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My Drive\mrahman.38tax (main Drive)\Projects_Taxation Dept\DESK Audit Generator+EPT Tools\EPT Tools\New EPT\"/>
    </mc:Choice>
  </mc:AlternateContent>
  <xr:revisionPtr revIDLastSave="0" documentId="13_ncr:1_{AC67EE56-BFDE-4C0B-8815-94A93046B6B4}" xr6:coauthVersionLast="47" xr6:coauthVersionMax="47" xr10:uidLastSave="{00000000-0000-0000-0000-000000000000}"/>
  <workbookProtection workbookAlgorithmName="SHA-512" workbookHashValue="2algJcNZlVUxFe6ZGAbnr5jLBIxECp1UYJh3a0T5MswvOvRr/XQmxgLR5aU0hC7EhUK/o9X8XsAqbHcKLIl55A==" workbookSaltValue="IMYfeL9lnAkOYkQcMpeoCg==" workbookSpinCount="100000" lockStructure="1"/>
  <bookViews>
    <workbookView xWindow="-120" yWindow="-120" windowWidth="20730" windowHeight="11160" tabRatio="920" xr2:uid="{00000000-000D-0000-FFFF-FFFF00000000}"/>
  </bookViews>
  <sheets>
    <sheet name="Data Input" sheetId="33" r:id="rId1"/>
    <sheet name="Desk Audit Notices" sheetId="34" r:id="rId2"/>
    <sheet name="Sheet of Calculation" sheetId="2" r:id="rId3"/>
    <sheet name="General I.T.-30" sheetId="38" r:id="rId4"/>
    <sheet name="General I.T.-15" sheetId="37" r:id="rId5"/>
    <sheet name="183(3),179 Notices" sheetId="46" r:id="rId6"/>
    <sheet name="172,280 Notices" sheetId="48" r:id="rId7"/>
    <sheet name="212 Re-Open" sheetId="49" r:id="rId8"/>
    <sheet name="Min Tax" sheetId="50" r:id="rId9"/>
    <sheet name="MisC Cal-1" sheetId="31" state="hidden" r:id="rId10"/>
    <sheet name="MisC Cal-2" sheetId="40" state="hidden" r:id="rId11"/>
    <sheet name="MisC Intrst-3" sheetId="32" state="hidden" r:id="rId12"/>
    <sheet name="Balance sheet" sheetId="12" state="hidden" r:id="rId13"/>
  </sheets>
  <externalReferences>
    <externalReference r:id="rId14"/>
  </externalReferences>
  <definedNames>
    <definedName name="_Hlk142582612" localSheetId="6">'172,280 Notices'!$A$22</definedName>
    <definedName name="_Hlk142582612" localSheetId="5">'183(3),179 Notices'!#REF!</definedName>
    <definedName name="_Hlk142582612" localSheetId="7">'212 Re-Open'!#REF!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31" l="1"/>
  <c r="E15" i="31"/>
  <c r="E14" i="31"/>
  <c r="E13" i="31"/>
  <c r="E12" i="31"/>
  <c r="E11" i="31"/>
  <c r="E10" i="31"/>
  <c r="D15" i="31"/>
  <c r="D14" i="31"/>
  <c r="D13" i="31"/>
  <c r="D12" i="31"/>
  <c r="D11" i="31"/>
  <c r="D10" i="31"/>
  <c r="D5" i="33"/>
  <c r="D6" i="33" l="1"/>
  <c r="B3" i="2" s="1"/>
  <c r="G79" i="40"/>
  <c r="F5" i="33"/>
  <c r="H8" i="34" s="1"/>
  <c r="C16" i="38"/>
  <c r="E16" i="38" s="1"/>
  <c r="G24" i="50"/>
  <c r="G15" i="50"/>
  <c r="D31" i="33"/>
  <c r="B51" i="2"/>
  <c r="B15" i="49"/>
  <c r="B14" i="49"/>
  <c r="B12" i="49"/>
  <c r="K15" i="48"/>
  <c r="B15" i="48"/>
  <c r="A17" i="48" s="1"/>
  <c r="K14" i="48"/>
  <c r="B14" i="48"/>
  <c r="K12" i="48"/>
  <c r="B12" i="48"/>
  <c r="E3" i="38"/>
  <c r="E6" i="38"/>
  <c r="X18" i="32"/>
  <c r="X19" i="32"/>
  <c r="X20" i="32"/>
  <c r="X21" i="32"/>
  <c r="X22" i="32"/>
  <c r="X23" i="32"/>
  <c r="X17" i="32"/>
  <c r="F21" i="33"/>
  <c r="G80" i="40"/>
  <c r="R39" i="32"/>
  <c r="B9" i="37"/>
  <c r="B6" i="38"/>
  <c r="F3" i="2"/>
  <c r="O22" i="34"/>
  <c r="J32" i="34"/>
  <c r="K15" i="34"/>
  <c r="K14" i="34"/>
  <c r="K12" i="34"/>
  <c r="K15" i="46"/>
  <c r="K14" i="46"/>
  <c r="B8" i="37"/>
  <c r="B4" i="38"/>
  <c r="K12" i="46"/>
  <c r="B15" i="46"/>
  <c r="B14" i="46"/>
  <c r="B12" i="46"/>
  <c r="E53" i="34"/>
  <c r="D142" i="31"/>
  <c r="D143" i="31"/>
  <c r="D144" i="31"/>
  <c r="D145" i="31"/>
  <c r="D146" i="31"/>
  <c r="G145" i="31"/>
  <c r="G146" i="31"/>
  <c r="I20" i="38"/>
  <c r="B49" i="2"/>
  <c r="B48" i="2"/>
  <c r="B47" i="2"/>
  <c r="B43" i="34"/>
  <c r="I35" i="33"/>
  <c r="E21" i="2"/>
  <c r="E25" i="2"/>
  <c r="G109" i="40"/>
  <c r="F108" i="40"/>
  <c r="N30" i="32"/>
  <c r="H25" i="33"/>
  <c r="P64" i="31"/>
  <c r="P63" i="31"/>
  <c r="O64" i="31"/>
  <c r="N64" i="31"/>
  <c r="M64" i="31"/>
  <c r="O63" i="31"/>
  <c r="N63" i="31"/>
  <c r="M63" i="31"/>
  <c r="L64" i="31"/>
  <c r="L63" i="31"/>
  <c r="K64" i="31"/>
  <c r="K63" i="31"/>
  <c r="AL9" i="31"/>
  <c r="H92" i="31"/>
  <c r="D86" i="31" s="1"/>
  <c r="E56" i="2"/>
  <c r="I8" i="48" l="1"/>
  <c r="A21" i="48" s="1"/>
  <c r="I8" i="49"/>
  <c r="R8" i="48"/>
  <c r="G41" i="48"/>
  <c r="G42" i="49"/>
  <c r="G43" i="48"/>
  <c r="G44" i="49"/>
  <c r="L35" i="32"/>
  <c r="G76" i="40"/>
  <c r="R38" i="32"/>
  <c r="R40" i="32" s="1"/>
  <c r="O40" i="32"/>
  <c r="G81" i="40"/>
  <c r="F21" i="38"/>
  <c r="F5" i="37"/>
  <c r="O8" i="34"/>
  <c r="G43" i="46"/>
  <c r="N51" i="34"/>
  <c r="N53" i="34"/>
  <c r="P43" i="46"/>
  <c r="P41" i="46"/>
  <c r="G41" i="46"/>
  <c r="I8" i="46"/>
  <c r="F2" i="2"/>
  <c r="R8" i="46"/>
  <c r="G65" i="40"/>
  <c r="F65" i="40"/>
  <c r="D82" i="31"/>
  <c r="I89" i="31" s="1"/>
  <c r="E22" i="2"/>
  <c r="D22" i="2"/>
  <c r="B20" i="2"/>
  <c r="F20" i="2" s="1"/>
  <c r="D32" i="33"/>
  <c r="B23" i="2" s="1"/>
  <c r="B22" i="2"/>
  <c r="A16" i="38" s="1"/>
  <c r="I10" i="31"/>
  <c r="H15" i="31"/>
  <c r="E5" i="31"/>
  <c r="I6" i="31"/>
  <c r="AJ2" i="31"/>
  <c r="AL3" i="31" s="1"/>
  <c r="G63" i="40"/>
  <c r="T64" i="40" s="1"/>
  <c r="B56" i="2"/>
  <c r="I60" i="40" a="1"/>
  <c r="I60" i="40" s="1"/>
  <c r="A19" i="34"/>
  <c r="K82" i="40" l="1"/>
  <c r="M82" i="40"/>
  <c r="N82" i="40"/>
  <c r="L82" i="40"/>
  <c r="J82" i="40"/>
  <c r="O82" i="40"/>
  <c r="I82" i="40"/>
  <c r="AM8" i="31"/>
  <c r="AM9" i="31"/>
  <c r="AM7" i="31"/>
  <c r="AM6" i="31"/>
  <c r="M64" i="40"/>
  <c r="L64" i="40"/>
  <c r="Q64" i="40"/>
  <c r="K64" i="40"/>
  <c r="J64" i="40"/>
  <c r="S64" i="40"/>
  <c r="R64" i="40"/>
  <c r="P64" i="40"/>
  <c r="I64" i="40"/>
  <c r="V64" i="40"/>
  <c r="O64" i="40"/>
  <c r="U64" i="40"/>
  <c r="N64" i="40"/>
  <c r="K35" i="33"/>
  <c r="C14" i="40"/>
  <c r="Q33" i="40" s="1"/>
  <c r="G4" i="40"/>
  <c r="I4" i="40" a="1"/>
  <c r="I4" i="40" s="1"/>
  <c r="D6" i="40"/>
  <c r="D5" i="40"/>
  <c r="E82" i="31"/>
  <c r="H84" i="31"/>
  <c r="J84" i="31" s="1"/>
  <c r="E8" i="2" s="1"/>
  <c r="H85" i="31"/>
  <c r="J85" i="31" s="1"/>
  <c r="E9" i="2" s="1"/>
  <c r="H86" i="31"/>
  <c r="J86" i="31" s="1"/>
  <c r="E10" i="2" s="1"/>
  <c r="H87" i="31"/>
  <c r="J87" i="31" s="1"/>
  <c r="E11" i="2" s="1"/>
  <c r="H88" i="31"/>
  <c r="J88" i="31" s="1"/>
  <c r="E12" i="2" s="1"/>
  <c r="H89" i="31"/>
  <c r="J89" i="31" s="1"/>
  <c r="H83" i="31"/>
  <c r="J83" i="31" s="1"/>
  <c r="G84" i="31"/>
  <c r="I84" i="31" s="1"/>
  <c r="G85" i="31"/>
  <c r="I85" i="31" s="1"/>
  <c r="G86" i="31"/>
  <c r="I86" i="31" s="1"/>
  <c r="G87" i="31"/>
  <c r="I87" i="31" s="1"/>
  <c r="G88" i="31"/>
  <c r="I88" i="31" s="1"/>
  <c r="G83" i="31"/>
  <c r="D35" i="2"/>
  <c r="E30" i="2"/>
  <c r="B67" i="31"/>
  <c r="Z9" i="32"/>
  <c r="B54" i="31"/>
  <c r="C54" i="31" s="1" a="1"/>
  <c r="C54" i="31" s="1"/>
  <c r="Z10" i="32" s="1" a="1"/>
  <c r="Z10" i="32" s="1"/>
  <c r="S10" i="32"/>
  <c r="T10" i="32" s="1"/>
  <c r="U10" i="32" s="1"/>
  <c r="V10" i="32" s="1"/>
  <c r="J64" i="31"/>
  <c r="J63" i="31"/>
  <c r="AA2" i="31"/>
  <c r="Z2" i="31"/>
  <c r="AB2" i="31" s="1" a="1"/>
  <c r="AB2" i="31" s="1"/>
  <c r="J29" i="38"/>
  <c r="B11" i="34"/>
  <c r="J27" i="38"/>
  <c r="J26" i="38"/>
  <c r="C8" i="32"/>
  <c r="I83" i="31" l="1"/>
  <c r="K83" i="31" s="1"/>
  <c r="G90" i="31"/>
  <c r="K86" i="31"/>
  <c r="F10" i="2" s="1"/>
  <c r="K85" i="31"/>
  <c r="F9" i="2" s="1"/>
  <c r="K87" i="31"/>
  <c r="F11" i="2" s="1"/>
  <c r="K84" i="31"/>
  <c r="F8" i="2" s="1"/>
  <c r="K88" i="31"/>
  <c r="F12" i="2" s="1"/>
  <c r="E13" i="2"/>
  <c r="K89" i="31"/>
  <c r="F13" i="2" s="1"/>
  <c r="E7" i="2"/>
  <c r="F49" i="2"/>
  <c r="J18" i="38"/>
  <c r="I7" i="31"/>
  <c r="I12" i="31" s="1"/>
  <c r="G23" i="50" s="1"/>
  <c r="D12" i="2"/>
  <c r="D10" i="2"/>
  <c r="D11" i="2"/>
  <c r="D13" i="2"/>
  <c r="D8" i="2"/>
  <c r="D9" i="2"/>
  <c r="J90" i="31"/>
  <c r="C64" i="40" a="1"/>
  <c r="C64" i="40" s="1"/>
  <c r="B59" i="2" s="1"/>
  <c r="C63" i="40" a="1"/>
  <c r="C63" i="40" s="1"/>
  <c r="C62" i="40" a="1"/>
  <c r="C62" i="40" s="1"/>
  <c r="F63" i="40" a="1"/>
  <c r="F63" i="40" s="1"/>
  <c r="D64" i="40" a="1"/>
  <c r="D64" i="40" s="1"/>
  <c r="D63" i="40" a="1"/>
  <c r="D63" i="40" s="1"/>
  <c r="G61" i="40" a="1"/>
  <c r="G61" i="40" s="1"/>
  <c r="C13" i="40"/>
  <c r="E10" i="33" s="1"/>
  <c r="P33" i="40"/>
  <c r="I33" i="40"/>
  <c r="J33" i="40"/>
  <c r="O33" i="40"/>
  <c r="U33" i="40"/>
  <c r="N33" i="40"/>
  <c r="T33" i="40"/>
  <c r="V33" i="40"/>
  <c r="M33" i="40"/>
  <c r="S33" i="40"/>
  <c r="L33" i="40"/>
  <c r="R33" i="40"/>
  <c r="K33" i="40"/>
  <c r="G5" i="40" a="1"/>
  <c r="G5" i="40" s="1"/>
  <c r="E13" i="40" a="1"/>
  <c r="E13" i="40" s="1"/>
  <c r="C5" i="40" s="1"/>
  <c r="C11" i="33" s="1"/>
  <c r="F13" i="40" a="1"/>
  <c r="F13" i="40" s="1"/>
  <c r="E5" i="40" a="1"/>
  <c r="E5" i="40" s="1"/>
  <c r="H90" i="31"/>
  <c r="S11" i="32"/>
  <c r="T11" i="32" s="1"/>
  <c r="U11" i="32" s="1"/>
  <c r="W11" i="32" s="1"/>
  <c r="W10" i="32"/>
  <c r="AF2" i="31"/>
  <c r="K8" i="33" s="1"/>
  <c r="J7" i="38"/>
  <c r="J6" i="38"/>
  <c r="J5" i="38"/>
  <c r="I12" i="38" s="1"/>
  <c r="D7" i="2" l="1"/>
  <c r="I90" i="31"/>
  <c r="M79" i="40" s="1"/>
  <c r="F7" i="2"/>
  <c r="K90" i="31"/>
  <c r="B44" i="34"/>
  <c r="AK3" i="31"/>
  <c r="AK4" i="31" s="1"/>
  <c r="J26" i="33" s="1"/>
  <c r="K26" i="33" s="1"/>
  <c r="AG11" i="32"/>
  <c r="AI11" i="32" s="1"/>
  <c r="AG10" i="32"/>
  <c r="AI10" i="32" s="1"/>
  <c r="L72" i="40"/>
  <c r="M72" i="40"/>
  <c r="N72" i="40"/>
  <c r="O72" i="40"/>
  <c r="I72" i="40"/>
  <c r="J72" i="40"/>
  <c r="K72" i="40"/>
  <c r="D11" i="40"/>
  <c r="B57" i="2"/>
  <c r="B58" i="2"/>
  <c r="C11" i="40"/>
  <c r="V11" i="32"/>
  <c r="S12" i="32"/>
  <c r="T12" i="32" s="1"/>
  <c r="E35" i="38"/>
  <c r="D24" i="38"/>
  <c r="M71" i="40" l="1"/>
  <c r="M75" i="40" s="1"/>
  <c r="U79" i="40"/>
  <c r="R71" i="40"/>
  <c r="R75" i="40" s="1"/>
  <c r="P79" i="40"/>
  <c r="K71" i="40"/>
  <c r="K75" i="40" s="1"/>
  <c r="V71" i="40"/>
  <c r="V75" i="40" s="1"/>
  <c r="J79" i="40"/>
  <c r="U71" i="40"/>
  <c r="U75" i="40" s="1"/>
  <c r="L71" i="40"/>
  <c r="L75" i="40" s="1"/>
  <c r="T71" i="40"/>
  <c r="T75" i="40" s="1"/>
  <c r="N79" i="40"/>
  <c r="I79" i="40"/>
  <c r="J71" i="40"/>
  <c r="J75" i="40" s="1"/>
  <c r="S71" i="40"/>
  <c r="S75" i="40" s="1"/>
  <c r="T79" i="40"/>
  <c r="V79" i="40"/>
  <c r="I71" i="40"/>
  <c r="I75" i="40" s="1"/>
  <c r="P71" i="40"/>
  <c r="P72" i="40" s="1"/>
  <c r="J92" i="31" s="1" a="1"/>
  <c r="J92" i="31" s="1"/>
  <c r="L79" i="40"/>
  <c r="O79" i="40"/>
  <c r="O71" i="40"/>
  <c r="O75" i="40" s="1"/>
  <c r="R79" i="40"/>
  <c r="S79" i="40"/>
  <c r="N71" i="40"/>
  <c r="N75" i="40" s="1"/>
  <c r="K79" i="40"/>
  <c r="Q71" i="40"/>
  <c r="Q75" i="40" s="1"/>
  <c r="Q79" i="40"/>
  <c r="I76" i="40"/>
  <c r="I80" i="40"/>
  <c r="L76" i="40"/>
  <c r="L80" i="40"/>
  <c r="O76" i="40"/>
  <c r="O80" i="40"/>
  <c r="K76" i="40"/>
  <c r="K80" i="40"/>
  <c r="J76" i="40"/>
  <c r="J80" i="40"/>
  <c r="N76" i="40"/>
  <c r="N80" i="40"/>
  <c r="M76" i="40"/>
  <c r="M80" i="40"/>
  <c r="M81" i="40" s="1"/>
  <c r="P75" i="40"/>
  <c r="F48" i="2"/>
  <c r="J17" i="38"/>
  <c r="F11" i="40"/>
  <c r="C15" i="40" s="1"/>
  <c r="H7" i="31"/>
  <c r="H12" i="31" s="1"/>
  <c r="J73" i="40"/>
  <c r="K73" i="40"/>
  <c r="L73" i="40"/>
  <c r="I73" i="40"/>
  <c r="M73" i="40"/>
  <c r="N73" i="40"/>
  <c r="O73" i="40"/>
  <c r="K34" i="33"/>
  <c r="U12" i="32"/>
  <c r="C19" i="38"/>
  <c r="C18" i="38"/>
  <c r="C12" i="38"/>
  <c r="E12" i="38" s="1"/>
  <c r="C13" i="38"/>
  <c r="E13" i="38" s="1"/>
  <c r="C14" i="38"/>
  <c r="E14" i="38" s="1"/>
  <c r="C15" i="38"/>
  <c r="E15" i="38" s="1"/>
  <c r="C17" i="38"/>
  <c r="E17" i="38" s="1"/>
  <c r="B8" i="38"/>
  <c r="B7" i="38"/>
  <c r="I94" i="31" l="1" a="1"/>
  <c r="I94" i="31" s="1"/>
  <c r="E22" i="33" s="1"/>
  <c r="J81" i="40"/>
  <c r="K77" i="40"/>
  <c r="V72" i="40"/>
  <c r="V73" i="40" s="1"/>
  <c r="T72" i="40"/>
  <c r="T73" i="40" s="1"/>
  <c r="O77" i="40"/>
  <c r="U72" i="40"/>
  <c r="U73" i="40" s="1"/>
  <c r="J77" i="40"/>
  <c r="K81" i="40"/>
  <c r="I92" i="31" a="1"/>
  <c r="I92" i="31" s="1"/>
  <c r="M77" i="40"/>
  <c r="R72" i="40"/>
  <c r="R73" i="40" s="1"/>
  <c r="I81" i="40"/>
  <c r="N81" i="40"/>
  <c r="L81" i="40"/>
  <c r="N77" i="40"/>
  <c r="L77" i="40"/>
  <c r="S72" i="40"/>
  <c r="S73" i="40" s="1"/>
  <c r="Q72" i="40"/>
  <c r="Q73" i="40" s="1"/>
  <c r="I77" i="40"/>
  <c r="O81" i="40"/>
  <c r="P73" i="40"/>
  <c r="K92" i="31" s="1" a="1"/>
  <c r="K92" i="31" s="1"/>
  <c r="S13" i="32"/>
  <c r="W12" i="32"/>
  <c r="V12" i="32"/>
  <c r="D18" i="38"/>
  <c r="D19" i="38"/>
  <c r="E4" i="38"/>
  <c r="B10" i="34"/>
  <c r="X2" i="32"/>
  <c r="F18" i="31"/>
  <c r="E32" i="38" s="1"/>
  <c r="O18" i="31"/>
  <c r="O17" i="31"/>
  <c r="O16" i="31"/>
  <c r="A20" i="37"/>
  <c r="F14" i="37"/>
  <c r="B10" i="37"/>
  <c r="E35" i="37"/>
  <c r="E33" i="37"/>
  <c r="C13" i="37"/>
  <c r="E41" i="2"/>
  <c r="C59" i="2"/>
  <c r="C58" i="2"/>
  <c r="D14" i="2" l="1"/>
  <c r="AG12" i="32"/>
  <c r="AI12" i="32" s="1"/>
  <c r="T13" i="32"/>
  <c r="U13" i="32" s="1"/>
  <c r="V13" i="32" s="1"/>
  <c r="D20" i="38"/>
  <c r="C53" i="2"/>
  <c r="S14" i="32" l="1"/>
  <c r="T14" i="32" s="1"/>
  <c r="W13" i="32"/>
  <c r="J31" i="33"/>
  <c r="AG13" i="32" l="1"/>
  <c r="AI13" i="32" s="1"/>
  <c r="U14" i="32"/>
  <c r="K11" i="48" l="1"/>
  <c r="B11" i="48"/>
  <c r="B11" i="49"/>
  <c r="K11" i="34"/>
  <c r="K11" i="46"/>
  <c r="B11" i="46"/>
  <c r="V14" i="32"/>
  <c r="W14" i="32"/>
  <c r="H48" i="34"/>
  <c r="D3" i="2"/>
  <c r="H45" i="34"/>
  <c r="H44" i="34"/>
  <c r="B14" i="34"/>
  <c r="B17" i="2"/>
  <c r="A11" i="38" s="1"/>
  <c r="D43" i="33"/>
  <c r="A17" i="38"/>
  <c r="A14" i="38"/>
  <c r="L21" i="32"/>
  <c r="L19" i="31"/>
  <c r="K7" i="31"/>
  <c r="L7" i="31"/>
  <c r="E32" i="31"/>
  <c r="AG14" i="32" l="1"/>
  <c r="AI14" i="32" s="1"/>
  <c r="H47" i="34"/>
  <c r="B12" i="34"/>
  <c r="B9" i="34"/>
  <c r="E3" i="34"/>
  <c r="E4" i="34"/>
  <c r="E6" i="34"/>
  <c r="J28" i="38"/>
  <c r="I36" i="33"/>
  <c r="B27" i="2"/>
  <c r="A19" i="38" s="1"/>
  <c r="B26" i="2"/>
  <c r="B25" i="2"/>
  <c r="A18" i="38" s="1"/>
  <c r="B24" i="2"/>
  <c r="B16" i="2"/>
  <c r="B21" i="2"/>
  <c r="B19" i="2"/>
  <c r="B18" i="2"/>
  <c r="B14" i="2"/>
  <c r="B8" i="2"/>
  <c r="E84" i="31" s="1"/>
  <c r="B9" i="2"/>
  <c r="E85" i="31" s="1"/>
  <c r="B10" i="2"/>
  <c r="E86" i="31" s="1"/>
  <c r="B11" i="2"/>
  <c r="E87" i="31" s="1"/>
  <c r="B12" i="2"/>
  <c r="E88" i="31" s="1"/>
  <c r="B13" i="2"/>
  <c r="E89" i="31" s="1"/>
  <c r="B7" i="2"/>
  <c r="E83" i="31" s="1"/>
  <c r="B4" i="2"/>
  <c r="F50" i="2"/>
  <c r="C49" i="2"/>
  <c r="C48" i="2"/>
  <c r="C47" i="2"/>
  <c r="B3" i="38" l="1"/>
  <c r="B7" i="37"/>
  <c r="D50" i="2"/>
  <c r="A13" i="38"/>
  <c r="F19" i="2"/>
  <c r="A15" i="38"/>
  <c r="F21" i="2"/>
  <c r="A12" i="38"/>
  <c r="F18" i="2"/>
  <c r="H46" i="34"/>
  <c r="E5" i="34"/>
  <c r="E27" i="2"/>
  <c r="D27" i="2"/>
  <c r="D25" i="2"/>
  <c r="E23" i="2"/>
  <c r="D19" i="2"/>
  <c r="E19" i="2" s="1"/>
  <c r="D20" i="2"/>
  <c r="E20" i="2" s="1"/>
  <c r="D21" i="2"/>
  <c r="D23" i="2"/>
  <c r="D18" i="2"/>
  <c r="C67" i="31"/>
  <c r="F4" i="2"/>
  <c r="L5" i="32"/>
  <c r="L3" i="32"/>
  <c r="L4" i="32"/>
  <c r="S15" i="32"/>
  <c r="T15" i="32" s="1"/>
  <c r="O34" i="32" l="1"/>
  <c r="G110" i="40"/>
  <c r="G108" i="40"/>
  <c r="O33" i="32"/>
  <c r="O32" i="32"/>
  <c r="E18" i="2"/>
  <c r="L26" i="32"/>
  <c r="J39" i="48" s="1"/>
  <c r="D12" i="32"/>
  <c r="E68" i="31"/>
  <c r="D70" i="31"/>
  <c r="D33" i="2" s="1"/>
  <c r="C27" i="38" s="1"/>
  <c r="D71" i="31"/>
  <c r="D34" i="2" s="1"/>
  <c r="C28" i="38" s="1"/>
  <c r="D69" i="31"/>
  <c r="D32" i="2" s="1"/>
  <c r="C26" i="38" s="1"/>
  <c r="D67" i="31"/>
  <c r="D30" i="2" s="1"/>
  <c r="D68" i="31"/>
  <c r="D31" i="2" s="1"/>
  <c r="C25" i="38" s="1"/>
  <c r="U15" i="32"/>
  <c r="S16" i="32" s="1"/>
  <c r="T16" i="32" s="1"/>
  <c r="F38" i="2"/>
  <c r="F53" i="2"/>
  <c r="L27" i="32"/>
  <c r="B2" i="2"/>
  <c r="J27" i="34" l="1"/>
  <c r="A19" i="46"/>
  <c r="J20" i="46"/>
  <c r="A18" i="37"/>
  <c r="O31" i="32"/>
  <c r="I25" i="33" s="1"/>
  <c r="E69" i="31"/>
  <c r="E31" i="2"/>
  <c r="D25" i="38" s="1"/>
  <c r="C24" i="38"/>
  <c r="W15" i="32"/>
  <c r="V15" i="32"/>
  <c r="U16" i="32"/>
  <c r="AG15" i="32" l="1"/>
  <c r="AI15" i="32" s="1"/>
  <c r="E70" i="31"/>
  <c r="E32" i="2"/>
  <c r="D26" i="38" s="1"/>
  <c r="E28" i="31"/>
  <c r="W16" i="32"/>
  <c r="V16" i="32"/>
  <c r="S17" i="32"/>
  <c r="AG16" i="32" l="1"/>
  <c r="AI16" i="32" s="1"/>
  <c r="T17" i="32"/>
  <c r="N4" i="32" s="1"/>
  <c r="A25" i="49" s="1"/>
  <c r="N5" i="32"/>
  <c r="E71" i="31"/>
  <c r="E33" i="2"/>
  <c r="D27" i="38" s="1"/>
  <c r="U17" i="32"/>
  <c r="N6" i="32" s="1"/>
  <c r="G7" i="32"/>
  <c r="B53" i="2" l="1"/>
  <c r="N7" i="32"/>
  <c r="O6" i="32" s="1"/>
  <c r="G12" i="32" s="1"/>
  <c r="D11" i="32"/>
  <c r="D13" i="32" s="1"/>
  <c r="S18" i="32"/>
  <c r="T18" i="32" s="1"/>
  <c r="U18" i="32" s="1"/>
  <c r="S19" i="32" s="1"/>
  <c r="T19" i="32" s="1"/>
  <c r="V17" i="32"/>
  <c r="N8" i="32" s="1"/>
  <c r="E72" i="31"/>
  <c r="E35" i="2" s="1"/>
  <c r="D29" i="38" s="1"/>
  <c r="E34" i="2"/>
  <c r="D28" i="38" s="1"/>
  <c r="W17" i="32"/>
  <c r="AG17" i="32" l="1"/>
  <c r="J14" i="32"/>
  <c r="G13" i="32"/>
  <c r="G14" i="32" s="1"/>
  <c r="J15" i="32" s="1"/>
  <c r="O35" i="32"/>
  <c r="O37" i="32" s="1"/>
  <c r="W18" i="32"/>
  <c r="V18" i="32"/>
  <c r="U19" i="32"/>
  <c r="S20" i="32" s="1"/>
  <c r="T20" i="32" s="1"/>
  <c r="U20" i="32" s="1"/>
  <c r="AI17" i="32" l="1"/>
  <c r="P34" i="32"/>
  <c r="P32" i="32"/>
  <c r="AG18" i="32"/>
  <c r="AI18" i="32" s="1"/>
  <c r="V20" i="32"/>
  <c r="S21" i="32"/>
  <c r="T21" i="32" s="1"/>
  <c r="U21" i="32" s="1"/>
  <c r="W20" i="32"/>
  <c r="W19" i="32"/>
  <c r="V19" i="32"/>
  <c r="L24" i="32" s="1"/>
  <c r="K25" i="33" s="1"/>
  <c r="E7" i="31"/>
  <c r="D7" i="31"/>
  <c r="D5" i="31"/>
  <c r="K8" i="48" l="1"/>
  <c r="B8" i="48"/>
  <c r="B8" i="49"/>
  <c r="K8" i="34"/>
  <c r="K8" i="46"/>
  <c r="B8" i="46"/>
  <c r="B8" i="34"/>
  <c r="B5" i="37"/>
  <c r="P33" i="32"/>
  <c r="O30" i="32" s="1"/>
  <c r="AG20" i="32"/>
  <c r="AI20" i="32" s="1"/>
  <c r="AG19" i="32"/>
  <c r="AI19" i="32" s="1"/>
  <c r="W21" i="32"/>
  <c r="S22" i="32"/>
  <c r="V21" i="32"/>
  <c r="B6" i="12"/>
  <c r="B7" i="12"/>
  <c r="B8" i="12"/>
  <c r="B9" i="12"/>
  <c r="E25" i="12"/>
  <c r="E29" i="12"/>
  <c r="I29" i="12"/>
  <c r="I25" i="12"/>
  <c r="E20" i="12"/>
  <c r="I18" i="12"/>
  <c r="I21" i="12"/>
  <c r="E21" i="12"/>
  <c r="E19" i="12"/>
  <c r="E35" i="12"/>
  <c r="E36" i="12"/>
  <c r="E38" i="12"/>
  <c r="I38" i="12"/>
  <c r="I36" i="12"/>
  <c r="O36" i="32" l="1"/>
  <c r="L6" i="32" s="1"/>
  <c r="L9" i="32" s="1"/>
  <c r="I15" i="38" s="1"/>
  <c r="O39" i="32"/>
  <c r="L34" i="32"/>
  <c r="AG21" i="32"/>
  <c r="AI21" i="32" s="1"/>
  <c r="T22" i="32"/>
  <c r="U22" i="32" s="1"/>
  <c r="Y7" i="32" l="1"/>
  <c r="Y8" i="32"/>
  <c r="G75" i="40"/>
  <c r="G77" i="40" s="1"/>
  <c r="O41" i="32"/>
  <c r="I26" i="33"/>
  <c r="L36" i="32"/>
  <c r="E8" i="38"/>
  <c r="V22" i="32"/>
  <c r="W22" i="32"/>
  <c r="S23" i="32"/>
  <c r="T23" i="32" s="1"/>
  <c r="U23" i="32" s="1"/>
  <c r="Y23" i="32" l="1"/>
  <c r="Y18" i="32"/>
  <c r="Y19" i="32"/>
  <c r="Y21" i="32"/>
  <c r="Y20" i="32"/>
  <c r="Y17" i="32"/>
  <c r="Y22" i="32"/>
  <c r="T80" i="40"/>
  <c r="T81" i="40" s="1"/>
  <c r="U76" i="40"/>
  <c r="U77" i="40" s="1"/>
  <c r="U80" i="40"/>
  <c r="U81" i="40" s="1"/>
  <c r="V76" i="40"/>
  <c r="V77" i="40" s="1"/>
  <c r="V80" i="40"/>
  <c r="V81" i="40" s="1"/>
  <c r="Q76" i="40"/>
  <c r="Q77" i="40" s="1"/>
  <c r="Q80" i="40"/>
  <c r="Q81" i="40" s="1"/>
  <c r="P76" i="40"/>
  <c r="P77" i="40" s="1"/>
  <c r="R76" i="40"/>
  <c r="R77" i="40" s="1"/>
  <c r="R80" i="40"/>
  <c r="R81" i="40" s="1"/>
  <c r="S76" i="40"/>
  <c r="S77" i="40" s="1"/>
  <c r="S80" i="40"/>
  <c r="S81" i="40" s="1"/>
  <c r="T76" i="40"/>
  <c r="T77" i="40" s="1"/>
  <c r="P80" i="40"/>
  <c r="T82" i="40"/>
  <c r="V82" i="40"/>
  <c r="S82" i="40"/>
  <c r="U82" i="40"/>
  <c r="R82" i="40"/>
  <c r="Q82" i="40"/>
  <c r="P82" i="40"/>
  <c r="H82" i="40" s="1" a="1"/>
  <c r="H82" i="40" s="1"/>
  <c r="AG22" i="32"/>
  <c r="AI22" i="32" s="1"/>
  <c r="V23" i="32"/>
  <c r="W23" i="32"/>
  <c r="D87" i="31" l="1"/>
  <c r="R41" i="32"/>
  <c r="P81" i="40"/>
  <c r="K94" i="31" s="1" a="1"/>
  <c r="K94" i="31" s="1"/>
  <c r="J94" i="31" a="1"/>
  <c r="J94" i="31" s="1"/>
  <c r="AG23" i="32"/>
  <c r="AI23" i="32" s="1"/>
  <c r="Y15" i="32" l="1"/>
  <c r="Y16" i="32"/>
  <c r="Y10" i="32"/>
  <c r="Y11" i="32"/>
  <c r="Y12" i="32"/>
  <c r="Y13" i="32"/>
  <c r="Y14" i="32"/>
  <c r="R7" i="32"/>
  <c r="X10" i="32" s="1"/>
  <c r="F22" i="33"/>
  <c r="E14" i="2"/>
  <c r="E26" i="33"/>
  <c r="F14" i="2"/>
  <c r="D17" i="2" s="1"/>
  <c r="X16" i="32" l="1"/>
  <c r="X14" i="32"/>
  <c r="X11" i="32"/>
  <c r="X12" i="32"/>
  <c r="X13" i="32"/>
  <c r="X15" i="32"/>
  <c r="C11" i="38"/>
  <c r="E11" i="38" s="1"/>
  <c r="D24" i="2"/>
  <c r="E20" i="38" s="1"/>
  <c r="E17" i="2"/>
  <c r="E24" i="2" s="1"/>
  <c r="G10" i="50" l="1"/>
  <c r="G14" i="50"/>
  <c r="L30" i="32"/>
  <c r="I16" i="38" s="1"/>
  <c r="F33" i="33"/>
  <c r="E4" i="31"/>
  <c r="E33" i="33"/>
  <c r="B30" i="2"/>
  <c r="D26" i="2"/>
  <c r="D4" i="31"/>
  <c r="B18" i="50" l="1"/>
  <c r="C20" i="38"/>
  <c r="G16" i="50"/>
  <c r="E36" i="33"/>
  <c r="E27" i="31" s="1"/>
  <c r="D6" i="31"/>
  <c r="C10" i="31" s="1"/>
  <c r="B31" i="2"/>
  <c r="F30" i="2"/>
  <c r="E24" i="38" s="1"/>
  <c r="G66" i="40"/>
  <c r="G62" i="40"/>
  <c r="F36" i="33"/>
  <c r="C7" i="32"/>
  <c r="H7" i="32" s="1"/>
  <c r="E43" i="33"/>
  <c r="O15" i="31"/>
  <c r="C29" i="38"/>
  <c r="J63" i="40" l="1"/>
  <c r="K63" i="40"/>
  <c r="U63" i="40"/>
  <c r="T63" i="40"/>
  <c r="N63" i="40"/>
  <c r="R63" i="40"/>
  <c r="L63" i="40"/>
  <c r="P63" i="40"/>
  <c r="V63" i="40"/>
  <c r="S63" i="40"/>
  <c r="M63" i="40"/>
  <c r="Q63" i="40"/>
  <c r="O63" i="40"/>
  <c r="I63" i="40"/>
  <c r="B32" i="2"/>
  <c r="F31" i="2"/>
  <c r="E25" i="38" s="1"/>
  <c r="C46" i="2"/>
  <c r="L32" i="32" s="1"/>
  <c r="O19" i="31"/>
  <c r="J4" i="38"/>
  <c r="F10" i="31"/>
  <c r="C11" i="31"/>
  <c r="D61" i="40" l="1" a="1"/>
  <c r="D61" i="40" s="1"/>
  <c r="C98" i="40" s="1"/>
  <c r="F32" i="2"/>
  <c r="E26" i="38" s="1"/>
  <c r="B33" i="2"/>
  <c r="C12" i="31"/>
  <c r="F11" i="31"/>
  <c r="I13" i="38"/>
  <c r="J8" i="38"/>
  <c r="C56" i="2" l="1"/>
  <c r="C103" i="40"/>
  <c r="D62" i="40"/>
  <c r="D65" i="40" s="1"/>
  <c r="C89" i="40"/>
  <c r="C13" i="31"/>
  <c r="F12" i="31"/>
  <c r="B34" i="2"/>
  <c r="F33" i="2"/>
  <c r="C57" i="2" l="1"/>
  <c r="E27" i="38"/>
  <c r="C14" i="31"/>
  <c r="F13" i="31"/>
  <c r="F34" i="2"/>
  <c r="E28" i="38" s="1"/>
  <c r="B35" i="2"/>
  <c r="F35" i="2" s="1"/>
  <c r="E29" i="38" s="1"/>
  <c r="D94" i="40"/>
  <c r="U68" i="40"/>
  <c r="D92" i="40"/>
  <c r="T68" i="40"/>
  <c r="Q68" i="40"/>
  <c r="V68" i="40"/>
  <c r="S68" i="40"/>
  <c r="D91" i="40"/>
  <c r="E91" i="40" s="1"/>
  <c r="G91" i="40" s="1"/>
  <c r="H91" i="40" s="1"/>
  <c r="D100" i="40"/>
  <c r="E100" i="40" s="1"/>
  <c r="G100" i="40" s="1"/>
  <c r="H100" i="40" s="1"/>
  <c r="R68" i="40"/>
  <c r="D66" i="40"/>
  <c r="P68" i="40"/>
  <c r="C66" i="40"/>
  <c r="E55" i="2" s="1"/>
  <c r="D98" i="40"/>
  <c r="D89" i="40"/>
  <c r="D101" i="40"/>
  <c r="E101" i="40" s="1"/>
  <c r="G101" i="40" s="1"/>
  <c r="H101" i="40" s="1"/>
  <c r="D105" i="40"/>
  <c r="E105" i="40" s="1"/>
  <c r="G105" i="40" s="1"/>
  <c r="H105" i="40" s="1"/>
  <c r="D106" i="40"/>
  <c r="E106" i="40" s="1"/>
  <c r="G106" i="40" s="1"/>
  <c r="H106" i="40" s="1"/>
  <c r="H110" i="40" s="1"/>
  <c r="D103" i="40"/>
  <c r="H98" i="40" l="1"/>
  <c r="M68" i="40" s="1"/>
  <c r="G94" i="40"/>
  <c r="D95" i="40"/>
  <c r="C15" i="31"/>
  <c r="F14" i="31"/>
  <c r="H108" i="40"/>
  <c r="H109" i="40"/>
  <c r="F16" i="31"/>
  <c r="D93" i="40"/>
  <c r="E93" i="40" s="1"/>
  <c r="G93" i="40" s="1"/>
  <c r="G92" i="40"/>
  <c r="L68" i="40" l="1"/>
  <c r="N68" i="40"/>
  <c r="H103" i="40"/>
  <c r="O68" i="40" s="1"/>
  <c r="G15" i="31"/>
  <c r="H92" i="40"/>
  <c r="L6" i="31"/>
  <c r="G95" i="40"/>
  <c r="D96" i="40"/>
  <c r="E96" i="40" s="1"/>
  <c r="G96" i="40" s="1"/>
  <c r="G16" i="31" l="1"/>
  <c r="G18" i="50"/>
  <c r="K5" i="31"/>
  <c r="G67" i="40"/>
  <c r="G68" i="40" s="1"/>
  <c r="D68" i="40" s="1"/>
  <c r="C73" i="40" s="1"/>
  <c r="L8" i="31"/>
  <c r="H94" i="40"/>
  <c r="H89" i="40" s="1"/>
  <c r="K68" i="40" s="1"/>
  <c r="C76" i="40" l="1"/>
  <c r="G19" i="50"/>
  <c r="G12" i="50"/>
  <c r="I11" i="31"/>
  <c r="F17" i="31" s="1"/>
  <c r="L15" i="31" s="1"/>
  <c r="G22" i="50"/>
  <c r="G20" i="50"/>
  <c r="I68" i="40"/>
  <c r="J68" i="40"/>
  <c r="D67" i="40" s="1" a="1"/>
  <c r="D67" i="40" s="1"/>
  <c r="F55" i="2" s="1"/>
  <c r="K32" i="33"/>
  <c r="F56" i="2"/>
  <c r="E30" i="38"/>
  <c r="F36" i="2"/>
  <c r="E38" i="31"/>
  <c r="C36" i="2"/>
  <c r="B30" i="38"/>
  <c r="C36" i="38" l="1"/>
  <c r="B40" i="2"/>
  <c r="E29" i="31"/>
  <c r="B29" i="50" s="1"/>
  <c r="B26" i="50"/>
  <c r="E31" i="38"/>
  <c r="F19" i="31"/>
  <c r="F37" i="2"/>
  <c r="F39" i="2" s="1"/>
  <c r="E33" i="38" s="1"/>
  <c r="D69" i="40"/>
  <c r="E36" i="38" s="1"/>
  <c r="F57" i="2" l="1"/>
  <c r="F40" i="2" s="1"/>
  <c r="E39" i="31"/>
  <c r="E40" i="31" s="1"/>
  <c r="E41" i="31" s="1"/>
  <c r="E31" i="31" s="1"/>
  <c r="E33" i="31" s="1"/>
  <c r="E34" i="31" s="1"/>
  <c r="L17" i="31" s="1"/>
  <c r="E30" i="31"/>
  <c r="L16" i="31"/>
  <c r="K33" i="33" l="1"/>
  <c r="E35" i="31"/>
  <c r="F41" i="2" s="1"/>
  <c r="D7" i="40" s="1"/>
  <c r="E37" i="38" l="1"/>
  <c r="N21" i="40"/>
  <c r="L20" i="40"/>
  <c r="Q24" i="40"/>
  <c r="R22" i="40"/>
  <c r="S22" i="40"/>
  <c r="R20" i="40"/>
  <c r="J20" i="40"/>
  <c r="S20" i="40"/>
  <c r="U20" i="40"/>
  <c r="T20" i="40"/>
  <c r="D8" i="40"/>
  <c r="T19" i="40"/>
  <c r="V19" i="40"/>
  <c r="V21" i="40"/>
  <c r="K19" i="40"/>
  <c r="I22" i="40"/>
  <c r="P23" i="40"/>
  <c r="Q23" i="40"/>
  <c r="P21" i="40"/>
  <c r="S21" i="40"/>
  <c r="Q21" i="40"/>
  <c r="O23" i="40"/>
  <c r="R21" i="40"/>
  <c r="Q22" i="40"/>
  <c r="U24" i="40"/>
  <c r="V22" i="40"/>
  <c r="S24" i="40"/>
  <c r="V20" i="40"/>
  <c r="I23" i="40"/>
  <c r="T21" i="40"/>
  <c r="L22" i="40"/>
  <c r="T22" i="40"/>
  <c r="S19" i="40"/>
  <c r="M22" i="40"/>
  <c r="N24" i="40"/>
  <c r="O24" i="40"/>
  <c r="N22" i="40"/>
  <c r="O22" i="40"/>
  <c r="P22" i="40"/>
  <c r="J23" i="40"/>
  <c r="K20" i="40"/>
  <c r="K24" i="40"/>
  <c r="U22" i="40"/>
  <c r="N19" i="40"/>
  <c r="U21" i="40"/>
  <c r="U19" i="40"/>
  <c r="R23" i="40"/>
  <c r="Q20" i="40"/>
  <c r="K21" i="40"/>
  <c r="V24" i="40"/>
  <c r="I20" i="40"/>
  <c r="J24" i="40"/>
  <c r="N23" i="40"/>
  <c r="R19" i="40"/>
  <c r="M19" i="40"/>
  <c r="S23" i="40"/>
  <c r="M21" i="40"/>
  <c r="P24" i="40"/>
  <c r="O21" i="40"/>
  <c r="P19" i="40"/>
  <c r="L21" i="40"/>
  <c r="M24" i="40"/>
  <c r="T23" i="40"/>
  <c r="L23" i="40"/>
  <c r="U23" i="40"/>
  <c r="M23" i="40"/>
  <c r="V23" i="40"/>
  <c r="R24" i="40"/>
  <c r="Q19" i="40"/>
  <c r="L19" i="40"/>
  <c r="I19" i="40"/>
  <c r="L24" i="40"/>
  <c r="O19" i="40"/>
  <c r="J19" i="40"/>
  <c r="I21" i="40"/>
  <c r="J22" i="40"/>
  <c r="N20" i="40"/>
  <c r="O20" i="40"/>
  <c r="M20" i="40"/>
  <c r="K23" i="40"/>
  <c r="T24" i="40"/>
  <c r="J21" i="40"/>
  <c r="I24" i="40"/>
  <c r="P20" i="40"/>
  <c r="K22" i="40"/>
  <c r="F5" i="40" l="1" a="1"/>
  <c r="F5" i="40" s="1"/>
  <c r="D9" i="40" s="1"/>
  <c r="D10" i="40" s="1"/>
  <c r="I33" i="33" s="1"/>
  <c r="L18" i="31" l="1"/>
  <c r="L20" i="31" s="1"/>
  <c r="L21" i="31" s="1"/>
  <c r="L22" i="31" s="1"/>
  <c r="L23" i="31" s="1"/>
  <c r="C50" i="2" s="1"/>
  <c r="E38" i="38"/>
  <c r="F42" i="2"/>
  <c r="F43" i="2" s="1"/>
  <c r="E39" i="38" s="1"/>
  <c r="J9" i="38" s="1"/>
  <c r="E7" i="38" l="1"/>
  <c r="A38" i="38"/>
  <c r="C6" i="32"/>
  <c r="H6" i="32" s="1"/>
  <c r="H8" i="32" s="1"/>
  <c r="I14" i="38" s="1"/>
  <c r="L31" i="32"/>
  <c r="L33" i="32" s="1"/>
  <c r="O21" i="34"/>
  <c r="F13" i="37"/>
  <c r="K31" i="33"/>
  <c r="H9" i="32" l="1"/>
  <c r="J13" i="32" s="1"/>
  <c r="D15" i="32" s="1"/>
  <c r="J12" i="32"/>
  <c r="D14" i="32" s="1"/>
  <c r="I11" i="38"/>
  <c r="D16" i="32" l="1"/>
  <c r="C17" i="32" s="1"/>
  <c r="D17" i="32" s="1"/>
  <c r="D18" i="32" s="1"/>
  <c r="F46" i="2" s="1"/>
  <c r="M31" i="32" s="1"/>
  <c r="M33" i="32" s="1"/>
  <c r="M34" i="32" s="1"/>
  <c r="AJ11" i="32" l="1"/>
  <c r="AJ13" i="32"/>
  <c r="AJ14" i="32"/>
  <c r="AJ10" i="32"/>
  <c r="AJ16" i="32"/>
  <c r="AJ12" i="32"/>
  <c r="AJ15" i="32"/>
  <c r="I32" i="33"/>
  <c r="F15" i="37" s="1"/>
  <c r="J15" i="38"/>
  <c r="AJ18" i="32"/>
  <c r="AJ20" i="32"/>
  <c r="AJ21" i="32"/>
  <c r="AJ22" i="32"/>
  <c r="AJ17" i="32"/>
  <c r="AJ19" i="32"/>
  <c r="AJ23" i="32"/>
  <c r="M36" i="32"/>
  <c r="O24" i="34" l="1"/>
  <c r="M37" i="32"/>
  <c r="T32" i="32" l="1"/>
  <c r="F16" i="38" s="1"/>
  <c r="L37" i="32"/>
  <c r="L38" i="32" s="1"/>
  <c r="L39" i="32" s="1"/>
  <c r="H34" i="33" l="1"/>
  <c r="B43" i="2"/>
  <c r="D47" i="2"/>
  <c r="K41" i="32"/>
  <c r="L41" i="32" s="1"/>
  <c r="L42" i="32" s="1"/>
  <c r="AK7" i="32" s="1"/>
  <c r="AK8" i="32" l="1"/>
  <c r="AK17" i="32"/>
  <c r="AK23" i="32"/>
  <c r="AK18" i="32"/>
  <c r="AK20" i="32"/>
  <c r="AK22" i="32"/>
  <c r="AK21" i="32"/>
  <c r="AK19" i="32"/>
  <c r="AK11" i="32" l="1"/>
  <c r="AK12" i="32"/>
  <c r="AK13" i="32"/>
  <c r="AK14" i="32"/>
  <c r="AK15" i="32"/>
  <c r="AK10" i="32"/>
  <c r="AK16" i="32"/>
  <c r="L43" i="32"/>
  <c r="F47" i="2" s="1"/>
  <c r="F51" i="2" s="1"/>
  <c r="S30" i="32" l="1"/>
  <c r="I34" i="33"/>
  <c r="R31" i="32"/>
  <c r="J16" i="38"/>
  <c r="O25" i="34" l="1"/>
  <c r="J36" i="33"/>
  <c r="K36" i="33" s="1"/>
  <c r="F16" i="37"/>
  <c r="R32" i="32"/>
  <c r="J25" i="34" s="1"/>
  <c r="J17" i="34" l="1"/>
  <c r="A11" i="37"/>
  <c r="B42" i="34"/>
  <c r="J19" i="38"/>
  <c r="A35" i="34"/>
  <c r="A28" i="34"/>
  <c r="A16" i="3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Mottakenur</author>
  </authors>
  <commentList>
    <comment ref="I6" authorId="0" shapeId="0" xr:uid="{CE1958BF-B0B9-4044-AD70-9427DAC9FBA7}">
      <text>
        <r>
          <rPr>
            <sz val="9"/>
            <color indexed="81"/>
            <rFont val="Tahoma"/>
            <family val="2"/>
          </rPr>
          <t xml:space="preserve">এলাকা ভিত্তিক ন্যুনতম কর। </t>
        </r>
      </text>
    </comment>
    <comment ref="E10" authorId="0" shapeId="0" xr:uid="{88169059-5DAB-4163-A518-02B14B545564}">
      <text>
        <r>
          <rPr>
            <b/>
            <sz val="9"/>
            <color indexed="81"/>
            <rFont val="Tahoma"/>
            <family val="2"/>
          </rPr>
          <t>Mottakenur:</t>
        </r>
        <r>
          <rPr>
            <sz val="9"/>
            <color indexed="81"/>
            <rFont val="Tahoma"/>
            <family val="2"/>
          </rPr>
          <t xml:space="preserve">
একাধিক গাড়ি থাকলে, অতিরিক্ত প্রতিটি গাড়ির জন্য (সিডিউল অনুযায়ী)</t>
        </r>
      </text>
    </comment>
    <comment ref="D14" authorId="0" shapeId="0" xr:uid="{9EA8AB1C-5B6A-414D-AEC1-73FD43D5777F}">
      <text>
        <r>
          <rPr>
            <b/>
            <sz val="9"/>
            <color indexed="81"/>
            <rFont val="Tahoma"/>
            <family val="2"/>
          </rPr>
          <t xml:space="preserve">চাকরি হতে আয়ের বিভিন্ন খাত, ড্রপ-ডাউন সিলেক্ট করে বাছাই করুন।
*খাতসমূহের প্রকৃত আয়  এবং তা হতে করমুক্ত/অব্যাহতি প্রাপ্ত আয়, ম্যানুয়ালি ইনপুট দিন। </t>
        </r>
      </text>
    </comment>
    <comment ref="D37" authorId="0" shapeId="0" xr:uid="{5837D2EA-71F6-437A-8730-32DE4B90FAFE}">
      <text>
        <r>
          <rPr>
            <b/>
            <sz val="9"/>
            <color indexed="81"/>
            <rFont val="Tahoma"/>
            <family val="2"/>
          </rPr>
          <t>Mottakenur:</t>
        </r>
        <r>
          <rPr>
            <sz val="9"/>
            <color indexed="81"/>
            <rFont val="Tahoma"/>
            <family val="2"/>
          </rPr>
          <t xml:space="preserve">
আয়কর আইন এবং পূর্বের অধ্যাদেশে বর্ণিত চূড়ান্ত করদায়ভুক্ত খাত/খাত সমূহের আয় এবং কর্তিত উৎসে কর। </t>
        </r>
      </text>
    </comment>
    <comment ref="H37" authorId="0" shapeId="0" xr:uid="{6626D397-27BE-4F7C-AE67-5544AA299287}">
      <text>
        <r>
          <rPr>
            <b/>
            <sz val="9"/>
            <color indexed="81"/>
            <rFont val="Tahoma"/>
            <family val="2"/>
          </rPr>
          <t>Mottakenur:</t>
        </r>
        <r>
          <rPr>
            <sz val="9"/>
            <color indexed="81"/>
            <rFont val="Tahoma"/>
            <family val="2"/>
          </rPr>
          <t xml:space="preserve">
অভ্রতে টাইপ করুন। অথবা বিজয় থেকে অভ্রতে রূপান্তর করে লিখুন।</t>
        </r>
      </text>
    </comment>
    <comment ref="D45" authorId="0" shapeId="0" xr:uid="{9F011054-E5DE-4E90-840E-7AF34EA268F6}">
      <text>
        <r>
          <rPr>
            <b/>
            <sz val="9"/>
            <color indexed="81"/>
            <rFont val="Tahoma"/>
            <family val="2"/>
          </rPr>
          <t>Mottakenur: 
ধারা ১৫৩(৬) এবং (৭) নিয়ম {আয়কর অধ্যাদেশের ৬৮বি(৪) এবং (৫)} প্রযোজ্য হয়েছে।</t>
        </r>
      </text>
    </comment>
    <comment ref="F47" authorId="0" shapeId="0" xr:uid="{E5431591-358B-4EA0-9DCB-D336B3885378}">
      <text>
        <r>
          <rPr>
            <b/>
            <sz val="9"/>
            <color indexed="81"/>
            <rFont val="Tahoma"/>
            <family val="2"/>
          </rPr>
          <t>Refund/Adjustment of Tax.
(এটি নিশ্চিত হয়ে প্রদান করা উচিত)।
যে বছরের রিফান্ড, সংশ্লিষ্ট করবষ বাছাই করুন ।</t>
        </r>
      </text>
    </comment>
    <comment ref="C49" authorId="0" shapeId="0" xr:uid="{C366992A-FC39-4694-BD80-ADDC045A242B}">
      <text>
        <r>
          <rPr>
            <b/>
            <sz val="9"/>
            <color indexed="81"/>
            <rFont val="Tahoma"/>
            <family val="2"/>
          </rPr>
          <t>Mottakenur:</t>
        </r>
        <r>
          <rPr>
            <sz val="9"/>
            <color indexed="81"/>
            <rFont val="Tahoma"/>
            <family val="2"/>
          </rPr>
          <t xml:space="preserve">
বিভিন্ন ধারায় জরিমানা, ২১৪(৪) সুদ বা অন্য কোন ধারায় করদায় প্রযোজ্য হলে, ম্যানুয়ালি তা ইনপুট দিতে হবে।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Mottakenur</author>
  </authors>
  <commentList>
    <comment ref="AB2" authorId="0" shapeId="0" xr:uid="{44AA5413-1BD5-4644-9272-42D6CF7EC0AB}">
      <text>
        <r>
          <rPr>
            <b/>
            <sz val="9"/>
            <color indexed="81"/>
            <rFont val="Tahoma"/>
            <family val="2"/>
          </rPr>
          <t>Mottakenur:</t>
        </r>
        <r>
          <rPr>
            <sz val="9"/>
            <color indexed="81"/>
            <rFont val="Tahoma"/>
            <family val="2"/>
          </rPr>
          <t xml:space="preserve">
 সবার শেষের দিন, এখানে একটা = বসালেই, কাজ শেষ। </t>
        </r>
      </text>
    </comment>
    <comment ref="L6" authorId="0" shapeId="0" xr:uid="{323D376D-AC0F-4B8B-9EDB-9D942B41B122}">
      <text>
        <r>
          <rPr>
            <b/>
            <sz val="9"/>
            <color indexed="81"/>
            <rFont val="Tahoma"/>
            <family val="2"/>
          </rPr>
          <t>Mottakenur:</t>
        </r>
        <r>
          <rPr>
            <sz val="9"/>
            <color indexed="81"/>
            <rFont val="Tahoma"/>
            <family val="2"/>
          </rPr>
          <t xml:space="preserve">
গাড়ির ট্যাক্সের ধারণাগত অংশ বাদে, কেবল নিয়মিত খাতের আয়ের বিপরীতে ট্যাক্স। *(১৬৩ বাদ)</t>
        </r>
      </text>
    </comment>
    <comment ref="G141" authorId="0" shapeId="0" xr:uid="{143DE6DB-A731-4513-8D51-21B0372B8313}">
      <text>
        <r>
          <rPr>
            <b/>
            <sz val="9"/>
            <color indexed="81"/>
            <rFont val="Tahoma"/>
            <family val="2"/>
          </rPr>
          <t>DCT অফিসের ঠিকানা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<sst xmlns="http://schemas.openxmlformats.org/spreadsheetml/2006/main" count="1275" uniqueCount="806">
  <si>
    <t>Tk</t>
  </si>
  <si>
    <t>Tk.</t>
  </si>
  <si>
    <t>To</t>
  </si>
  <si>
    <t>Opening  Stock</t>
  </si>
  <si>
    <t>By</t>
  </si>
  <si>
    <t>Sales</t>
  </si>
  <si>
    <t>Purchase</t>
  </si>
  <si>
    <t>Closing Stock</t>
  </si>
  <si>
    <t>Gross  Profit</t>
  </si>
  <si>
    <t>Business Exp.</t>
  </si>
  <si>
    <t>Gross Profit</t>
  </si>
  <si>
    <t>Capital &amp; Liabilities</t>
  </si>
  <si>
    <t>Property &amp; Assets</t>
  </si>
  <si>
    <t xml:space="preserve">Capital  </t>
  </si>
  <si>
    <t xml:space="preserve">Closing stock </t>
  </si>
  <si>
    <t>Add.Net Profit</t>
  </si>
  <si>
    <t>Sundry Assets</t>
  </si>
  <si>
    <t>Cash in Hand &amp;  Bank</t>
  </si>
  <si>
    <t>Less. Famely Exp</t>
  </si>
  <si>
    <t>Assessment Year -2013-2014</t>
  </si>
  <si>
    <t>Statement of Accounts for the year ended 30-06-2013</t>
  </si>
  <si>
    <t>Trading Accounts for the year ended 30-06-2013</t>
  </si>
  <si>
    <t>Profi &amp; Loss  Accounts for the year ended 30-06-2013</t>
  </si>
  <si>
    <t>Balance Sheet for the year ended 30-06-2013</t>
  </si>
  <si>
    <t>Business: Dealing  Accessories supply</t>
  </si>
  <si>
    <t>Net Profit 82 C</t>
  </si>
  <si>
    <t>UvKv</t>
  </si>
  <si>
    <t>nvi</t>
  </si>
  <si>
    <t>avc</t>
  </si>
  <si>
    <t>‡gvU †iqvZ</t>
  </si>
  <si>
    <t>cÖ‡`q AvqKi</t>
  </si>
  <si>
    <t>Ki †iqvZ cwiMYbv</t>
  </si>
  <si>
    <t>LvZ wfwËK Avq</t>
  </si>
  <si>
    <t>Dr‡m KwZ©Z Ki</t>
  </si>
  <si>
    <t xml:space="preserve"> (b¨~bZg Ki`vq)</t>
  </si>
  <si>
    <t xml:space="preserve">Ki cwiMYbv </t>
  </si>
  <si>
    <t>wUAvBGb:</t>
  </si>
  <si>
    <t>aiY:</t>
  </si>
  <si>
    <t>Ki (UvKv)</t>
  </si>
  <si>
    <t>†iqvZ cieZ©x ‡gvU AvqKi</t>
  </si>
  <si>
    <t>Ki †iqvZ (ev`)</t>
  </si>
  <si>
    <t xml:space="preserve">mviPvR© (‡hvM) </t>
  </si>
  <si>
    <t xml:space="preserve">ZvwiLt </t>
  </si>
  <si>
    <t>bxU Ki‡hvM¨ Avq</t>
  </si>
  <si>
    <t xml:space="preserve"> (UvKv)</t>
  </si>
  <si>
    <t>mviPvR©</t>
  </si>
  <si>
    <t>A_©eQi †k‡l bxU m¤c`</t>
  </si>
  <si>
    <t xml:space="preserve">wiUvb© `vwL‡ji ZvwiLt </t>
  </si>
  <si>
    <t>T1</t>
  </si>
  <si>
    <t>T2</t>
  </si>
  <si>
    <t>75% of Tax</t>
  </si>
  <si>
    <t>Rest</t>
  </si>
  <si>
    <t>Net Tax</t>
  </si>
  <si>
    <t>A.Y. Starts=</t>
  </si>
  <si>
    <t>Time Barred</t>
  </si>
  <si>
    <t>Assessmet Year</t>
  </si>
  <si>
    <t>2022-23</t>
  </si>
  <si>
    <t>Days</t>
  </si>
  <si>
    <t>D1</t>
  </si>
  <si>
    <t>D2</t>
  </si>
  <si>
    <t>D2 xT2</t>
  </si>
  <si>
    <t xml:space="preserve"> D1 x T1</t>
  </si>
  <si>
    <t>P1</t>
  </si>
  <si>
    <t>P2</t>
  </si>
  <si>
    <t>Interest</t>
  </si>
  <si>
    <t>I =</t>
  </si>
  <si>
    <t>Barred Time</t>
  </si>
  <si>
    <t>74 to Assessment Date, T2</t>
  </si>
  <si>
    <t>Total</t>
  </si>
  <si>
    <t>bxU AvqKi</t>
  </si>
  <si>
    <t>পুরুষ</t>
  </si>
  <si>
    <t>প্রতিবন্ধী সন্তানযুক্ত পিতা</t>
  </si>
  <si>
    <t>প্রতিবন্ধী সন্তানযুক্ত মাতা</t>
  </si>
  <si>
    <t>মহিলা</t>
  </si>
  <si>
    <t>তৃতীয় লিঙ্গ</t>
  </si>
  <si>
    <t>৬৫ বা তদুর্ধ্ব বয়সী</t>
  </si>
  <si>
    <t>প্রতিবন্ধী</t>
  </si>
  <si>
    <t>যুদ্ধাহত মুক্তিযোদ্ধা</t>
  </si>
  <si>
    <t>2020-21</t>
  </si>
  <si>
    <t>2021-22</t>
  </si>
  <si>
    <t>2023-24</t>
  </si>
  <si>
    <t>I.Y Starts</t>
  </si>
  <si>
    <t>A.Y Starts</t>
  </si>
  <si>
    <t>I.Y Starts=</t>
  </si>
  <si>
    <t>A.Y Ends</t>
  </si>
  <si>
    <t>2024-25</t>
  </si>
  <si>
    <t>2025-26</t>
  </si>
  <si>
    <t>Kiel©</t>
  </si>
  <si>
    <t>wUAvBGb</t>
  </si>
  <si>
    <t>bvg</t>
  </si>
  <si>
    <t>wVKvbv</t>
  </si>
  <si>
    <t>wiUvb© `vwL‡ji Zvst</t>
  </si>
  <si>
    <t>Ki wba©vi‡Yi Zvst</t>
  </si>
  <si>
    <t>bxU m¤c`t</t>
  </si>
  <si>
    <t>†iqvZ‡hvM¨ wewb‡qvM</t>
  </si>
  <si>
    <t>Rate</t>
  </si>
  <si>
    <t>%</t>
  </si>
  <si>
    <t xml:space="preserve">we‡qvRbt </t>
  </si>
  <si>
    <t>-</t>
  </si>
  <si>
    <t>Kiel©:</t>
  </si>
  <si>
    <t>bvg:</t>
  </si>
  <si>
    <t>wVKvbv:</t>
  </si>
  <si>
    <t>Ki mv‡K©jt</t>
  </si>
  <si>
    <t xml:space="preserve">K_vqt </t>
  </si>
  <si>
    <t>MYcÖRvZš¿x evsjv‡`k miKvi</t>
  </si>
  <si>
    <t>50/1, wfAvBwc †ivW, bqvcëb, XvKv|</t>
  </si>
  <si>
    <t xml:space="preserve">Awd‡mi wVKvbvt </t>
  </si>
  <si>
    <t xml:space="preserve">bw_ bs -          </t>
  </si>
  <si>
    <t>Ki`vZvi bvg t</t>
  </si>
  <si>
    <t>wU.AvB.Gb t</t>
  </si>
  <si>
    <t>wVKvbv t</t>
  </si>
  <si>
    <t xml:space="preserve">   ZvwiL t</t>
  </si>
  <si>
    <t xml:space="preserve"> wLªt</t>
  </si>
  <si>
    <t>welqt</t>
  </si>
  <si>
    <t>b¨~bZg Ki`vq</t>
  </si>
  <si>
    <t>†iqvZ cieZ©x ‡gvU AvqKi/b¨~bZg Ki`vq</t>
  </si>
  <si>
    <t>Ki cwiMYbvi cÖ_g avct</t>
  </si>
  <si>
    <t>b¨~bZg Ki`vq (GjvKv wfwËK)</t>
  </si>
  <si>
    <t>aiY</t>
  </si>
  <si>
    <t>BRTA গাড়ির ট্যাক্স অফেরতযোগ্য</t>
  </si>
  <si>
    <t>‡gvU AvqKi (mviPvR© mn)</t>
  </si>
  <si>
    <t>2017-18</t>
  </si>
  <si>
    <t>Assessment Date =</t>
  </si>
  <si>
    <t xml:space="preserve">Ki wba©viY el©t </t>
  </si>
  <si>
    <t>PvKwi n‡Z Avq (‡eZb I fvZvw`)</t>
  </si>
  <si>
    <t>মোটরগাড়ি প্রতি সুবিধা</t>
  </si>
  <si>
    <t xml:space="preserve">গাড়ি রক্ষণাবেক্ষণ ভাতা </t>
  </si>
  <si>
    <t>কর্মচারী শেয়ার স্কিম হতে আয়</t>
  </si>
  <si>
    <t>কৃষি আয়</t>
  </si>
  <si>
    <t xml:space="preserve">মূলধনী আয় </t>
  </si>
  <si>
    <t xml:space="preserve">অন্যান্য খাতের আয় </t>
  </si>
  <si>
    <t xml:space="preserve">স্বামী/স্ত্রী/নির্ভরশীল সন্তানের আয় </t>
  </si>
  <si>
    <t>I.Y Ends =</t>
  </si>
  <si>
    <t>I.Y Ends</t>
  </si>
  <si>
    <t>‡gvU Avq (163 avivi b¨~bZg Ki`vqfz³ Avq mn)</t>
  </si>
  <si>
    <t>wbqwgZ Drm n‡Z ‡gvU Avq (163 avivi Avq e¨wZZ)</t>
  </si>
  <si>
    <t xml:space="preserve"> †gvU Avq = </t>
  </si>
  <si>
    <t>153 avivq Mvwoi AwMÖg AvqKi</t>
  </si>
  <si>
    <t>wiUv‡b©i mv‡_ 173 avivq cÖ`Ë AvqKi</t>
  </si>
  <si>
    <t>Ki-Ae¨vnwZ cÖvß Avq</t>
  </si>
  <si>
    <t>Ki‡hvM¨ Avq</t>
  </si>
  <si>
    <t>(62 avivi Avq)</t>
  </si>
  <si>
    <t>(66 avivi Avq)</t>
  </si>
  <si>
    <t>(32,33,34 avivi Avq)</t>
  </si>
  <si>
    <t>(36,37 avivi Avq)</t>
  </si>
  <si>
    <t>(40,41 avivi Avq)</t>
  </si>
  <si>
    <t>163 avivi cÖv°wjZ AvqKi (b¨~bZg Ki`vq)</t>
  </si>
  <si>
    <t>‡gvU Avq (163 Avq e¨wZZ)</t>
  </si>
  <si>
    <t>163 avivq Avq</t>
  </si>
  <si>
    <t>‡gvU Avq (163 b¨~bZg Ki`vqfz³ Avq mn)</t>
  </si>
  <si>
    <t>163 avivq Avq (mÂqc‡Îi gybvdv BZ¨vw`)</t>
  </si>
  <si>
    <t>160 or 162 Interest</t>
  </si>
  <si>
    <t>173 Tax</t>
  </si>
  <si>
    <t>Rest-173 Tax</t>
  </si>
  <si>
    <t>Source . tax</t>
  </si>
  <si>
    <t xml:space="preserve">153(7) aviv we‡ePbvq </t>
  </si>
  <si>
    <t>(58 avivi Avq)</t>
  </si>
  <si>
    <t>(31 avivi Avq)</t>
  </si>
  <si>
    <t>(34 avivi Avq)</t>
  </si>
  <si>
    <t>m¤§vwbZ Ki`vZv,</t>
  </si>
  <si>
    <t>w`b</t>
  </si>
  <si>
    <t xml:space="preserve">         ivR¯^ Avni‡Y Avcbvi mn‡hvwMZv GKvšÍ Kvg¨|</t>
  </si>
  <si>
    <t xml:space="preserve">      (K) AvqKi cwiMYbvq Kg Avq/Kg Ki/‡ewk †iqvZ/fzjfv‡e Ki wba©viY K‡i‡Qb|</t>
  </si>
  <si>
    <t xml:space="preserve">(P‚ovšÍ Ki`vqfz³) </t>
  </si>
  <si>
    <r>
      <t>cwiMYbv cÎ (</t>
    </r>
    <r>
      <rPr>
        <b/>
        <sz val="14"/>
        <rFont val="Times New Roman"/>
        <family val="1"/>
      </rPr>
      <t>Sheet of Computation</t>
    </r>
    <r>
      <rPr>
        <b/>
        <sz val="14"/>
        <rFont val="SutonnyMJ"/>
      </rPr>
      <t>)</t>
    </r>
  </si>
  <si>
    <t xml:space="preserve">c`ext </t>
  </si>
  <si>
    <t>Officer</t>
  </si>
  <si>
    <t>Sr. Officer</t>
  </si>
  <si>
    <t>Others</t>
  </si>
  <si>
    <t>e¨envi wewat</t>
  </si>
  <si>
    <t>(AvqKi AvBb, 2023 Abyhvqx)</t>
  </si>
  <si>
    <t>/- UvKv</t>
  </si>
  <si>
    <t>191(4), 143(2)(K), 267, 266, 269, 270, 271, 272, 273, 274, 275 avivq Rwigvbvt</t>
  </si>
  <si>
    <t>Demand Notice Date</t>
  </si>
  <si>
    <t>wWgvÛ †bvwU‡k cÖ`Ë mgq</t>
  </si>
  <si>
    <t>†h avivq Ki wba©viYt</t>
  </si>
  <si>
    <t>214(4) avivq my`t</t>
  </si>
  <si>
    <t>Desk Audit Hearing</t>
  </si>
  <si>
    <t>AvB.wU-15(2023)</t>
  </si>
  <si>
    <t>AvqKi AvBb, 2023 Gi 214 Abyhvqx `vex/cÖZ¨c©Y Gi †bvwUk</t>
  </si>
  <si>
    <t>ZvwiLt</t>
  </si>
  <si>
    <t>cÖwZ</t>
  </si>
  <si>
    <t>wVKvbvt</t>
  </si>
  <si>
    <t>wU.AvB.Gb:</t>
  </si>
  <si>
    <t>Ki`vZvi bvg:</t>
  </si>
  <si>
    <t>bs:</t>
  </si>
  <si>
    <t>AvqKi/cÖZ¨c©Y†hvM¨ Ki:</t>
  </si>
  <si>
    <r>
      <rPr>
        <b/>
        <sz val="12"/>
        <color rgb="FF000000"/>
        <rFont val="SutonnyMJ"/>
      </rPr>
      <t>RvZxq ivR¯^ †evW©</t>
    </r>
    <r>
      <rPr>
        <sz val="12"/>
        <color rgb="FF000000"/>
        <rFont val="SutonnyMJ"/>
      </rPr>
      <t xml:space="preserve">
</t>
    </r>
    <r>
      <rPr>
        <sz val="12"/>
        <color rgb="FF000000"/>
        <rFont val="Times New Roman"/>
        <family val="1"/>
      </rPr>
      <t>www.nbr.gov.bd</t>
    </r>
  </si>
  <si>
    <t>B‡gBjt</t>
  </si>
  <si>
    <t>...............................</t>
  </si>
  <si>
    <t>(Awd‡mi mxj †gvni)</t>
  </si>
  <si>
    <t>160, 162, 214(4) avivq my`: ..................</t>
  </si>
  <si>
    <t>(we‡kl †Kvb avivq hw` Ki`vq cÖ‡hvR¨ nq) Ab¨vb¨ AsK:</t>
  </si>
  <si>
    <t>Avwcj AwZwi³/ hyMœ Ki Kwgkbvi, †iÄ:</t>
  </si>
  <si>
    <t>Ki Avwcj AÂj :</t>
  </si>
  <si>
    <t>বৃহৎ করদাতা ইউনিট</t>
  </si>
  <si>
    <t>১, ঢাকা</t>
  </si>
  <si>
    <t>২, ঢাকা</t>
  </si>
  <si>
    <t>৩, ঢাকা</t>
  </si>
  <si>
    <t>৪, ঢাকা</t>
  </si>
  <si>
    <t>৫, ঢাকা</t>
  </si>
  <si>
    <t>৬, ঢাকা</t>
  </si>
  <si>
    <t>৭, ঢাকা</t>
  </si>
  <si>
    <t>৮, ঢাকা</t>
  </si>
  <si>
    <t>৯, ঢাকা</t>
  </si>
  <si>
    <t>১০, ঢাকা</t>
  </si>
  <si>
    <t>১১, ঢাকা</t>
  </si>
  <si>
    <t>১২, ঢাকা</t>
  </si>
  <si>
    <t>১৩, ঢাকা</t>
  </si>
  <si>
    <t>১৪, ঢাকা</t>
  </si>
  <si>
    <t>১৫, ঢাকা</t>
  </si>
  <si>
    <t>গাজীপুর</t>
  </si>
  <si>
    <t>নারায়ণগঞ্জ</t>
  </si>
  <si>
    <t>ময়মনসিংহ</t>
  </si>
  <si>
    <t>১, চট্টগ্রাম</t>
  </si>
  <si>
    <t>২, চট্টগ্রাম</t>
  </si>
  <si>
    <t>৪, চট্টগ্রাম</t>
  </si>
  <si>
    <t>খুলনা</t>
  </si>
  <si>
    <t>কুমিল্লা</t>
  </si>
  <si>
    <t>সিলেট</t>
  </si>
  <si>
    <t>রাজশাহী</t>
  </si>
  <si>
    <t>বরিশাল</t>
  </si>
  <si>
    <t>বগুড়া</t>
  </si>
  <si>
    <t>রংপুর</t>
  </si>
  <si>
    <t>চট্টগ্রাম</t>
  </si>
  <si>
    <t>জাতীয় রাজস্ব বোর্ড</t>
  </si>
  <si>
    <t>ট্যাক্সেস আপীলাত ট্রাইব্যুনাল</t>
  </si>
  <si>
    <t>সি আই সি</t>
  </si>
  <si>
    <t>কর পরিদর্শন পরিদপ্তর, ঢাকা</t>
  </si>
  <si>
    <t>বিসিএস (কর) একাডেমী, ঢাকা</t>
  </si>
  <si>
    <t>কেন্দ্রীয় জরীপ অঞ্চল</t>
  </si>
  <si>
    <t>Tax Day</t>
  </si>
  <si>
    <t>Tax Assessed</t>
  </si>
  <si>
    <t>Tax Paid in Advance (All)</t>
  </si>
  <si>
    <t>Return Submission</t>
  </si>
  <si>
    <t>Interval Months</t>
  </si>
  <si>
    <t>Delay Interest</t>
  </si>
  <si>
    <t>Delay Interest (Round )</t>
  </si>
  <si>
    <t>Assessment Current Year =</t>
  </si>
  <si>
    <t>18(4) avivi mviPvR© (‡hvM)</t>
  </si>
  <si>
    <t>Rwigvbv ev Ab¨vb¨ †Kvb Ki`vq</t>
  </si>
  <si>
    <t>ছুটি ভাতা/ছুটি নগদায়ন ইত্যাদি</t>
  </si>
  <si>
    <t>স্বীকৃত ভবিষ্য তহবিলের সুদ (জিপিএফ ইত্যাদি)</t>
  </si>
  <si>
    <t>সহকারী কর কমিশনার</t>
  </si>
  <si>
    <t>অতিঃ সহঃ কর কমিশনার</t>
  </si>
  <si>
    <t>৩। আপিলাদেশের বিরুদ্ধে আপীল দায়ের করিতে ইচ্ছুক হইলে উক্ত আপিলাদেশ প্রাপ্তির ৬০ দিনের মধ্যে কর আপিলাত ট্রাইব্যুনাল এর নিকট আপীল দায়ের করিতে পারিবেন।</t>
  </si>
  <si>
    <t>160 or 162 Int.(prev. 70 or 73 u/s)</t>
  </si>
  <si>
    <t>Dealy Int. Rate 174 u.s (prev.73A section)</t>
  </si>
  <si>
    <t>*(†KejgvÎ wbqwgZ Ki`v‡qi mv‡_ mgš^q‡hvM¨ )</t>
  </si>
  <si>
    <t>†iqvZ c~e©eZ©x cÖK…Z AvqKi (wbqwgZ I b¨~bZg/P‚ovšÍ Ki`vq)</t>
  </si>
  <si>
    <t>cÖK…Z AvqKi (wbqwgZ Dr‡mi Avq n‡Z)</t>
  </si>
  <si>
    <t xml:space="preserve">*wbqwgZ Ki`v‡qi mv‡_ mgš^q‡hvM¨ Ki †iqvZ </t>
  </si>
  <si>
    <t>b¨~bZg Ki`vq  A‡diZ‡hvM¨ , Amgš^q‡hvM¨ Ges 100% cwi‡kva‡hvM¨</t>
  </si>
  <si>
    <t>†iqvZ cieZ©x wbqwgZ Ki`vq (&gt; 0)</t>
  </si>
  <si>
    <t>cv_©K¨</t>
  </si>
  <si>
    <t>me©‡gvU Ki`vq</t>
  </si>
  <si>
    <t>163 avivbymv‡i AvqKi (cÖK…Z b¨~bZg Ki`vq)</t>
  </si>
  <si>
    <r>
      <t>163 avivq P‚ovšÍ Ki`vqmg~n</t>
    </r>
    <r>
      <rPr>
        <i/>
        <sz val="11"/>
        <rFont val="SutonnyMJ"/>
      </rPr>
      <t xml:space="preserve"> (mÂqc‡Îi gybvdv BZ¨vw`)</t>
    </r>
  </si>
  <si>
    <t>†iqvZ cieZ©x (GjvKv wfwËK) b¨~bZg Ki`vq</t>
  </si>
  <si>
    <t>/b¨~bZg Ki`vq     =</t>
  </si>
  <si>
    <t>৩ ~ ১০ কোটি</t>
  </si>
  <si>
    <t>&lt;= ৩ কোটি</t>
  </si>
  <si>
    <t>১০ ~ ২০ কোটি</t>
  </si>
  <si>
    <t>২০ ~ ৫০ কোটি</t>
  </si>
  <si>
    <t>&gt; ৫০ কোটি</t>
  </si>
  <si>
    <t>উপ কর কমিশনার</t>
  </si>
  <si>
    <t>যাতায়াত ভাতা</t>
  </si>
  <si>
    <t>অন্য কোন পারকুইজিট/ভাতা/সুবিধা ইত্যাদি</t>
  </si>
  <si>
    <t>সম্পূর্ণ করযোগ্য ভাতা/ভাতা সমূহ</t>
  </si>
  <si>
    <t>সম্পূর্ণ করমুক্ত কোন আয়/ভাতা সমূহ</t>
  </si>
  <si>
    <t>ব্যবসা হতে আয় (১৬৩ ধারার আয় ব্যতিত)</t>
  </si>
  <si>
    <t>ভাড়া হতে আয়</t>
  </si>
  <si>
    <t>আর্থিক পরিসম্পদ হতে আয় (নিয়মিত ব্যাংক সুদ ইত্যাদি)</t>
  </si>
  <si>
    <t>UvKv:</t>
  </si>
  <si>
    <t>Dc Ki Kwgkbvi</t>
  </si>
  <si>
    <t>(bvg, ¯^v¶i I mxj)</t>
  </si>
  <si>
    <t>(Aci c„ôv `ªóe¨)</t>
  </si>
  <si>
    <t>Ki/cÖZ¨c©Y cwiMYbv dig</t>
  </si>
  <si>
    <t>c„ôv- 02</t>
  </si>
  <si>
    <t>AvB.wU-90 (2023)</t>
  </si>
  <si>
    <t>AvqKi AvBb, 2023 Gi aviv 212 Abyhvqx †bvwUk</t>
  </si>
  <si>
    <t>(AvqKi Awdm)</t>
  </si>
  <si>
    <t xml:space="preserve">cÖwZ </t>
  </si>
  <si>
    <t>Ki`vZvi bvgt</t>
  </si>
  <si>
    <t>wUAvBGbt</t>
  </si>
  <si>
    <t>Kiel©t</t>
  </si>
  <si>
    <t xml:space="preserve">      (cÖ‡hvR¨ †ÿ‡Î mshy³ cvZv `ªóe¨)|</t>
  </si>
  <si>
    <t xml:space="preserve">          (L) cÖ‡`q †hB cwigvY Ki I Ab¨vb¨ A¼ cwi‡kva GovBqv hvIqv nBqv‡Q Zvnv ewY©Z AvqKi wiUvb© `vwLj Kwievi</t>
  </si>
  <si>
    <t xml:space="preserve">                c~‡e© ev wiUvb© `vwLjKv‡j cwi‡kv‡ai Rb¨;</t>
  </si>
  <si>
    <t xml:space="preserve">          (M) `vwLjK…Z wiUv‡Y© †h Bmy¨‡Z Ki cwi‡kva GovBqv wMqv‡Q Zv my¯úó D‡jø‡Li Rb¨;</t>
  </si>
  <si>
    <t>4| GB †bvwUk Abymv‡i wiUvb© `vwL‡j e¨_© nB‡j AvqKi AvBb, 2023 Gi 183 ev 184 aviv Abyhvqx</t>
  </si>
  <si>
    <t xml:space="preserve">   Ki wba©viY Kwievi weavb iwnqv‡Q| ZvnvQvov D³ AvB‡bi 266 aviv Abyhvqx Rwigvbv Ges</t>
  </si>
  <si>
    <t xml:space="preserve">      312 aviv Abyhvqx `Û Av‡iv‡ci weavb iwnqv‡Q|</t>
  </si>
  <si>
    <t>B-‡gBj</t>
  </si>
  <si>
    <t xml:space="preserve"> . . . . . . . . . . . . . . . . . . . </t>
  </si>
  <si>
    <t>3|  Aby‡”Q` 2 G ewY©Z AvqKi wiUv‡b©i mwnZ mswkøó weeiYx I `wjjvw` `vwLj Kwi‡Z nB‡e|</t>
  </si>
  <si>
    <r>
      <t xml:space="preserve">2|  d‡j GB †bvwUk cvBevi </t>
    </r>
    <r>
      <rPr>
        <b/>
        <sz val="12"/>
        <color theme="1"/>
        <rFont val="SutonnyMJ"/>
      </rPr>
      <t>22 (evBk)</t>
    </r>
    <r>
      <rPr>
        <sz val="12"/>
        <color theme="1"/>
        <rFont val="SutonnyMJ"/>
      </rPr>
      <t xml:space="preserve"> w`‡bi g‡a¨-</t>
    </r>
  </si>
  <si>
    <t xml:space="preserve">     GB ‡bvwUk †cÖiY Kiv nBj|</t>
  </si>
  <si>
    <t>Aewkó Ki`vq</t>
  </si>
  <si>
    <t xml:space="preserve">Mvwoi U¨v· A‡diZ‡hvM¨ we‡ePbvq, Aewkó Ki`vq </t>
  </si>
  <si>
    <t>Dr‡m Ki (wbqwgZ)</t>
  </si>
  <si>
    <t>wiUv‡b©i mv‡_ 173</t>
  </si>
  <si>
    <t>cwi‡kvwaZ Kit</t>
  </si>
  <si>
    <t>Dr‡m Ki (b¨~bZg I P‚ovšÍ)</t>
  </si>
  <si>
    <t>‡gvU Avq (wbqwgZ+ b¨~bZg)</t>
  </si>
  <si>
    <t>AvqKi (wbqwgZ Dr‡mi Avq n‡Z)</t>
  </si>
  <si>
    <t>Aewkó Ki`vq + cwi‡kvwaZ (b¨~bZg+ P‚ovšÍ) Ki`vq</t>
  </si>
  <si>
    <t xml:space="preserve">                    †iqvZ c~e©eZ©x AvqKi (wbqwgZ/AbywgZ, b¨~bZg I P‚ovšÍ Ki`vq)</t>
  </si>
  <si>
    <t>†iqvZ cieZ©x AvqKi (wbqwgZ/AbywgZ, b¨~bZg I P‚ovšÍ)</t>
  </si>
  <si>
    <t>cwi‡kvwaZ †gvUt</t>
  </si>
  <si>
    <t>প্রযোজ্য</t>
  </si>
  <si>
    <t>প্রযোজ্য নহে</t>
  </si>
  <si>
    <t>evwo/Mvwoi mviPvR©</t>
  </si>
  <si>
    <t>bxU m¤cwËi mviPvR©</t>
  </si>
  <si>
    <t>Pvt. Employee</t>
  </si>
  <si>
    <t>Ret. Officials</t>
  </si>
  <si>
    <t>Service Holder</t>
  </si>
  <si>
    <t>Bussiness Person</t>
  </si>
  <si>
    <t>Banker (Non-Executive)</t>
  </si>
  <si>
    <t>Banker (Executive)</t>
  </si>
  <si>
    <t>Banker (Govt)</t>
  </si>
  <si>
    <t>Govt. Employee</t>
  </si>
  <si>
    <t>Tax Payee (General)</t>
  </si>
  <si>
    <t>Firm</t>
  </si>
  <si>
    <t>AOP</t>
  </si>
  <si>
    <t>A.G.M/D.G.M</t>
  </si>
  <si>
    <t>G.M/D.M.D</t>
  </si>
  <si>
    <t>MD/CEO</t>
  </si>
  <si>
    <t>Director/Equivalent</t>
  </si>
  <si>
    <t>Manager/Equivalent</t>
  </si>
  <si>
    <t>Assessment Years</t>
  </si>
  <si>
    <t>Sample Date</t>
  </si>
  <si>
    <t>Ki w`em</t>
  </si>
  <si>
    <t>B-wU.AvB.Gb:</t>
  </si>
  <si>
    <t>wiUvb© `vwL‡ji ZvwiL:</t>
  </si>
  <si>
    <t>†h avivq Ki wba©viY:</t>
  </si>
  <si>
    <t>bxU m¤c`:</t>
  </si>
  <si>
    <t>†gvU Avq Uv:</t>
  </si>
  <si>
    <t>Av‡qi LvZmg~nt</t>
  </si>
  <si>
    <t>wbqwgZ Dr‡mi Avq</t>
  </si>
  <si>
    <t>Ki cwiMYbv</t>
  </si>
  <si>
    <t xml:space="preserve">163 aviv e¨ZxZ wbqwgZ Dr‡mi Av‡qi Dci AvqKit </t>
  </si>
  <si>
    <t>Avq</t>
  </si>
  <si>
    <t>AvqKi</t>
  </si>
  <si>
    <t>mviPvR©mn wbU Ki`vq:</t>
  </si>
  <si>
    <t>†iqvZ‡hvM¨ Lv‡Z cÖK…Z wewb‡qv‡Mi cwigvY:</t>
  </si>
  <si>
    <t>163 avivi cÖv°wjZ AvqKi (b¨~bZg Ki`vq):</t>
  </si>
  <si>
    <t>Ki †iqvZ:</t>
  </si>
  <si>
    <t>163 avivi AvqKi/(c~‡e©i P‚ovšÍ Ki`vq):</t>
  </si>
  <si>
    <t>†iqvZ c~e©eZ©x AvqKi (wbqwgZ/AbywgZ, b¨~bZg I P‚ovšÍ Ki`vq):</t>
  </si>
  <si>
    <t>†iqvZ cieZ©x AvqKi (wbqwgZ/AbywgZ, b¨~bZg I P‚ovšÍ):</t>
  </si>
  <si>
    <t>we‡qvRb Kiæb:</t>
  </si>
  <si>
    <t xml:space="preserve">     (K) †gvU Dr‡m KwZ©Z Ki (wbqwgZ+163 avivi Ki)</t>
  </si>
  <si>
    <t xml:space="preserve">     (M) wiUv‡b©i mv‡_ 173 avivq cÖ`Ë AvqKi</t>
  </si>
  <si>
    <t xml:space="preserve">     (N) cÖZ¨vc©Y/mgš^q Ki (hw` _v‡K)</t>
  </si>
  <si>
    <t>Uv:</t>
  </si>
  <si>
    <t>cwi‡kvwaZ †gvU AvqKi:</t>
  </si>
  <si>
    <t>Aewkó cÖ‡`q AvqKi:</t>
  </si>
  <si>
    <t>160 Ges 162 avivbymv‡i my`t</t>
  </si>
  <si>
    <t>D³ cv_©‡K¨i Dci cÖ‡hvR¨Zv Abymv‡i my‡`i nvi I cwigvY:</t>
  </si>
  <si>
    <t xml:space="preserve">me©‡kl wbU Ki`vqt </t>
  </si>
  <si>
    <t>৩০ নভেম্বর</t>
  </si>
  <si>
    <t>৩১ ডিসেম্বর</t>
  </si>
  <si>
    <t>Assumed Tax Date:</t>
  </si>
  <si>
    <t>Actual Tax Day</t>
  </si>
  <si>
    <t>AvqKi wba©vi‡Yi ZvwiL:</t>
  </si>
  <si>
    <t>(K_vq:)</t>
  </si>
  <si>
    <t>Kiel© t</t>
  </si>
  <si>
    <t>bs t</t>
  </si>
  <si>
    <t>Ki AÂjwfwËK †KvW</t>
  </si>
  <si>
    <t>আয়কর কোম্পানীসমূহ</t>
  </si>
  <si>
    <t>আয়কর কোম্পানী ব্যতীত</t>
  </si>
  <si>
    <t>অন্যান্য ফি সমূহ</t>
  </si>
  <si>
    <t>৩,চট্টগ্রাম</t>
  </si>
  <si>
    <t>1-1141-০০০১-০১০১</t>
  </si>
  <si>
    <t>১-১১৪১-০০০১-০১১১</t>
  </si>
  <si>
    <t>১-১১৪১-০০০১-১৮৭৬</t>
  </si>
  <si>
    <t>1-1141-0005-০১০১</t>
  </si>
  <si>
    <t>1-1141-0005-0111</t>
  </si>
  <si>
    <t>১-১১৪১-০০০৫-১৮৭৬</t>
  </si>
  <si>
    <t>1-1141-0010-০১০১</t>
  </si>
  <si>
    <t>১-১১৪১-০০১০-০১১১</t>
  </si>
  <si>
    <t>1-1141-0010-১৮৭৬</t>
  </si>
  <si>
    <t>1-1141-0015-০১০১</t>
  </si>
  <si>
    <t>1-1141-0015-০১১১</t>
  </si>
  <si>
    <t>1-1141-0015-18৭৬</t>
  </si>
  <si>
    <t>১-১১৪১-০০২০-০১০১</t>
  </si>
  <si>
    <t>1-1141-0020-0111</t>
  </si>
  <si>
    <t>1-1141-0020-1876</t>
  </si>
  <si>
    <t>1-1141-0025-০১০১</t>
  </si>
  <si>
    <t>1-1141-0025-0111</t>
  </si>
  <si>
    <t>1-1141-0025-187৬</t>
  </si>
  <si>
    <t>1-1141-0030-০১০১</t>
  </si>
  <si>
    <t>1-1141-0030-০১১১</t>
  </si>
  <si>
    <t>১-১১৪১-০০৩০-১৮৭৬</t>
  </si>
  <si>
    <t>1-1141-0035-০১০১</t>
  </si>
  <si>
    <t>1-1141-0035-০১১১</t>
  </si>
  <si>
    <t>1-1141-0035-১৮৭৬</t>
  </si>
  <si>
    <t>1-1141-008০-০১০১</t>
  </si>
  <si>
    <t>1-1141-008০-০১১১</t>
  </si>
  <si>
    <t>1-1141-008০-১৮৭৬</t>
  </si>
  <si>
    <t>1-1141-0085-০১০১</t>
  </si>
  <si>
    <t>1-1141-0085-0111</t>
  </si>
  <si>
    <t>1-1141-0085-১৮৭৬</t>
  </si>
  <si>
    <t>1-1141-0090-০১০১</t>
  </si>
  <si>
    <t>১-১১৪১-০০৯০-০১১১</t>
  </si>
  <si>
    <t>1-1141-009০-১৮৭৬</t>
  </si>
  <si>
    <t>1-1141-0095-০১০১</t>
  </si>
  <si>
    <t>1-1141-0095-01১১</t>
  </si>
  <si>
    <t>1-1141-0095-১৮৭৬</t>
  </si>
  <si>
    <t>1-1141-01০০-০১০১</t>
  </si>
  <si>
    <t>1-1141-0100-01১১</t>
  </si>
  <si>
    <t>1-1141-0100-১৮৭৬</t>
  </si>
  <si>
    <t>1-1141-0105-0১০১</t>
  </si>
  <si>
    <t>1-1141-0105-0১১১</t>
  </si>
  <si>
    <t>1-1141-0105-১৮৭৬</t>
  </si>
  <si>
    <t>1-1141-0110-০১০১</t>
  </si>
  <si>
    <t>১-১১৪১-০১১০-০১১১</t>
  </si>
  <si>
    <t>1-1141-0110-18৭৬</t>
  </si>
  <si>
    <t>1-1141-0040-০১০১</t>
  </si>
  <si>
    <t>১-১১৪১-০০৪০-০১১১</t>
  </si>
  <si>
    <t>১-১১৪১-০০৪০-১৮৭৬</t>
  </si>
  <si>
    <t>1-1141-0045-০১০১</t>
  </si>
  <si>
    <t>1-1141-0045-০১১১</t>
  </si>
  <si>
    <t>1-1141-0045-১৮৭৬</t>
  </si>
  <si>
    <t>1-1141-0050-০১০১</t>
  </si>
  <si>
    <t>১-১১৪১-০০৫০-০১১১</t>
  </si>
  <si>
    <t>১-১১৪১-০০৫০-১৮৭৬</t>
  </si>
  <si>
    <t>1-1141-0135-০১০১</t>
  </si>
  <si>
    <t>1-1141-0135-01১১</t>
  </si>
  <si>
    <t>1-1141-0135-১৮৭৬</t>
  </si>
  <si>
    <t>1-1141-0055-০১০১</t>
  </si>
  <si>
    <t>1-1141-0055-0১১১</t>
  </si>
  <si>
    <t>1-1141-0055-১৮৭৬</t>
  </si>
  <si>
    <t>1-1141-0060-০১০১</t>
  </si>
  <si>
    <t>১-১১৪১-০০৬০-০১১১</t>
  </si>
  <si>
    <t>১-১১৪১-০০৬০-১৮৭৬</t>
  </si>
  <si>
    <t>1-1141-0065-০১০১</t>
  </si>
  <si>
    <t>1-1141-0065-০১১১</t>
  </si>
  <si>
    <t>1-1141-0065-১৮৭৬</t>
  </si>
  <si>
    <t>১-১১৪১-০০৭০-০১০১</t>
  </si>
  <si>
    <t>১-১১৪১-০০৭০-০১১১</t>
  </si>
  <si>
    <t>১-১১৪১-০০৭০-১৮৭৬</t>
  </si>
  <si>
    <t>1-1141-0075-০১০১</t>
  </si>
  <si>
    <t>1-1141-0075-01১১</t>
  </si>
  <si>
    <t>1-1141-0075-১৮৭৬</t>
  </si>
  <si>
    <t>1-1141-0120-0১০১</t>
  </si>
  <si>
    <t>1-1141-0120-0111</t>
  </si>
  <si>
    <t>1-1141-0120-18৭৬৬</t>
  </si>
  <si>
    <t>1-1141-0115-0101</t>
  </si>
  <si>
    <t>1-1141-0115-01১১</t>
  </si>
  <si>
    <t>1-1141-0115-১৮৭৬</t>
  </si>
  <si>
    <t>1-1141-0140-0101</t>
  </si>
  <si>
    <t>১-১১৪১-০১৪০-০১১১</t>
  </si>
  <si>
    <t>1-1141-0140-১৮৭৬</t>
  </si>
  <si>
    <t>1-1141-0130-০১০১</t>
  </si>
  <si>
    <t>1-1141-0130-01১১</t>
  </si>
  <si>
    <t>1-1141-0130-১৮৭৬</t>
  </si>
  <si>
    <t>1-1141-0125-0১০১</t>
  </si>
  <si>
    <t>1-1141-0125-0111</t>
  </si>
  <si>
    <t>1-1141-0125-1৮৭৬</t>
  </si>
  <si>
    <t>১-১১৪৫-০০১০-০১০১</t>
  </si>
  <si>
    <t>1-1145-0010-0111</t>
  </si>
  <si>
    <t>1-1145-0010-18৭৬</t>
  </si>
  <si>
    <t>১-১১৪৫-০০০৫-০১০১</t>
  </si>
  <si>
    <t>1-1145-0005-01১১</t>
  </si>
  <si>
    <t>১-১১৪৫-০০০৫-১৮৭৬</t>
  </si>
  <si>
    <t>1-1143-0015-১৮৭৬</t>
  </si>
  <si>
    <t>১-১১৪৩-০০০১-১৮৭৬</t>
  </si>
  <si>
    <t>১-১১৪৩-০০০৫-১৮৭৬</t>
  </si>
  <si>
    <t>1-1143-0010-১৮৭৬</t>
  </si>
  <si>
    <t>1-1143-0035-1876</t>
  </si>
  <si>
    <t>১-১১৪৩-০০৪0-1876</t>
  </si>
  <si>
    <t>Avwcj †iÄ</t>
  </si>
  <si>
    <t>কর অঞ্চল</t>
  </si>
  <si>
    <t>কর আপিল অঞ্চল</t>
  </si>
  <si>
    <t>82C (Min Tax Calculation)</t>
  </si>
  <si>
    <t>Difference</t>
  </si>
  <si>
    <t>DcKi Kwgkbv‡ii Kvh©vjq</t>
  </si>
  <si>
    <t>152/154 avivq AwMÖg AvqKi</t>
  </si>
  <si>
    <t>153 avivq Mvwoi AvqKi</t>
  </si>
  <si>
    <t>152/154 AwMÖg Ki</t>
  </si>
  <si>
    <t xml:space="preserve">     (L) 152/154/153 avivq AwMÖg AvqKi cwi‡kva</t>
  </si>
  <si>
    <r>
      <rPr>
        <b/>
        <sz val="12"/>
        <rFont val="Times New Roman"/>
        <family val="1"/>
      </rPr>
      <t xml:space="preserve">BRTA </t>
    </r>
    <r>
      <rPr>
        <b/>
        <sz val="12"/>
        <rFont val="SutonnyMJ"/>
      </rPr>
      <t xml:space="preserve">Mvwoi U¨v· wn‡m‡e aviYvMZ AvqKi </t>
    </r>
  </si>
  <si>
    <t>*153(6) avivbymv‡i Mvwoi U¨v· we‡ePbvq aviYvMZ</t>
  </si>
  <si>
    <t>aviYvMZ AvqKi (wbqwgZ Dr‡mi)</t>
  </si>
  <si>
    <t>†iqvZ c~e©eZ©x AvqKi (wbqwgZ/aviYvMZ+ b¨~bZg)</t>
  </si>
  <si>
    <t>†iqvZ cieZ©x (wbqwgZ/aviYvMZ+AwZt b¨~bZg Ki`vq)</t>
  </si>
  <si>
    <t>b¨~bZg Ki cwi‡kva</t>
  </si>
  <si>
    <t>†iqvZ cieZ©x AvqKi (wbqwgZ/aviYvMZ+ b¨~bZg)</t>
  </si>
  <si>
    <t>†iqvZ cieZ©x AvqKi (wbqwgZ/aviYvMZ+ b¨~bZg+P‚ovšÍ)</t>
  </si>
  <si>
    <t>2016-17</t>
  </si>
  <si>
    <t>2018-19</t>
  </si>
  <si>
    <t>2019-20</t>
  </si>
  <si>
    <t>2022-2023</t>
  </si>
  <si>
    <t>2026-27</t>
  </si>
  <si>
    <t>2027-28</t>
  </si>
  <si>
    <t>2028-29</t>
  </si>
  <si>
    <t>2029-30</t>
  </si>
  <si>
    <t>Actual T2</t>
  </si>
  <si>
    <t>Upto Return Submission, t1</t>
  </si>
  <si>
    <t>Delay Rate</t>
  </si>
  <si>
    <t>Actual/Round Fig (Months)</t>
  </si>
  <si>
    <t>1st Slab</t>
  </si>
  <si>
    <t>2nd Slab</t>
  </si>
  <si>
    <t>Slab</t>
  </si>
  <si>
    <t>3rd Slab</t>
  </si>
  <si>
    <t>4th Slab</t>
  </si>
  <si>
    <t>5th Slab</t>
  </si>
  <si>
    <t>Aewkó</t>
  </si>
  <si>
    <t>8000 et dzt evwo/GKvwaK Mvwo</t>
  </si>
  <si>
    <t>cwi‡ek mviPvR©</t>
  </si>
  <si>
    <t>অতিরিক্ত যাতায়াত ভাতা</t>
  </si>
  <si>
    <t>উৎসব বোনাস, ইত্যাদি</t>
  </si>
  <si>
    <t>উৎসাহ বোনাস/ ইনসেনটিভস ইত্যাদি</t>
  </si>
  <si>
    <t>নববর্ষ ভাতা, শ্রান্তি বিনোদন/অন্যান্য ভাতা</t>
  </si>
  <si>
    <t>উৎসব/উৎসাহ বোনাস/অন্যান্য ইত্যাদি</t>
  </si>
  <si>
    <t>বাড়ি ভাড়া ভাতা</t>
  </si>
  <si>
    <t>আবাসন সুবিধা</t>
  </si>
  <si>
    <t>ভ্রমণ ভাতা (দেশে/বিদেশে)</t>
  </si>
  <si>
    <t>অন্যান্য আর্থিক সুবিধা/ভাতা সমূহ ইত্যাদি</t>
  </si>
  <si>
    <t>আপ্যায়ন ভাতা, ইত্যাদি</t>
  </si>
  <si>
    <t>(33 avivi Avq)</t>
  </si>
  <si>
    <t>ওভারটাইম/কমিশন/অন্য কোন পারকুইজিট</t>
  </si>
  <si>
    <t>মূল বেতন/মজুরি/পারিশ্রমিক ইত্যাদি</t>
  </si>
  <si>
    <t>বকেয়া বেতন/অগ্রিম বেতন, ইত্যাদি</t>
  </si>
  <si>
    <t>বেতন/মজুরির পরিবর্তে প্রাপ্তি, ইত্যাদি</t>
  </si>
  <si>
    <t>আনুতোষিক/অ্যানুইটি বা ইহাদের সম্পূরক</t>
  </si>
  <si>
    <t>অনুমোদিত ভবিষ্য তহবিলে নিয়োগকর্তা প্রদত্ত চাঁদা</t>
  </si>
  <si>
    <t>বেতন (মূল/বকেয়া/অগ্রিম/অন্যান্য)</t>
  </si>
  <si>
    <t>cÖ`wk©Z/cÖK…Z Avq</t>
  </si>
  <si>
    <t>163 avivq Avq/e¨emvi Avq (b¨~bZg Ki`vqfz³ Avq)</t>
  </si>
  <si>
    <t>* 163 avivi P‚ovšÍ Ki`vq Avq (mÂqc‡Îi gybvdv BZ¨vw`)</t>
  </si>
  <si>
    <r>
      <t>163 avivi AvqKi</t>
    </r>
    <r>
      <rPr>
        <i/>
        <sz val="12"/>
        <rFont val="SutonnyMJ"/>
      </rPr>
      <t xml:space="preserve"> (mÂqc‡Îi gybvdv BZ¨vw`)</t>
    </r>
    <r>
      <rPr>
        <sz val="12"/>
        <rFont val="SutonnyMJ"/>
      </rPr>
      <t xml:space="preserve">/(P‚ovšÍ Ki`vq) </t>
    </r>
  </si>
  <si>
    <t>Individual</t>
  </si>
  <si>
    <t>Trust</t>
  </si>
  <si>
    <t>Funds</t>
  </si>
  <si>
    <t>Comapany</t>
  </si>
  <si>
    <t>AJP (previous)</t>
  </si>
  <si>
    <t>Hindu Undivided Family</t>
  </si>
  <si>
    <t>Local Authority</t>
  </si>
  <si>
    <t>Educational Institution</t>
  </si>
  <si>
    <t>AOB</t>
  </si>
  <si>
    <t>Society/Co-Operative S.</t>
  </si>
  <si>
    <t>Insurance</t>
  </si>
  <si>
    <t>N.G.O.</t>
  </si>
  <si>
    <t>MPO Schools</t>
  </si>
  <si>
    <t>Govt. Universities</t>
  </si>
  <si>
    <t>Govt/Autonomous Org</t>
  </si>
  <si>
    <t>Business Institutions/Org.</t>
  </si>
  <si>
    <t>স্থানীয় খুচরা বিক্রয়লব্ধ আয় (১৬৩ ধারার আয় ব্যতিত)</t>
  </si>
  <si>
    <t>&lt;= ২.২৫ কোটি</t>
  </si>
  <si>
    <t>২.২৫ ~ ৫ কোটি</t>
  </si>
  <si>
    <t>৫ ~ ১০ কোটি</t>
  </si>
  <si>
    <t>১০ ~ ১৫ কোটি</t>
  </si>
  <si>
    <t>১৫ ~ ২০ কোটি</t>
  </si>
  <si>
    <t>&gt; ২০ কোটি</t>
  </si>
  <si>
    <t>৩ ~ ৫ কোটি</t>
  </si>
  <si>
    <t>&lt;= ৪ কোটি</t>
  </si>
  <si>
    <t>৪ ~ ১০ কোটি</t>
  </si>
  <si>
    <t>--</t>
  </si>
  <si>
    <t>Min Surcharge</t>
  </si>
  <si>
    <t>Min Surcharge /-</t>
  </si>
  <si>
    <t>730 - t1</t>
  </si>
  <si>
    <t>Real Interest</t>
  </si>
  <si>
    <t>Delay Interest rate</t>
  </si>
  <si>
    <t>Real Delay Int.</t>
  </si>
  <si>
    <t>Submission/Assessment Date Unreal</t>
  </si>
  <si>
    <t>160 Ges 162 avivq my` (‡hvM)</t>
  </si>
  <si>
    <t>cwi‡ek mviPvR© (‡hvM)</t>
  </si>
  <si>
    <t>.</t>
  </si>
  <si>
    <t>Dchy©³ wel‡qi cÖwZ Avcbvi `„wó AvKl©Y KiwQ|</t>
  </si>
  <si>
    <r>
      <t>2.  DwjøwLZ MvwYwZK ÎæwU/Aï× `vwe ms‡kvab K‡i, Avcbvi cÖ`wk©Z Avq I cÖ‡`q AvqKi I Ab¨vb¨ cwigvY AsK Ges AÎ Kvh©vjq KZ©…K wbiƒwcZ Avq I cÖ‡`q AvqKi I Ab¨vb¨ cwigvY As‡Ki wnmv‡ei "cwiMYbv cÎ (</t>
    </r>
    <r>
      <rPr>
        <b/>
        <sz val="11"/>
        <rFont val="Times New Roman"/>
        <family val="1"/>
      </rPr>
      <t>Sheet of Computation</t>
    </r>
    <r>
      <rPr>
        <sz val="12"/>
        <rFont val="SutonnyMJ"/>
      </rPr>
      <t>)" GB †bvwU‡ki mv‡_ mshy³ Av‡Q|</t>
    </r>
  </si>
  <si>
    <t>Ki cwi‡kva †KvWt</t>
  </si>
  <si>
    <t>wbqwgZ ‡gvU Avq (163 Avq e¨wZZ)</t>
  </si>
  <si>
    <t>1.50 †KvwU</t>
  </si>
  <si>
    <t>1.00 †KvwU</t>
  </si>
  <si>
    <t>10 j¶</t>
  </si>
  <si>
    <t>me‡P‡q †QvU</t>
  </si>
  <si>
    <t>2nd Rate</t>
  </si>
  <si>
    <t>Aby‡gvw`Z wewb‡qvM</t>
  </si>
  <si>
    <t>Aby‡gvw`Z (wewb‡qvM I e¨‡qi) 15%</t>
  </si>
  <si>
    <t>After Tax Day</t>
  </si>
  <si>
    <t>162 avivq my` nvi (%)</t>
  </si>
  <si>
    <t>Return Submit</t>
  </si>
  <si>
    <t>Assessment Date</t>
  </si>
  <si>
    <t>Rebate</t>
  </si>
  <si>
    <t>Elligible Investment: Total Income x(20% or 25% or 3%)</t>
  </si>
  <si>
    <t>Others (individual)</t>
  </si>
  <si>
    <t>Ki`vZvi cÖK…wZ</t>
  </si>
  <si>
    <t>Trunover Tax</t>
  </si>
  <si>
    <t>Trunover Tax (N/A)</t>
  </si>
  <si>
    <t>Gross Receipt/Sales:</t>
  </si>
  <si>
    <t>Tax Rate</t>
  </si>
  <si>
    <t>U/S 163(2),(4) Tax</t>
  </si>
  <si>
    <t>(ব্যক্তিগত ব্যবহারে) গাড়ির সুবিধা ভাতা</t>
  </si>
  <si>
    <t>চিকিৎসা ভাতা/পারকুইজিট ইত্যাদি</t>
  </si>
  <si>
    <t>PvKwi n‡Z Ki‡hvM¨ †gvU Avq  (‡eZb I fvZvw`)</t>
  </si>
  <si>
    <t>অননুমোদিত ব্যয় হতে বিশেষ ব্যবসা আয়</t>
  </si>
  <si>
    <t>(55,56,76(6) aviq Avq)</t>
  </si>
  <si>
    <t>(80 avivi Avq)</t>
  </si>
  <si>
    <t>(cÂg Aa¨v‡qi Avq)</t>
  </si>
  <si>
    <t>কর অব্যাহতি/হ্রাসকৃত হার খাতের (করযোগ্য) আয়</t>
  </si>
  <si>
    <t>বেতন অপ্রযোজ্য</t>
  </si>
  <si>
    <t>বেতন-ভাতা (Yes)</t>
  </si>
  <si>
    <r>
      <t>বেতন-ভাতা</t>
    </r>
    <r>
      <rPr>
        <sz val="10"/>
        <color theme="1" tint="0.499984740745262"/>
        <rFont val="Times New Roman"/>
        <family val="1"/>
      </rPr>
      <t xml:space="preserve"> (Yes)</t>
    </r>
  </si>
  <si>
    <t>U/S 174</t>
  </si>
  <si>
    <t>Salary</t>
  </si>
  <si>
    <t>Input</t>
  </si>
  <si>
    <t>wbqwgZ Drm n‡Z ‡gvU Avq</t>
  </si>
  <si>
    <t>Firm/AOP/Simillar</t>
  </si>
  <si>
    <t>ব্যক্তিসংঘ/ফার্মের করারোপিত শেয়ার আয়</t>
  </si>
  <si>
    <t>wbqwgZ ‡gvU Av‡qi Rb¨ †iqvZ</t>
  </si>
  <si>
    <t>Kiv‡ivwcZ Av‡qi Mo nv‡i Ki`vq (80 avivq)</t>
  </si>
  <si>
    <t>(Taxed Income)</t>
  </si>
  <si>
    <t>e¨w³msN/dv‡g©i Av‡qi Rb¨ Ki Ae¨vnwZ</t>
  </si>
  <si>
    <t>cwi‡ek mviPvR© (AcÖ‡hvR¨)</t>
  </si>
  <si>
    <t>PvKwi n‡Z bxU Ki‡hvM¨ Avq</t>
  </si>
  <si>
    <t>Gross Salary</t>
  </si>
  <si>
    <t>Tax Exempted</t>
  </si>
  <si>
    <t>Net Salary</t>
  </si>
  <si>
    <t>নতুন করদাতা</t>
  </si>
  <si>
    <t>New Tax Payee</t>
  </si>
  <si>
    <t>174 or 44(5)(a) U/S</t>
  </si>
  <si>
    <t>AvB.wU-30</t>
  </si>
  <si>
    <t>Normal Return Last Day</t>
  </si>
  <si>
    <t>০১ জানুয়ারী</t>
  </si>
  <si>
    <t>স্বনির্ধারণী</t>
  </si>
  <si>
    <t>Assumed Tax Day</t>
  </si>
  <si>
    <t>Tax Date</t>
  </si>
  <si>
    <t>Tax Date (new)</t>
  </si>
  <si>
    <t>৩০ জুন</t>
  </si>
  <si>
    <t>174 Delay Interest Charge</t>
  </si>
  <si>
    <t>Delay Interst Difference</t>
  </si>
  <si>
    <t>if U/S 174 aply</t>
  </si>
  <si>
    <t>174 avivbymv‡i</t>
  </si>
  <si>
    <t xml:space="preserve"> </t>
  </si>
  <si>
    <t>No</t>
  </si>
  <si>
    <t>Yes</t>
  </si>
  <si>
    <t>Salary Input Year Based</t>
  </si>
  <si>
    <t>dv‡g©i Rb¨ Ki Ae¨vnwZ</t>
  </si>
  <si>
    <t>mv‡K©j aiY</t>
  </si>
  <si>
    <t>Ki AÂj</t>
  </si>
  <si>
    <t>c~e©eZ©x Kie‡l© D™¢‚Z cÖZ¨vc©Y/mgš^q Ki</t>
  </si>
  <si>
    <t>MicS Input</t>
  </si>
  <si>
    <t>K_vqt</t>
  </si>
  <si>
    <t>cwi‡kva‡hvM¨ Kit</t>
  </si>
  <si>
    <t>Return's Output</t>
  </si>
  <si>
    <t>†gvU Dr‡m KwZ©Z Ki (wbqwgZ + 163 aviv)</t>
  </si>
  <si>
    <t>Ki`vq †hvM/mgš^q</t>
  </si>
  <si>
    <t>Ki`vq we‡qvRb</t>
  </si>
  <si>
    <t xml:space="preserve">(cÖ‡hvR¨ †¶‡Î) cwi‡ek mviPvR©t  </t>
  </si>
  <si>
    <t xml:space="preserve">Rwigvbv/214(4) avivq my`/Ab¨vb¨ Ki`vqt  </t>
  </si>
  <si>
    <t>Income's Data</t>
  </si>
  <si>
    <t>†dvbt</t>
  </si>
  <si>
    <t>02-222220943</t>
  </si>
  <si>
    <t>Kg©KZ©vi bvgt</t>
  </si>
  <si>
    <t>c`ext</t>
  </si>
  <si>
    <t>‡gvt †gvËvwKbyi ingvb</t>
  </si>
  <si>
    <t>I‡qemvBU/mvf©vi wjsKt</t>
  </si>
  <si>
    <t>wewea †bvwUk/ ïbvbxi Rb¨ mgq</t>
  </si>
  <si>
    <t>Easy-Peasy Tax</t>
  </si>
  <si>
    <t xml:space="preserve">Avcwb AvqKi AvBb, 2023 Gi Aax‡b wiUvb© `vwLj Kwiqv‡Qb, †mB cÖm‡½ AviI wKQz Z_¨ cÖ‡qvRb| </t>
  </si>
  <si>
    <t xml:space="preserve">wjwLZfv‡e ¶gZvcÖvß †Kvb Aby‡gvw`Z cÖwZwbwa Dcw¯’Z nBqv wbgœ¯^v¶iKvixi wbKU AvqKi wiUvb© mswkøó `wjjcÎ, wnmv‡ei </t>
  </si>
  <si>
    <t>LvZv I Ab¨vb¨ cÖgvYvw` †ck Kivi Rb¨ Aby‡iva Rvbv‡bv nBj|</t>
  </si>
  <si>
    <t xml:space="preserve">GB †bvwUk cwicvj‡b e¨_© nB‡j AvqKi AvBb, 2023 Gi 184 aviv Abyhvqx GKZidvfv‡e Ki wba©viY Kiv hvB‡Z cv‡i Ges </t>
  </si>
  <si>
    <t>D³ AvB‡bi 270 aviv Abyhvqx Rwigvbv Av‡iv‡ci weavb iwnqv‡Q|</t>
  </si>
  <si>
    <t>AvqKi AvBb, 2023 Gi aviv 183 (3) Abyhvqx †bvwUk</t>
  </si>
  <si>
    <t>‡h‡nZz DcwiD³ Kie‡l©i AvqKi avh© cÖm‡½ AvqKi AvBb, 2023 Gi aviv 166, 175 ev 176 Abyhvqx</t>
  </si>
  <si>
    <t>AvqKi AvBb, 2023 Gi aviv 179 Abyhvqx †bvwUk</t>
  </si>
  <si>
    <t>AvB.wU-86 (2023)</t>
  </si>
  <si>
    <t>AvB.wU-13 (2023)</t>
  </si>
  <si>
    <r>
      <t xml:space="preserve">Avcwb GKLvwb AvqKi wiUvb©`vwLj Kwiqv‡Qb/ aviv 172 ev 212 Abyhvqx </t>
    </r>
    <r>
      <rPr>
        <sz val="13"/>
        <color theme="1"/>
        <rFont val="Times New Roman"/>
        <family val="1"/>
      </rPr>
      <t>…......................</t>
    </r>
    <r>
      <rPr>
        <sz val="13"/>
        <color theme="1"/>
        <rFont val="SutonnyMJ"/>
      </rPr>
      <t xml:space="preserve"> wL&amp;ª. ZvwiL hy³ GKwU</t>
    </r>
  </si>
  <si>
    <r>
      <t xml:space="preserve">†bvwUk </t>
    </r>
    <r>
      <rPr>
        <sz val="13"/>
        <color theme="1"/>
        <rFont val="Times New Roman"/>
        <family val="1"/>
      </rPr>
      <t>….....................</t>
    </r>
    <r>
      <rPr>
        <sz val="13"/>
        <color theme="1"/>
        <rFont val="SutonnyMJ"/>
      </rPr>
      <t xml:space="preserve"> Zvwi‡L Avcbvi Dci Rvix Kiv nBqv‡Q, D³ AvB‡bi aviv 179 Abyhvqx Avcbv‡K</t>
    </r>
  </si>
  <si>
    <t>wb¤œewY©Z wnmve ewn/`wjjvw` `vwLj Kwi‡eb|</t>
  </si>
  <si>
    <t>GB †bvwUk cwicvj‡b e¨_© nB‡j AvqKi AvBb,2023 Gi aviv 270 Abyhvqx Rwigvbv Av‡iv‡ci weavb</t>
  </si>
  <si>
    <t>iwnqv‡Q|</t>
  </si>
  <si>
    <t>wnmve ewn/`wjjvw`i weeiYt</t>
  </si>
  <si>
    <t xml:space="preserve">     wb¤œ¯^vÿiKvixi wek¦vm Kwievi KviY iwnqv‡Q †h, wb¤œewY©Z Dcv‡q Dchy©³ Ki`vZv KZ…©K aviv 212(9) Abyhvqx cÖ‡`q Ki</t>
  </si>
  <si>
    <t xml:space="preserve">     I Ab¨vb¨ A¼ cwi‡kva GovBqv hvIqv nBqv‡Q:</t>
  </si>
  <si>
    <t xml:space="preserve">      ........................................................................................................................</t>
  </si>
  <si>
    <t>AvqKi AvBb, 2023 Gi aviv 172 Abyhvqx †bvwUk</t>
  </si>
  <si>
    <t>AvB.wU-10 (2023)</t>
  </si>
  <si>
    <t xml:space="preserve">         Avqe‡l©i hveZxq Av‡qi weeiY I mswkøó Ab¨vb¨ Z_¨vw`mn AvqKi wiUvb© dig c~iY Kwiqv</t>
  </si>
  <si>
    <t xml:space="preserve">           `ß‡i `vwLj Kwievi Rb¨ Aby‡iva Rvbv‡bv hvB‡Z‡Q|</t>
  </si>
  <si>
    <r>
      <t xml:space="preserve">     3) wiUvb© dig RvZxq ivR¯^ †ev‡W©i I‡qemvBU </t>
    </r>
    <r>
      <rPr>
        <sz val="12"/>
        <color theme="1"/>
        <rFont val="Times New Roman"/>
        <family val="1"/>
      </rPr>
      <t>www.nbr.gov.bd</t>
    </r>
    <r>
      <rPr>
        <sz val="13"/>
        <color theme="1"/>
        <rFont val="SutonnyMJ"/>
      </rPr>
      <t xml:space="preserve"> Ges †h †Kvb AvqKi Awdm nB‡Z</t>
    </r>
  </si>
  <si>
    <t xml:space="preserve">           msMÖn Kiv hvB‡e| wiUvb© dig c~iY Kwievi wbqgvejx D³ di‡gB D‡jøL iwnqv‡Q|</t>
  </si>
  <si>
    <t xml:space="preserve">     4) GB †bvwUk Abymv‡i wiUvb© `vwL‡j e¨_© nB‡j AvqKi AvBb, 2023 Gi aviv 184 Abyhvqx</t>
  </si>
  <si>
    <t xml:space="preserve">          GKZidvfv‡e Ki wba©viY Kivi eva¨evaKZv iwnqv‡Q| Zvnv Qvov D³ AvB‡bi aviv 266 Abyhvqx</t>
  </si>
  <si>
    <t xml:space="preserve">           Rwigvbv Av‡iv‡ci weavb iwnqv‡Q| </t>
  </si>
  <si>
    <t xml:space="preserve">           Kie‡l©i wiUvb© `vwLj K‡ib bvB ewjqv cÖZxqgvb nq|</t>
  </si>
  <si>
    <t xml:space="preserve">      2) AvqKi AvBb, 2023 Gi aviv 172 Gi kZ©vbymv‡i Avcbv‡K GZØviv DwjøwLZ Kie‡l©i mswkøó </t>
  </si>
  <si>
    <t xml:space="preserve">PvKwi n‡Z Avq </t>
  </si>
  <si>
    <t xml:space="preserve">     1| Ki wba©vi‡Yi wfwË‡Z cÖ‡`q K‡ii 75% </t>
  </si>
  <si>
    <t xml:space="preserve">     2| 152, 154 ev 153 avivbymv‡i cÖ`Ë Ki </t>
  </si>
  <si>
    <t xml:space="preserve">     3| Dr‡m AvqKi cwi‡kva                        </t>
  </si>
  <si>
    <t xml:space="preserve">     4| 1 n‡Z (2) I (3) Gi †hvMd‡ji cv_©K¨ </t>
  </si>
  <si>
    <t>Ki †iqvZ t</t>
  </si>
  <si>
    <t xml:space="preserve">      †eZb weeiYx/cÖZ¨qbcÎ/Ab¨vb¨;</t>
  </si>
  <si>
    <t xml:space="preserve">      e¨vsK wnmve weeiYx/e¨vsK mgš^q weeiYx;</t>
  </si>
  <si>
    <t xml:space="preserve">      wej/fvDPvivw`;</t>
  </si>
  <si>
    <t xml:space="preserve">      Dr‡m KZ©b‡hvM¨ Li‡Pi Dci, Ki KZ©‡bi cÖgvYvw`;</t>
  </si>
  <si>
    <t xml:space="preserve">      evox fvovi Pzw³cÎ/e¨vsK Rgvi cÖgvY;</t>
  </si>
  <si>
    <t xml:space="preserve">      Avg`vbx e¨emvi ¯^c‡¶ wej Ad Gw›Uª, wej Ad G‡mm‡g‡›Ui Kwc BZ¨vw`|</t>
  </si>
  <si>
    <t xml:space="preserve">      Ab¨vb¨ Av‡qi mg_©‡b cÖgvYvw`|</t>
  </si>
  <si>
    <t>AvqKi AvBb, 2023 Gi aviv 280 Abyhvqx †bvwUk</t>
  </si>
  <si>
    <t>AvB.wU-124 (2023)</t>
  </si>
  <si>
    <t>.................................................................................</t>
  </si>
  <si>
    <t>AÎ Kvh©vj‡qi †iKW© †gvZv‡eK</t>
  </si>
  <si>
    <t>1) Avcwb AvqKi AvBb, 2023 Gi aviv ................................ Abyhvqx</t>
  </si>
  <si>
    <t>K) AvqKi  wiUvb©/Dr‡m K‡ii wiUvb© `vwLj Kwi‡Z e¨_© nBqv‡Qb;</t>
  </si>
  <si>
    <t>L) mswkøó Kie‡l©i Rb¨ cÖ‡`q cÖZ¨qbcÎ/wee„wZ/wnmv‡ei LvZvcÎ A_ev Z_¨vw` `vwLj/wba©vwiZ c×wZ‡Z msiÿY Kwi‡Z e¨_©</t>
  </si>
  <si>
    <t>nBqv‡Qb;</t>
  </si>
  <si>
    <t>M) mswkøó Kie‡l©i Rb¨ AwMÖg Ki cÖ`v‡b e¨_© nBqv‡Qb/AwMÖg K‡ii AmZ¨ cÖv°jb Dc¯’vcb Kwiqv‡Qb;</t>
  </si>
  <si>
    <t xml:space="preserve">N) mswkøó Kie‡l©i Rb¨ †cÖwiZ ‡bvwU‡ki kZ© cwicvjb Kwi‡Z e¨_© nBqv‡Qb/†bvwUk Agvb¨ Kwiqv‡Qb; </t>
  </si>
  <si>
    <t>O) mswkøó Kie‡l©i Rb¨ wiUv‡b©i wfwË‡Z cÖ‡`q Ki cwi‡kva Kwi‡Z e¨_© nBqv‡Qb;</t>
  </si>
  <si>
    <t xml:space="preserve">P) mswkøó Kie‡l©i Rb¨ cÖ‡`q As‡Ki Ki cwi‡kva GovBqv wMqv‡Qb/dvuwK w`qv‡Qb; </t>
  </si>
  <si>
    <t>Q) Avgm© †js_ cÖvBm cwiMYbvi weavb cwicvjb Kwi‡Z e¨_© nBqv‡Qb;</t>
  </si>
  <si>
    <t>R) AvšÍR©vwZK †jb‡`‡bi †ÿ‡Î Z_¨, `wjjvw` I †iKW© msiÿY I iÿYv‡eÿY ev mieivn Kwi‡Z e¨_© nBqv‡Qb;</t>
  </si>
  <si>
    <t>S) AvšÍR©vwZK †jb‡`b m¤úwK©Z weeiYx/AvšÍR©vwZK †jb‡`b m¤úwK©Z PvU©vW© G¨vKvD‡›U›U nB‡Z cÖwZ‡e`b `vwL‡j e¨_© nBqv‡Qb;</t>
  </si>
  <si>
    <t>T).......................................................................... cwicvjb Kwi‡Z e¨_© nBqv‡Qb;</t>
  </si>
  <si>
    <t>U) Ab¨vb¨......................................................................................................|</t>
  </si>
  <si>
    <t>2) Avcwb,</t>
  </si>
  <si>
    <t>AbymiY Kivi cÖZ¨qb Kiv nq bvB;</t>
  </si>
  <si>
    <t>M) Ki cwi‡kv‡a †Ljvcx nBqv‡Qb;</t>
  </si>
  <si>
    <t>N) Ab¨vb¨......................................................................................................|</t>
  </si>
  <si>
    <t xml:space="preserve">wjwLZfv‡e ¶gZvcÖvß Aby‡gvw`Z cÖwZwbwa‡K wbæ¯^v¶iKvixi Awd‡m ïbvbx‡Z Dcw¯’Z nB‡Z Aby‡iva Kiv hvB‡Z‡Q| </t>
  </si>
  <si>
    <r>
      <t>K) Rvj (</t>
    </r>
    <r>
      <rPr>
        <sz val="11"/>
        <color theme="1"/>
        <rFont val="Times New Roman"/>
        <family val="1"/>
      </rPr>
      <t>fake</t>
    </r>
    <r>
      <rPr>
        <sz val="11"/>
        <color theme="1"/>
        <rFont val="SutonnyMJ"/>
      </rPr>
      <t>) wUAvBGb e¨envi Kwiqv‡Qb/Rvj wbixÿv cÖwZ‡e`b cÖYqb/`vwLj Kwiqv‡Qb;</t>
    </r>
  </si>
  <si>
    <r>
      <t xml:space="preserve">L) AmZ¨ A_ev Aï× wbixwÿZ wnmve weeiYx cÖbqb/`vwLj Kwiqv‡Qb/ PvU©vW© G¨vKvD‡›U›U KZ©„K </t>
    </r>
    <r>
      <rPr>
        <sz val="11"/>
        <color theme="1"/>
        <rFont val="Times New Roman"/>
        <family val="1"/>
      </rPr>
      <t xml:space="preserve">IAS, IFRS </t>
    </r>
    <r>
      <rPr>
        <sz val="11"/>
        <color theme="1"/>
        <rFont val="SutonnyMJ"/>
      </rPr>
      <t>I</t>
    </r>
    <r>
      <rPr>
        <sz val="11"/>
        <color theme="1"/>
        <rFont val="Times New Roman"/>
        <family val="1"/>
      </rPr>
      <t xml:space="preserve"> ISA</t>
    </r>
  </si>
  <si>
    <t>GZØviv Avcbv‡K AvqKi AvBb, 2023 Gi aviv ........... Abyhvqx †Kb Rwigvbv Av‡ivc Kiv nB‡e bv Zvnvi KviY</t>
  </si>
  <si>
    <r>
      <rPr>
        <b/>
        <sz val="11"/>
        <rFont val="SutonnyMJ"/>
      </rPr>
      <t xml:space="preserve">                               </t>
    </r>
    <r>
      <rPr>
        <b/>
        <u/>
        <sz val="11"/>
        <rFont val="SutonnyMJ"/>
      </rPr>
      <t>Zdwmj-1 (†eZbvw`)</t>
    </r>
  </si>
  <si>
    <t>Circle Office Data</t>
  </si>
  <si>
    <t>Tax Credits &amp; Refund (Input)</t>
  </si>
  <si>
    <t xml:space="preserve">mv‡K©‡ji wVKvbvt </t>
  </si>
  <si>
    <t>Appeal Zone Input</t>
  </si>
  <si>
    <t>Salary Data Input</t>
  </si>
  <si>
    <t>Taxes &amp; Charges</t>
  </si>
  <si>
    <t>Minimum Tax Data</t>
  </si>
  <si>
    <t>Return's Data Input</t>
  </si>
  <si>
    <t xml:space="preserve">†bvwUk/dg©/wewea dg© wcÖ›U </t>
  </si>
  <si>
    <t>hZ †ewk AwMÖg Ki,
Kg‡e mij my‡`i Wi !</t>
  </si>
  <si>
    <t>1. †Kej mv`v Kvjv‡ii N‡i WvUv BbcyU Kiv hv‡e|</t>
  </si>
  <si>
    <t>2. A¨vKzq¨v Kvjv‡ii Ni¸‡jv‡Z, Wªc-WvDb K‡i wm‡j± Kiæb|</t>
  </si>
  <si>
    <t>Mr. Potter</t>
  </si>
  <si>
    <t>wiUv‡b©i aiY *</t>
  </si>
  <si>
    <t>সাধারণ (বিলম্ব সুদ)</t>
  </si>
  <si>
    <t>Delay Int (&gt;= 0)</t>
  </si>
  <si>
    <t>Difference(174 Tax)</t>
  </si>
  <si>
    <t>174 Section before 2023-24</t>
  </si>
  <si>
    <t>Income Tax Act, 2023 Enacts</t>
  </si>
  <si>
    <t>Income Tax Act, 2023 Enacts:</t>
  </si>
  <si>
    <t>পুরষ্কার/নগদ প্রাপ্তি/সমমান সুবিধাদি (করমুক্ত)</t>
  </si>
  <si>
    <t>পেনশন/অ্যানুইটি বা ইহাদের সম্পূরক (করমুক্ত)</t>
  </si>
  <si>
    <t>174 Apply</t>
  </si>
  <si>
    <t>Old/New 174</t>
  </si>
  <si>
    <t>Dealy Intrst (82BB/Normal)</t>
  </si>
  <si>
    <t>163 avivi Avq</t>
  </si>
  <si>
    <t>Ki‡hvM¨ †gvU Avq</t>
  </si>
  <si>
    <t>wiUv‡b©i aiY</t>
  </si>
  <si>
    <t>evwo/Mvwo/wbU cwim¤c` mviPvR© (‡hvM):</t>
  </si>
  <si>
    <t>160 Ges 162 avivq my`</t>
  </si>
  <si>
    <t>Rwigvbv/214(4) avivq my`/Ab¨vb¨ Ki`vq</t>
  </si>
  <si>
    <t>cÖZ¨vc©Y/mgš^q Ki (ev`)</t>
  </si>
  <si>
    <t>Final Delay Int.</t>
  </si>
  <si>
    <r>
      <t xml:space="preserve">180(1)/181(2)/181(3)(M) </t>
    </r>
    <r>
      <rPr>
        <b/>
        <sz val="13"/>
        <color rgb="FF000000"/>
        <rFont val="SutonnyMJ"/>
      </rPr>
      <t>[wiUvb© cÖ‡mm]</t>
    </r>
  </si>
  <si>
    <r>
      <t xml:space="preserve">3. </t>
    </r>
    <r>
      <rPr>
        <b/>
        <sz val="11"/>
        <color theme="3" tint="-0.499984740745262"/>
        <rFont val="Times New Roman"/>
        <family val="1"/>
      </rPr>
      <t>Tan color</t>
    </r>
    <r>
      <rPr>
        <b/>
        <sz val="11"/>
        <color theme="3" tint="-0.499984740745262"/>
        <rFont val="SutonnyMJ"/>
      </rPr>
      <t xml:space="preserve"> Gi</t>
    </r>
    <r>
      <rPr>
        <b/>
        <sz val="11"/>
        <color theme="1"/>
        <rFont val="SutonnyMJ"/>
      </rPr>
      <t xml:space="preserve"> Ni AcwieZ©bxq| </t>
    </r>
  </si>
  <si>
    <t xml:space="preserve">        Sheet of Computation</t>
  </si>
  <si>
    <t>wewea †bvwUk/dg©</t>
  </si>
  <si>
    <t xml:space="preserve">       wiUvb© cÖ‡mm †bvwUk</t>
  </si>
  <si>
    <t xml:space="preserve">       AvB.wU.-15 (wiUvb© cÖ‡mm)	</t>
  </si>
  <si>
    <t xml:space="preserve">       Ki cwiMYbv cÎ (AvB.wU.-30)</t>
  </si>
  <si>
    <t xml:space="preserve">       wWgvÛ †bvwUk (AvB.wU.-15)	</t>
  </si>
  <si>
    <t xml:space="preserve">        183(3) avivq ïbvbxi †bvwUk</t>
  </si>
  <si>
    <t xml:space="preserve">        179 avivi †bvwUk</t>
  </si>
  <si>
    <t xml:space="preserve">        172 avivi †bvwUk (AvB.wU.-10)</t>
  </si>
  <si>
    <t xml:space="preserve">        212 avivq cybtD‡b¥vPb †bvwUk </t>
  </si>
  <si>
    <t xml:space="preserve">        280 avivi Rwigvbvi †bvwUk	</t>
  </si>
  <si>
    <t>A¨v‡mm‡g›U wi‡j‡UW †bvwUk/dg©</t>
  </si>
  <si>
    <r>
      <t xml:space="preserve">      ....</t>
    </r>
    <r>
      <rPr>
        <b/>
        <sz val="12"/>
        <color theme="1"/>
        <rFont val="SutonnyMJ"/>
      </rPr>
      <t xml:space="preserve">1| cybt D‡b¥vP‡bi KviYmg~‡ni AewnZKiYcÎ mshy³| </t>
    </r>
    <r>
      <rPr>
        <sz val="12"/>
        <color theme="1"/>
        <rFont val="SutonnyMJ"/>
      </rPr>
      <t>...........................................</t>
    </r>
  </si>
  <si>
    <t>ZvwiL:</t>
  </si>
  <si>
    <t>https://tinyurl.com/taxpdfspotter</t>
  </si>
  <si>
    <t>Scan this QR Code/go to this link to get all the related Orders,S.R.O. for this assessment:</t>
  </si>
  <si>
    <t>d¬¨vUt 3/wm, †ivWt 02, †gvnv¤§`cyi †m›Uªvj †ivW, cyivb evm ÷¨vÛ, †gvnv¤§`cyi, XvKv-1218|</t>
  </si>
  <si>
    <r>
      <rPr>
        <b/>
        <u/>
        <sz val="8"/>
        <color theme="0" tint="-0.499984740745262"/>
        <rFont val="Times New Roman"/>
        <family val="1"/>
      </rPr>
      <t>Any Query:</t>
    </r>
    <r>
      <rPr>
        <b/>
        <sz val="8"/>
        <color theme="0" tint="-0.499984740745262"/>
        <rFont val="Times New Roman"/>
        <family val="1"/>
      </rPr>
      <t xml:space="preserve">
</t>
    </r>
    <r>
      <rPr>
        <i/>
        <sz val="8"/>
        <color theme="0" tint="-0.499984740745262"/>
        <rFont val="Times New Roman"/>
        <family val="1"/>
      </rPr>
      <t>mrahman.buet08@gmail.com</t>
    </r>
    <r>
      <rPr>
        <b/>
        <sz val="8"/>
        <color theme="0" tint="-0.499984740745262"/>
        <rFont val="Times New Roman"/>
        <family val="1"/>
      </rPr>
      <t xml:space="preserve">
</t>
    </r>
    <r>
      <rPr>
        <b/>
        <u/>
        <sz val="8"/>
        <color theme="0" tint="-0.499984740745262"/>
        <rFont val="Times New Roman"/>
        <family val="1"/>
      </rPr>
      <t>Special Thanks:</t>
    </r>
    <r>
      <rPr>
        <b/>
        <sz val="8"/>
        <color theme="0" tint="-0.499984740745262"/>
        <rFont val="Times New Roman"/>
        <family val="1"/>
      </rPr>
      <t xml:space="preserve">
</t>
    </r>
    <r>
      <rPr>
        <sz val="8"/>
        <color theme="0" tint="-0.499984740745262"/>
        <rFont val="Times New Roman"/>
        <family val="1"/>
      </rPr>
      <t>ACT/DCT: Tofayel Sir (34), Maniruzzaman(38), Istiaque(38), Shafiq(38), Nazirul(38) &amp; Palash (UDA, TZ-15).</t>
    </r>
    <r>
      <rPr>
        <b/>
        <sz val="8"/>
        <color theme="0" tint="-0.499984740745262"/>
        <rFont val="Times New Roman"/>
        <family val="1"/>
      </rPr>
      <t xml:space="preserve">
</t>
    </r>
    <r>
      <rPr>
        <b/>
        <u/>
        <sz val="8"/>
        <color theme="0" tint="-0.499984740745262"/>
        <rFont val="Times New Roman"/>
        <family val="1"/>
      </rPr>
      <t>For Latest Version Download:</t>
    </r>
  </si>
  <si>
    <t>b~¨bZg Ki cwiMYbvt-</t>
  </si>
  <si>
    <t>(K) wbqwgZ Dr‡mi Avq</t>
  </si>
  <si>
    <t xml:space="preserve">(65,00,000 + 2,78,906) </t>
  </si>
  <si>
    <t xml:space="preserve">wbqwgZ Dr‡mi Rb¨ Ki`vq                                       </t>
  </si>
  <si>
    <t>(L) Avg`vbx I mievn e¨emv‡qi Rb¨ Ki`vqt</t>
  </si>
  <si>
    <t xml:space="preserve">wbqwgZ Dr‡mi Avq                       </t>
  </si>
  <si>
    <t xml:space="preserve">`ywU Dr‡mi Av‡qi ‡hvMdj                     </t>
  </si>
  <si>
    <t xml:space="preserve">          </t>
  </si>
  <si>
    <t>Avg`vbx I mieivn e¨emv‡qi Rb¨-</t>
  </si>
  <si>
    <t>(¯’vbxq weµq+ e¨vsK my` Avq+ Ab¨vb¨ m~‡Îi Avq)</t>
  </si>
  <si>
    <t xml:space="preserve">163 avivi Avq/e¨emvi  Avq </t>
  </si>
  <si>
    <t xml:space="preserve">163(2)/163(4) avivi b~¨bZg Ki`vq </t>
  </si>
  <si>
    <r>
      <rPr>
        <b/>
        <sz val="12"/>
        <rFont val="SutonnyMJ"/>
      </rPr>
      <t xml:space="preserve">ev`t </t>
    </r>
    <r>
      <rPr>
        <sz val="12"/>
        <rFont val="SutonnyMJ"/>
      </rPr>
      <t xml:space="preserve">wbqwgZ Dr‡mi Av‡qi Dci cÖ‡hvR¨ AvqKi   </t>
    </r>
  </si>
  <si>
    <t xml:space="preserve">(1) 163(2)/163(4) avivi b~¨bZg Ki`vq </t>
  </si>
  <si>
    <t xml:space="preserve">(2) 163(5) avivi Uvb©Ifvi U¨v· </t>
  </si>
  <si>
    <t>(3) 163 avivq Dr‡m KwZ©Z b~¨bZg K‡ii cwigvY</t>
  </si>
  <si>
    <t>Ki`vZvi .................................................. e¨emvi †¶‡Î Dr‡m KwZ©Z Ki AvqKi AvBb, 2023 Gi 163 aviv Abyhvqx b~¨bZg Ki`vq we‡ewPZ nIqvq, Ki`vZvi †gvU Avq I Ki `v‡qi cwigvb wb¤œiæcfv‡e wbiƒcb Kiv nj-</t>
  </si>
  <si>
    <t>Ki wba©viYx Av‡`‡ki †¶‡Î-</t>
  </si>
  <si>
    <t>dv‡g©i Askx`vix Avqt</t>
  </si>
  <si>
    <t>180(1)/181/184/289/183(7)</t>
  </si>
  <si>
    <t>(cvuP j¶ †ZqvËi nvRvi `yBkZ Qvàvbœ UvKv gvÎ)</t>
  </si>
  <si>
    <t>https://tinyurl.com/easypeasytax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</si>
</sst>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yyyy\-mm\-dd;@"/>
    <numFmt numFmtId="167" formatCode="[$-5000445]0"/>
    <numFmt numFmtId="168" formatCode="_ * #,##0_ ;_ * \-#,##0_ ;_ * &quot;-&quot;??_ ;_ @_ "/>
    <numFmt numFmtId="169" formatCode="[$-5000000]dd/mm/yyyy"/>
    <numFmt numFmtId="170" formatCode="[$-F800]dddd\,\ mmmm\ dd\,\ yyyy"/>
    <numFmt numFmtId="171" formatCode="[$-845]dd\ mmmm\ yyyy;@"/>
    <numFmt numFmtId="172" formatCode="0.0"/>
    <numFmt numFmtId="173" formatCode="0.0%"/>
  </numFmts>
  <fonts count="25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12"/>
      <name val="SutonnyMJ"/>
    </font>
    <font>
      <sz val="12"/>
      <name val="Times New Roman"/>
      <family val="1"/>
    </font>
    <font>
      <b/>
      <sz val="12"/>
      <name val="SutonnyMJ"/>
    </font>
    <font>
      <sz val="11"/>
      <name val="SutonnyMJ"/>
    </font>
    <font>
      <sz val="10"/>
      <name val="SutonnyMJ"/>
    </font>
    <font>
      <b/>
      <sz val="11"/>
      <name val="SutonnyMJ"/>
    </font>
    <font>
      <sz val="11"/>
      <color rgb="FFFF0000"/>
      <name val="SutonnyMJ"/>
    </font>
    <font>
      <sz val="12"/>
      <color rgb="FFFF0000"/>
      <name val="SutonnyMJ"/>
    </font>
    <font>
      <i/>
      <sz val="11"/>
      <name val="SutonnyMJ"/>
    </font>
    <font>
      <b/>
      <sz val="11"/>
      <color rgb="FF7030A0"/>
      <name val="SutonnyMJ"/>
    </font>
    <font>
      <sz val="11"/>
      <color rgb="FF7030A0"/>
      <name val="SutonnyMJ"/>
    </font>
    <font>
      <sz val="11"/>
      <name val="Times New Roman"/>
      <family val="1"/>
    </font>
    <font>
      <b/>
      <sz val="10"/>
      <name val="SutonnyMJ"/>
    </font>
    <font>
      <sz val="11"/>
      <name val="NikoshBAN"/>
    </font>
    <font>
      <sz val="9"/>
      <name val="Arial"/>
      <family val="2"/>
    </font>
    <font>
      <b/>
      <sz val="11"/>
      <name val="Times New Roman"/>
      <family val="1"/>
    </font>
    <font>
      <b/>
      <sz val="14"/>
      <color rgb="FFFF0000"/>
      <name val="SutonnyMJ"/>
    </font>
    <font>
      <b/>
      <sz val="12"/>
      <color rgb="FFFF0000"/>
      <name val="SutonnyMJ"/>
    </font>
    <font>
      <sz val="10"/>
      <color rgb="FFFF0000"/>
      <name val="Arial"/>
      <family val="2"/>
    </font>
    <font>
      <b/>
      <sz val="16"/>
      <color rgb="FFFF0000"/>
      <name val="Arial"/>
      <family val="2"/>
    </font>
    <font>
      <b/>
      <sz val="14"/>
      <name val="SutonnyMJ"/>
    </font>
    <font>
      <b/>
      <sz val="10"/>
      <color rgb="FFFF0000"/>
      <name val="Arial"/>
      <family val="2"/>
    </font>
    <font>
      <sz val="11"/>
      <color rgb="FF00B050"/>
      <name val="SutonnyMJ"/>
    </font>
    <font>
      <sz val="12"/>
      <name val="Arial"/>
      <family val="2"/>
    </font>
    <font>
      <b/>
      <sz val="8"/>
      <name val="SutonnyMJ"/>
    </font>
    <font>
      <sz val="13"/>
      <name val="SutonnyMJ"/>
    </font>
    <font>
      <b/>
      <sz val="13"/>
      <name val="SutonnyMJ"/>
    </font>
    <font>
      <sz val="11"/>
      <name val="Arial"/>
      <family val="2"/>
    </font>
    <font>
      <u/>
      <sz val="12"/>
      <name val="SutonnyMJ"/>
    </font>
    <font>
      <b/>
      <sz val="10"/>
      <color rgb="FF7030A0"/>
      <name val="Arial"/>
      <family val="2"/>
    </font>
    <font>
      <sz val="8"/>
      <color rgb="FF7030A0"/>
      <name val="Arial"/>
      <family val="2"/>
    </font>
    <font>
      <sz val="10"/>
      <color theme="0" tint="-0.34998626667073579"/>
      <name val="SutonnyMJ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 tint="-0.249977111117893"/>
      <name val="SutonnyMJ"/>
    </font>
    <font>
      <b/>
      <sz val="12"/>
      <name val="NikoshBAN"/>
    </font>
    <font>
      <sz val="12"/>
      <color rgb="FF7030A0"/>
      <name val="SutonnyMJ"/>
    </font>
    <font>
      <b/>
      <sz val="11"/>
      <color rgb="FFFF0000"/>
      <name val="SutonnyMJ"/>
    </font>
    <font>
      <sz val="12"/>
      <name val="NikoshBAN"/>
    </font>
    <font>
      <b/>
      <sz val="14"/>
      <name val="Times New Roman"/>
      <family val="1"/>
    </font>
    <font>
      <b/>
      <u/>
      <sz val="12"/>
      <name val="SutonnyMJ"/>
    </font>
    <font>
      <sz val="12"/>
      <color theme="1" tint="0.34998626667073579"/>
      <name val="SutonnyMJ"/>
    </font>
    <font>
      <sz val="12"/>
      <color theme="0" tint="-0.34998626667073579"/>
      <name val="SutonnyMJ"/>
    </font>
    <font>
      <b/>
      <sz val="12"/>
      <color theme="1" tint="0.34998626667073579"/>
      <name val="SutonnyMJ"/>
    </font>
    <font>
      <i/>
      <sz val="12"/>
      <name val="SutonnyMJ"/>
    </font>
    <font>
      <i/>
      <sz val="12"/>
      <color rgb="FFFF0000"/>
      <name val="SutonnyMJ"/>
    </font>
    <font>
      <sz val="14"/>
      <name val="SutonnyMJ"/>
    </font>
    <font>
      <sz val="13"/>
      <color rgb="FFFF0000"/>
      <name val="SutonnyMJ"/>
    </font>
    <font>
      <sz val="13"/>
      <name val="Arial"/>
      <family val="2"/>
    </font>
    <font>
      <sz val="11.5"/>
      <name val="SutonnyMJ"/>
    </font>
    <font>
      <b/>
      <sz val="12.5"/>
      <name val="SutonnyMJ"/>
    </font>
    <font>
      <b/>
      <sz val="10.5"/>
      <name val="SutonnyMJ"/>
    </font>
    <font>
      <sz val="13"/>
      <name val="NikoshBAN"/>
    </font>
    <font>
      <sz val="13"/>
      <color rgb="FF000000"/>
      <name val="NikoshBAN"/>
    </font>
    <font>
      <b/>
      <sz val="13"/>
      <color rgb="FF000000"/>
      <name val="NikoshBAN"/>
    </font>
    <font>
      <sz val="13"/>
      <color rgb="FFFFFFFF"/>
      <name val="NikoshBAN"/>
    </font>
    <font>
      <u/>
      <sz val="12"/>
      <color rgb="FF000000"/>
      <name val="NikoshBAN"/>
    </font>
    <font>
      <sz val="11"/>
      <color rgb="FF000000"/>
      <name val="SutonnyMJ"/>
    </font>
    <font>
      <sz val="13"/>
      <color rgb="FF000000"/>
      <name val="SutonnyMJ"/>
    </font>
    <font>
      <sz val="12"/>
      <color rgb="FF000000"/>
      <name val="SutonnyMJ"/>
    </font>
    <font>
      <b/>
      <sz val="12"/>
      <color rgb="FF000000"/>
      <name val="SutonnyMJ"/>
    </font>
    <font>
      <b/>
      <sz val="14"/>
      <color rgb="FF000000"/>
      <name val="SutonnyMJ"/>
    </font>
    <font>
      <sz val="12"/>
      <color rgb="FF000000"/>
      <name val="Times New Roman"/>
      <family val="1"/>
    </font>
    <font>
      <sz val="14"/>
      <color rgb="FF000000"/>
      <name val="NikoshBAN"/>
    </font>
    <font>
      <sz val="14"/>
      <color rgb="FF000000"/>
      <name val="SutonnyMJ"/>
    </font>
    <font>
      <b/>
      <sz val="16"/>
      <color rgb="FF000000"/>
      <name val="SutonnyMJ"/>
    </font>
    <font>
      <b/>
      <sz val="10"/>
      <name val="NikoshBAN"/>
    </font>
    <font>
      <b/>
      <sz val="14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6"/>
      <name val="Times New Roman"/>
      <family val="1"/>
    </font>
    <font>
      <sz val="9"/>
      <name val="AdorshoLipi"/>
    </font>
    <font>
      <b/>
      <sz val="9"/>
      <name val="Arial"/>
      <family val="2"/>
    </font>
    <font>
      <b/>
      <sz val="9"/>
      <name val="NikoshBAN"/>
    </font>
    <font>
      <b/>
      <sz val="11"/>
      <color rgb="FF7030A0"/>
      <name val="Arial"/>
      <family val="2"/>
    </font>
    <font>
      <b/>
      <sz val="11"/>
      <color rgb="FFC00000"/>
      <name val="SutonnyMJ"/>
    </font>
    <font>
      <b/>
      <sz val="12"/>
      <name val="Times New Roman"/>
      <family val="1"/>
    </font>
    <font>
      <b/>
      <sz val="12"/>
      <name val="SutonnyMJ"/>
      <family val="1"/>
    </font>
    <font>
      <sz val="12"/>
      <color rgb="FFC00000"/>
      <name val="SutonnyMJ"/>
    </font>
    <font>
      <sz val="11"/>
      <color theme="0" tint="-0.34998626667073579"/>
      <name val="SutonnyMJ"/>
    </font>
    <font>
      <sz val="11"/>
      <color rgb="FF0070C0"/>
      <name val="SutonnyMJ"/>
    </font>
    <font>
      <b/>
      <sz val="12"/>
      <color theme="3" tint="-0.249977111117893"/>
      <name val="SutonnyMJ"/>
    </font>
    <font>
      <sz val="11"/>
      <color theme="1" tint="0.499984740745262"/>
      <name val="SutonnyMJ"/>
    </font>
    <font>
      <sz val="10"/>
      <color theme="1" tint="0.499984740745262"/>
      <name val="SutonnyMJ"/>
    </font>
    <font>
      <b/>
      <sz val="11"/>
      <name val="NikoshBAN"/>
    </font>
    <font>
      <b/>
      <u/>
      <sz val="12"/>
      <name val="NikoshBAN"/>
    </font>
    <font>
      <b/>
      <sz val="14"/>
      <name val="NikoshBAN"/>
    </font>
    <font>
      <sz val="14"/>
      <name val="NikoshBAN"/>
    </font>
    <font>
      <u/>
      <sz val="11"/>
      <name val="NikoshBAN"/>
    </font>
    <font>
      <b/>
      <u val="double"/>
      <sz val="14"/>
      <name val="NikoshBAN"/>
    </font>
    <font>
      <b/>
      <sz val="13"/>
      <name val="NikoshBAN"/>
    </font>
    <font>
      <b/>
      <sz val="16"/>
      <name val="SutonnyMJ"/>
    </font>
    <font>
      <sz val="12"/>
      <color theme="1"/>
      <name val="SutonnyMJ"/>
    </font>
    <font>
      <b/>
      <sz val="14"/>
      <color theme="1"/>
      <name val="SutonnyMJ"/>
    </font>
    <font>
      <sz val="11"/>
      <color theme="1"/>
      <name val="SutonnyMJ"/>
    </font>
    <font>
      <b/>
      <sz val="12"/>
      <color theme="1"/>
      <name val="SutonnyMJ"/>
    </font>
    <font>
      <sz val="11"/>
      <color theme="0" tint="-0.34998626667073579"/>
      <name val="NikoshBAN"/>
    </font>
    <font>
      <sz val="12"/>
      <color rgb="FF7030A0"/>
      <name val="NikoshBAN"/>
    </font>
    <font>
      <sz val="11"/>
      <color rgb="FFFF0000"/>
      <name val="NikoshBAN"/>
    </font>
    <font>
      <sz val="12"/>
      <color rgb="FFFF0000"/>
      <name val="NikoshBAN"/>
    </font>
    <font>
      <sz val="11.5"/>
      <name val="NikoshBAN"/>
    </font>
    <font>
      <i/>
      <sz val="11"/>
      <color theme="1" tint="0.34998626667073579"/>
      <name val="SutonnyMJ"/>
    </font>
    <font>
      <sz val="11"/>
      <color theme="1" tint="0.34998626667073579"/>
      <name val="SutonnyMJ"/>
    </font>
    <font>
      <sz val="10"/>
      <color theme="1" tint="0.34998626667073579"/>
      <name val="Arial"/>
      <family val="2"/>
    </font>
    <font>
      <b/>
      <sz val="11"/>
      <color theme="1" tint="0.34998626667073579"/>
      <name val="SutonnyMJ"/>
    </font>
    <font>
      <b/>
      <i/>
      <sz val="12"/>
      <color theme="1" tint="0.34998626667073579"/>
      <name val="SutonnyMJ"/>
    </font>
    <font>
      <b/>
      <sz val="12"/>
      <color rgb="FFC00000"/>
      <name val="SutonnyMJ"/>
    </font>
    <font>
      <b/>
      <u/>
      <sz val="14"/>
      <name val="SutonnyMJ"/>
    </font>
    <font>
      <sz val="11"/>
      <color rgb="FFFF0000"/>
      <name val="Times New Roman"/>
      <family val="1"/>
    </font>
    <font>
      <b/>
      <sz val="14"/>
      <color rgb="FFFF0000"/>
      <name val="Times New Roman"/>
      <family val="1"/>
    </font>
    <font>
      <sz val="8"/>
      <color theme="0" tint="-0.499984740745262"/>
      <name val="Times New Roman"/>
      <family val="1"/>
    </font>
    <font>
      <b/>
      <u/>
      <sz val="13"/>
      <name val="SutonnyMJ"/>
    </font>
    <font>
      <sz val="13"/>
      <color rgb="FFFF0000"/>
      <name val="NikoshBAN"/>
    </font>
    <font>
      <sz val="11"/>
      <color theme="1" tint="0.499984740745262"/>
      <name val="NikoshBAN"/>
    </font>
    <font>
      <sz val="10.5"/>
      <name val="NikoshBAN"/>
    </font>
    <font>
      <b/>
      <sz val="8"/>
      <name val="Arial"/>
      <family val="2"/>
    </font>
    <font>
      <sz val="9"/>
      <color theme="0" tint="-0.34998626667073579"/>
      <name val="SutonnyMJ"/>
    </font>
    <font>
      <b/>
      <sz val="8"/>
      <color rgb="FF7030A0"/>
      <name val="Arial"/>
      <family val="2"/>
    </font>
    <font>
      <b/>
      <sz val="11"/>
      <color rgb="FF7030A0"/>
      <name val="Times New Roman"/>
      <family val="1"/>
    </font>
    <font>
      <b/>
      <sz val="12"/>
      <color rgb="FF7030A0"/>
      <name val="SutonnyMJ"/>
    </font>
    <font>
      <b/>
      <sz val="10"/>
      <name val="Times New Roman"/>
      <family val="1"/>
    </font>
    <font>
      <b/>
      <sz val="10.5"/>
      <name val="Times New Roman"/>
      <family val="1"/>
    </font>
    <font>
      <b/>
      <sz val="10"/>
      <color theme="4" tint="-0.249977111117893"/>
      <name val="Arial"/>
      <family val="2"/>
    </font>
    <font>
      <sz val="10"/>
      <color rgb="FFFF0000"/>
      <name val="SutonnyMJ"/>
    </font>
    <font>
      <b/>
      <sz val="12"/>
      <color rgb="FF7030A0"/>
      <name val="NikoshBAN"/>
    </font>
    <font>
      <sz val="12"/>
      <color rgb="FF0070C0"/>
      <name val="NikoshBAN"/>
    </font>
    <font>
      <sz val="12"/>
      <color theme="1" tint="0.499984740745262"/>
      <name val="NikoshBAN"/>
    </font>
    <font>
      <b/>
      <sz val="12"/>
      <color theme="1" tint="0.499984740745262"/>
      <name val="NikoshBAN"/>
    </font>
    <font>
      <sz val="10"/>
      <color theme="1" tint="0.499984740745262"/>
      <name val="Arial"/>
      <family val="2"/>
    </font>
    <font>
      <b/>
      <sz val="10"/>
      <color theme="1" tint="0.499984740745262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9"/>
      <name val="SutonnyMJ"/>
    </font>
    <font>
      <sz val="9"/>
      <color theme="1" tint="0.499984740745262"/>
      <name val="SutonnyMJ"/>
    </font>
    <font>
      <sz val="10"/>
      <color theme="0" tint="-0.499984740745262"/>
      <name val="Arial"/>
      <family val="2"/>
    </font>
    <font>
      <sz val="11"/>
      <color theme="0" tint="-0.499984740745262"/>
      <name val="SutonnyMJ"/>
    </font>
    <font>
      <sz val="12"/>
      <color theme="1" tint="0.499984740745262"/>
      <name val="SutonnyMJ"/>
    </font>
    <font>
      <b/>
      <i/>
      <sz val="11"/>
      <name val="Times New Roman"/>
      <family val="1"/>
    </font>
    <font>
      <sz val="11"/>
      <color theme="9" tint="-0.249977111117893"/>
      <name val="SutonnyMJ"/>
    </font>
    <font>
      <sz val="10"/>
      <color theme="9" tint="-0.249977111117893"/>
      <name val="Arial"/>
      <family val="2"/>
    </font>
    <font>
      <b/>
      <sz val="10"/>
      <color theme="9" tint="-0.249977111117893"/>
      <name val="Arial"/>
      <family val="2"/>
    </font>
    <font>
      <b/>
      <sz val="11"/>
      <color theme="1"/>
      <name val="SutonnyMJ"/>
    </font>
    <font>
      <b/>
      <i/>
      <sz val="11"/>
      <color rgb="FFFF0066"/>
      <name val="SutonnyMJ"/>
    </font>
    <font>
      <sz val="11"/>
      <color theme="1" tint="0.499984740745262"/>
      <name val="Times New Roman"/>
      <family val="1"/>
    </font>
    <font>
      <b/>
      <sz val="13"/>
      <color rgb="FF002060"/>
      <name val="SutonnyMJ"/>
    </font>
    <font>
      <b/>
      <sz val="12"/>
      <color rgb="FF002060"/>
      <name val="Times New Roman"/>
      <family val="1"/>
    </font>
    <font>
      <b/>
      <sz val="14"/>
      <color rgb="FF002060"/>
      <name val="SutonnyMJ"/>
    </font>
    <font>
      <b/>
      <sz val="12"/>
      <color theme="1" tint="0.499984740745262"/>
      <name val="SutonnyMJ"/>
    </font>
    <font>
      <b/>
      <sz val="11"/>
      <color rgb="FFFF0505"/>
      <name val="Times New Roman"/>
      <family val="1"/>
    </font>
    <font>
      <i/>
      <sz val="10"/>
      <color rgb="FF002060"/>
      <name val="Arial"/>
      <family val="2"/>
    </font>
    <font>
      <sz val="11.5"/>
      <color theme="1" tint="0.34998626667073579"/>
      <name val="SutonnyMJ"/>
    </font>
    <font>
      <b/>
      <sz val="11.5"/>
      <name val="SutonnyMJ"/>
    </font>
    <font>
      <b/>
      <i/>
      <sz val="10"/>
      <color theme="1" tint="0.499984740745262"/>
      <name val="SutonnyMJ"/>
    </font>
    <font>
      <sz val="10"/>
      <color theme="1" tint="0.499984740745262"/>
      <name val="Times New Roman"/>
      <family val="1"/>
    </font>
    <font>
      <sz val="8"/>
      <color theme="3"/>
      <name val="Times New Roman"/>
      <family val="1"/>
    </font>
    <font>
      <i/>
      <sz val="11"/>
      <color theme="1" tint="0.499984740745262"/>
      <name val="Times New Roman"/>
      <family val="1"/>
    </font>
    <font>
      <b/>
      <i/>
      <sz val="11"/>
      <name val="SutonnyMJ"/>
    </font>
    <font>
      <b/>
      <i/>
      <sz val="12"/>
      <name val="SutonnyMJ"/>
    </font>
    <font>
      <sz val="10.5"/>
      <name val="SutonnyMJ"/>
    </font>
    <font>
      <sz val="10"/>
      <color theme="1" tint="0.499984740745262"/>
      <name val="NikoshBAN"/>
    </font>
    <font>
      <b/>
      <sz val="8"/>
      <name val="Times New Roman"/>
      <family val="1"/>
    </font>
    <font>
      <sz val="9"/>
      <color theme="1" tint="0.499984740745262"/>
      <name val="Arial"/>
      <family val="2"/>
    </font>
    <font>
      <sz val="9"/>
      <color theme="1" tint="0.499984740745262"/>
      <name val="NikoshBAN"/>
    </font>
    <font>
      <sz val="8"/>
      <color theme="1" tint="0.499984740745262"/>
      <name val="Arial"/>
      <family val="2"/>
    </font>
    <font>
      <b/>
      <sz val="10"/>
      <color rgb="FF7030A0"/>
      <name val="Times New Roman"/>
      <family val="1"/>
    </font>
    <font>
      <b/>
      <sz val="9"/>
      <color rgb="FF7030A0"/>
      <name val="Arial"/>
      <family val="2"/>
    </font>
    <font>
      <b/>
      <sz val="12"/>
      <color rgb="FFFFFF00"/>
      <name val="SutonnyMJ"/>
    </font>
    <font>
      <b/>
      <sz val="11"/>
      <color rgb="FFFF0000"/>
      <name val="Arial"/>
      <family val="2"/>
    </font>
    <font>
      <b/>
      <sz val="10"/>
      <color rgb="FFFF0000"/>
      <name val="Times New Roman"/>
      <family val="1"/>
    </font>
    <font>
      <b/>
      <sz val="12"/>
      <color rgb="FF002060"/>
      <name val="SutonnyMJ"/>
    </font>
    <font>
      <b/>
      <sz val="13"/>
      <color rgb="FFFF0000"/>
      <name val="Times New Roman"/>
      <family val="1"/>
    </font>
    <font>
      <sz val="13"/>
      <name val="AdorshoLipi"/>
    </font>
    <font>
      <sz val="13"/>
      <color theme="3"/>
      <name val="Arial"/>
      <family val="2"/>
    </font>
    <font>
      <b/>
      <sz val="13"/>
      <color theme="2" tint="-0.249977111117893"/>
      <name val="SutonnyMJ"/>
    </font>
    <font>
      <sz val="13"/>
      <color rgb="FF002060"/>
      <name val="Arial"/>
      <family val="2"/>
    </font>
    <font>
      <sz val="12"/>
      <color rgb="FF002060"/>
      <name val="SutonnyMJ"/>
    </font>
    <font>
      <sz val="11"/>
      <color rgb="FF002060"/>
      <name val="SutonnyMJ"/>
    </font>
    <font>
      <sz val="12"/>
      <color theme="3"/>
      <name val="Arial"/>
      <family val="2"/>
    </font>
    <font>
      <i/>
      <sz val="10"/>
      <color theme="1" tint="0.499984740745262"/>
      <name val="SutonnyMJ"/>
    </font>
    <font>
      <i/>
      <sz val="11.5"/>
      <name val="SutonnyMJ"/>
    </font>
    <font>
      <b/>
      <i/>
      <sz val="11.5"/>
      <name val="SutonnyMJ"/>
    </font>
    <font>
      <sz val="10.5"/>
      <color theme="1" tint="0.34998626667073579"/>
      <name val="SutonnyMJ"/>
    </font>
    <font>
      <i/>
      <sz val="10.5"/>
      <name val="SutonnyMJ"/>
    </font>
    <font>
      <b/>
      <sz val="20"/>
      <name val="Times New Roman"/>
      <family val="1"/>
    </font>
    <font>
      <sz val="12"/>
      <color theme="3"/>
      <name val="NikoshBAN"/>
    </font>
    <font>
      <sz val="12"/>
      <color rgb="FF002060"/>
      <name val="NikoshBAN"/>
    </font>
    <font>
      <i/>
      <sz val="12"/>
      <color rgb="FF002060"/>
      <name val="Times New Roman"/>
      <family val="1"/>
    </font>
    <font>
      <b/>
      <sz val="14"/>
      <color rgb="FFFF0066"/>
      <name val="SutonnyMJ"/>
    </font>
    <font>
      <sz val="10"/>
      <color rgb="FFFF0066"/>
      <name val="Arial"/>
      <family val="2"/>
    </font>
    <font>
      <b/>
      <sz val="12"/>
      <color rgb="FFFF0066"/>
      <name val="SutonnyMJ"/>
    </font>
    <font>
      <sz val="12"/>
      <color rgb="FFFF0066"/>
      <name val="SutonnyMJ"/>
    </font>
    <font>
      <b/>
      <sz val="13"/>
      <color rgb="FFFF0066"/>
      <name val="SutonnyMJ"/>
    </font>
    <font>
      <sz val="13"/>
      <color rgb="FFFF0066"/>
      <name val="SutonnyMJ"/>
    </font>
    <font>
      <sz val="11"/>
      <color rgb="FFFF0066"/>
      <name val="SutonnyMJ"/>
    </font>
    <font>
      <b/>
      <sz val="11"/>
      <color rgb="FFFF0066"/>
      <name val="SutonnyMJ"/>
    </font>
    <font>
      <i/>
      <sz val="12"/>
      <color rgb="FFFF0066"/>
      <name val="SutonnyMJ"/>
    </font>
    <font>
      <sz val="11"/>
      <color rgb="FF002060"/>
      <name val="NikoshBAN"/>
    </font>
    <font>
      <sz val="13"/>
      <color theme="1"/>
      <name val="SutonnyMJ"/>
    </font>
    <font>
      <sz val="13"/>
      <color theme="1"/>
      <name val="Times New Roman"/>
      <family val="1"/>
    </font>
    <font>
      <b/>
      <u/>
      <sz val="12"/>
      <color theme="1"/>
      <name val="SutonnyMJ"/>
    </font>
    <font>
      <sz val="10"/>
      <color theme="1"/>
      <name val="SutonnyMJ"/>
    </font>
    <font>
      <sz val="12"/>
      <color theme="1"/>
      <name val="Times New Roman"/>
      <family val="1"/>
    </font>
    <font>
      <sz val="8"/>
      <color theme="1" tint="0.499984740745262"/>
      <name val="SutonnyMJ"/>
    </font>
    <font>
      <b/>
      <sz val="9"/>
      <name val="SutonnyMJ"/>
    </font>
    <font>
      <b/>
      <sz val="10"/>
      <color theme="1"/>
      <name val="SutonnyMJ"/>
    </font>
    <font>
      <sz val="11"/>
      <color theme="1"/>
      <name val="Times New Roman"/>
      <family val="1"/>
    </font>
    <font>
      <b/>
      <u/>
      <sz val="11"/>
      <name val="SutonnyMJ"/>
    </font>
    <font>
      <sz val="11"/>
      <color rgb="FFFFFF00"/>
      <name val="SutonnyMJ"/>
    </font>
    <font>
      <b/>
      <i/>
      <sz val="12"/>
      <color rgb="FFFF0066"/>
      <name val="SutonnyMJ"/>
    </font>
    <font>
      <b/>
      <i/>
      <sz val="20"/>
      <color rgb="FFFFFF00"/>
      <name val="Times New Roman"/>
      <family val="1"/>
    </font>
    <font>
      <b/>
      <sz val="72"/>
      <color rgb="FFFF0000"/>
      <name val="Pristina"/>
      <family val="4"/>
    </font>
    <font>
      <sz val="10"/>
      <color theme="2" tint="-0.499984740745262"/>
      <name val="Arial"/>
      <family val="2"/>
    </font>
    <font>
      <sz val="10"/>
      <color theme="1"/>
      <name val="Arial"/>
      <family val="2"/>
    </font>
    <font>
      <sz val="14"/>
      <color rgb="FFFF0000"/>
      <name val="SutonnyMJ"/>
    </font>
    <font>
      <sz val="10"/>
      <color theme="0" tint="-0.34998626667073579"/>
      <name val="NikoshBAN"/>
    </font>
    <font>
      <sz val="12"/>
      <color theme="0" tint="-0.499984740745262"/>
      <name val="SutonnyMJ"/>
    </font>
    <font>
      <b/>
      <sz val="10.5"/>
      <color rgb="FF002060"/>
      <name val="Times New Roman"/>
      <family val="1"/>
    </font>
    <font>
      <b/>
      <i/>
      <sz val="8"/>
      <name val="Arial"/>
      <family val="2"/>
    </font>
    <font>
      <i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0"/>
      <color theme="1" tint="0.34998626667073579"/>
      <name val="SutonnyMJ"/>
    </font>
    <font>
      <b/>
      <sz val="13"/>
      <color rgb="FF000000"/>
      <name val="SutonnyMJ"/>
    </font>
    <font>
      <b/>
      <sz val="11"/>
      <color theme="3" tint="-0.499984740745262"/>
      <name val="SutonnyMJ"/>
    </font>
    <font>
      <b/>
      <sz val="11"/>
      <color theme="3" tint="-0.499984740745262"/>
      <name val="Times New Roman"/>
      <family val="1"/>
    </font>
    <font>
      <b/>
      <sz val="10.5"/>
      <color rgb="FFFF0000"/>
      <name val="SutonnyMJ"/>
    </font>
    <font>
      <b/>
      <sz val="8"/>
      <color theme="0" tint="-0.499984740745262"/>
      <name val="Times New Roman"/>
      <family val="1"/>
    </font>
    <font>
      <b/>
      <sz val="16"/>
      <color rgb="FFFFFF66"/>
      <name val="Tempus Sans ITC"/>
      <family val="5"/>
    </font>
    <font>
      <b/>
      <sz val="18"/>
      <color rgb="FFFFFF00"/>
      <name val="SutonnyMJ"/>
    </font>
    <font>
      <b/>
      <sz val="13"/>
      <color rgb="FFFF0000"/>
      <name val="SutonnyMJ"/>
    </font>
    <font>
      <sz val="13"/>
      <name val="Times New Roman"/>
      <family val="1"/>
    </font>
    <font>
      <b/>
      <sz val="26"/>
      <color rgb="FFFFFF00"/>
      <name val="Times New Roman"/>
      <family val="1"/>
    </font>
    <font>
      <u/>
      <sz val="10"/>
      <color theme="10"/>
      <name val="Arial"/>
      <family val="2"/>
    </font>
    <font>
      <i/>
      <u/>
      <sz val="10"/>
      <color theme="10"/>
      <name val="Times New Roman"/>
      <family val="1"/>
    </font>
    <font>
      <b/>
      <sz val="10"/>
      <color theme="0" tint="-0.499984740745262"/>
      <name val="Times New Roman"/>
      <family val="1"/>
    </font>
    <font>
      <sz val="12"/>
      <color theme="3" tint="-0.499984740745262"/>
      <name val="SutonnyMJ"/>
    </font>
    <font>
      <b/>
      <u/>
      <sz val="8"/>
      <color theme="0" tint="-0.499984740745262"/>
      <name val="Times New Roman"/>
      <family val="1"/>
    </font>
    <font>
      <i/>
      <sz val="8"/>
      <color theme="0" tint="-0.499984740745262"/>
      <name val="Times New Roman"/>
      <family val="1"/>
    </font>
    <font>
      <b/>
      <i/>
      <sz val="9"/>
      <color theme="3" tint="0.39997558519241921"/>
      <name val="Times New Roman"/>
      <family val="1"/>
    </font>
    <font>
      <sz val="12"/>
      <color theme="4" tint="-0.499984740745262"/>
      <name val="Arial"/>
      <family val="2"/>
    </font>
    <font>
      <sz val="12"/>
      <color theme="4" tint="-0.499984740745262"/>
      <name val="SutonnyMJ"/>
    </font>
    <font>
      <b/>
      <i/>
      <sz val="12"/>
      <color theme="4" tint="-0.499984740745262"/>
      <name val="SutonnyMJ"/>
    </font>
    <font>
      <sz val="11"/>
      <color theme="4" tint="-0.499984740745262"/>
      <name val="SutonnyMJ"/>
    </font>
    <font>
      <b/>
      <sz val="12"/>
      <color theme="4" tint="-0.499984740745262"/>
      <name val="SutonnyMJ"/>
    </font>
    <font>
      <b/>
      <sz val="16"/>
      <color theme="4" tint="-0.499984740745262"/>
      <name val="SutonnyMJ"/>
    </font>
    <font>
      <sz val="12"/>
      <color rgb="FFFF0066"/>
      <name val="NikoshBAN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theme="0" tint="-0.34998626667073579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lightGray">
        <fgColor theme="3"/>
        <bgColor theme="2" tint="-9.9978637043366805E-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65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hair">
        <color theme="0" tint="-0.499984740745262"/>
      </left>
      <right/>
      <top style="hair">
        <color theme="0" tint="-0.499984740745262"/>
      </top>
      <bottom/>
      <diagonal/>
    </border>
    <border>
      <left/>
      <right/>
      <top style="hair">
        <color theme="0" tint="-0.499984740745262"/>
      </top>
      <bottom/>
      <diagonal/>
    </border>
    <border>
      <left/>
      <right style="hair">
        <color theme="0" tint="-0.499984740745262"/>
      </right>
      <top style="hair">
        <color theme="0" tint="-0.499984740745262"/>
      </top>
      <bottom/>
      <diagonal/>
    </border>
    <border>
      <left style="hair">
        <color theme="0" tint="-0.499984740745262"/>
      </left>
      <right/>
      <top/>
      <bottom/>
      <diagonal/>
    </border>
    <border>
      <left/>
      <right style="hair">
        <color theme="0" tint="-0.499984740745262"/>
      </right>
      <top/>
      <bottom/>
      <diagonal/>
    </border>
    <border>
      <left style="hair">
        <color theme="0" tint="-0.499984740745262"/>
      </left>
      <right/>
      <top/>
      <bottom style="hair">
        <color theme="0" tint="-0.499984740745262"/>
      </bottom>
      <diagonal/>
    </border>
    <border>
      <left/>
      <right/>
      <top/>
      <bottom style="hair">
        <color theme="0" tint="-0.499984740745262"/>
      </bottom>
      <diagonal/>
    </border>
    <border>
      <left/>
      <right style="hair">
        <color theme="0" tint="-0.499984740745262"/>
      </right>
      <top/>
      <bottom style="hair">
        <color theme="0" tint="-0.49998474074526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40" fillId="0" borderId="0" applyNumberFormat="0" applyFill="0" applyBorder="0" applyAlignment="0" applyProtection="0"/>
  </cellStyleXfs>
  <cellXfs count="1257">
    <xf numFmtId="0" fontId="0" fillId="0" borderId="0" xfId="0"/>
    <xf numFmtId="0" fontId="0" fillId="0" borderId="0" xfId="0" applyAlignment="1">
      <alignment horizontal="left"/>
    </xf>
    <xf numFmtId="0" fontId="5" fillId="0" borderId="0" xfId="0" applyFont="1"/>
    <xf numFmtId="164" fontId="0" fillId="0" borderId="1" xfId="1" applyNumberFormat="1" applyFont="1" applyBorder="1"/>
    <xf numFmtId="164" fontId="0" fillId="0" borderId="0" xfId="1" applyNumberFormat="1" applyFont="1" applyBorder="1"/>
    <xf numFmtId="164" fontId="0" fillId="0" borderId="0" xfId="1" applyNumberFormat="1" applyFont="1"/>
    <xf numFmtId="0" fontId="0" fillId="0" borderId="0" xfId="0" applyAlignment="1">
      <alignment horizontal="right"/>
    </xf>
    <xf numFmtId="43" fontId="0" fillId="0" borderId="0" xfId="0" applyNumberFormat="1"/>
    <xf numFmtId="165" fontId="0" fillId="0" borderId="0" xfId="1" applyNumberFormat="1" applyFont="1"/>
    <xf numFmtId="164" fontId="0" fillId="0" borderId="0" xfId="0" applyNumberFormat="1"/>
    <xf numFmtId="43" fontId="0" fillId="0" borderId="0" xfId="1" applyFont="1"/>
    <xf numFmtId="43" fontId="0" fillId="0" borderId="2" xfId="1" applyFont="1" applyBorder="1"/>
    <xf numFmtId="43" fontId="0" fillId="0" borderId="2" xfId="0" applyNumberFormat="1" applyBorder="1"/>
    <xf numFmtId="43" fontId="0" fillId="0" borderId="0" xfId="1" applyFont="1" applyBorder="1"/>
    <xf numFmtId="0" fontId="6" fillId="0" borderId="0" xfId="0" applyFont="1"/>
    <xf numFmtId="43" fontId="0" fillId="0" borderId="3" xfId="1" applyFont="1" applyBorder="1"/>
    <xf numFmtId="164" fontId="0" fillId="0" borderId="2" xfId="1" applyNumberFormat="1" applyFont="1" applyBorder="1"/>
    <xf numFmtId="164" fontId="0" fillId="0" borderId="0" xfId="0" applyNumberFormat="1" applyAlignment="1">
      <alignment horizontal="right"/>
    </xf>
    <xf numFmtId="164" fontId="0" fillId="0" borderId="1" xfId="0" applyNumberFormat="1" applyBorder="1"/>
    <xf numFmtId="164" fontId="0" fillId="0" borderId="2" xfId="0" applyNumberFormat="1" applyBorder="1"/>
    <xf numFmtId="0" fontId="8" fillId="0" borderId="0" xfId="0" applyFont="1"/>
    <xf numFmtId="0" fontId="9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" fillId="0" borderId="0" xfId="0" applyFont="1"/>
    <xf numFmtId="0" fontId="32" fillId="0" borderId="0" xfId="0" applyFont="1"/>
    <xf numFmtId="0" fontId="9" fillId="0" borderId="0" xfId="0" applyFont="1" applyAlignment="1">
      <alignment horizontal="center"/>
    </xf>
    <xf numFmtId="165" fontId="9" fillId="0" borderId="4" xfId="1" applyNumberFormat="1" applyFont="1" applyBorder="1" applyAlignment="1" applyProtection="1">
      <alignment horizontal="center" vertical="center"/>
    </xf>
    <xf numFmtId="165" fontId="11" fillId="4" borderId="6" xfId="1" applyNumberFormat="1" applyFont="1" applyFill="1" applyBorder="1" applyAlignment="1" applyProtection="1">
      <alignment horizontal="right" vertical="center"/>
    </xf>
    <xf numFmtId="165" fontId="11" fillId="4" borderId="8" xfId="1" applyNumberFormat="1" applyFont="1" applyFill="1" applyBorder="1" applyAlignment="1" applyProtection="1">
      <alignment vertical="center"/>
    </xf>
    <xf numFmtId="165" fontId="51" fillId="0" borderId="8" xfId="1" applyNumberFormat="1" applyFont="1" applyBorder="1" applyAlignment="1" applyProtection="1">
      <alignment horizontal="right" vertical="center"/>
    </xf>
    <xf numFmtId="165" fontId="11" fillId="0" borderId="4" xfId="1" applyNumberFormat="1" applyFont="1" applyBorder="1" applyAlignment="1" applyProtection="1">
      <alignment horizontal="center" vertical="center"/>
    </xf>
    <xf numFmtId="165" fontId="9" fillId="0" borderId="8" xfId="1" applyNumberFormat="1" applyFont="1" applyBorder="1" applyAlignment="1" applyProtection="1">
      <alignment vertical="center"/>
    </xf>
    <xf numFmtId="165" fontId="9" fillId="0" borderId="8" xfId="1" applyNumberFormat="1" applyFont="1" applyBorder="1" applyAlignment="1" applyProtection="1">
      <alignment horizontal="center" vertical="center"/>
    </xf>
    <xf numFmtId="165" fontId="9" fillId="0" borderId="24" xfId="1" applyNumberFormat="1" applyFont="1" applyBorder="1" applyAlignment="1" applyProtection="1">
      <alignment vertical="center"/>
    </xf>
    <xf numFmtId="165" fontId="53" fillId="0" borderId="4" xfId="1" applyNumberFormat="1" applyFont="1" applyBorder="1" applyAlignment="1" applyProtection="1">
      <alignment horizontal="center"/>
    </xf>
    <xf numFmtId="165" fontId="9" fillId="0" borderId="4" xfId="1" applyNumberFormat="1" applyFont="1" applyFill="1" applyBorder="1" applyProtection="1"/>
    <xf numFmtId="165" fontId="53" fillId="0" borderId="4" xfId="1" applyNumberFormat="1" applyFont="1" applyFill="1" applyBorder="1" applyProtection="1"/>
    <xf numFmtId="165" fontId="9" fillId="0" borderId="8" xfId="1" applyNumberFormat="1" applyFont="1" applyFill="1" applyBorder="1" applyProtection="1"/>
    <xf numFmtId="165" fontId="12" fillId="0" borderId="0" xfId="1" applyNumberFormat="1" applyFont="1" applyBorder="1" applyAlignment="1" applyProtection="1">
      <alignment vertical="center"/>
    </xf>
    <xf numFmtId="0" fontId="9" fillId="0" borderId="0" xfId="0" applyFont="1" applyAlignment="1">
      <alignment horizontal="left"/>
    </xf>
    <xf numFmtId="0" fontId="11" fillId="4" borderId="4" xfId="0" applyFont="1" applyFill="1" applyBorder="1" applyAlignment="1">
      <alignment horizontal="center" vertical="center" wrapText="1"/>
    </xf>
    <xf numFmtId="165" fontId="14" fillId="0" borderId="0" xfId="1" applyNumberFormat="1" applyFont="1" applyBorder="1" applyAlignment="1" applyProtection="1">
      <alignment vertical="center"/>
    </xf>
    <xf numFmtId="165" fontId="14" fillId="0" borderId="0" xfId="1" applyNumberFormat="1" applyFont="1" applyBorder="1" applyAlignment="1" applyProtection="1">
      <alignment horizontal="center" vertical="center"/>
    </xf>
    <xf numFmtId="165" fontId="12" fillId="0" borderId="0" xfId="1" applyNumberFormat="1" applyFont="1" applyBorder="1" applyAlignment="1" applyProtection="1">
      <alignment horizontal="center" vertical="center"/>
    </xf>
    <xf numFmtId="165" fontId="15" fillId="0" borderId="0" xfId="1" applyNumberFormat="1" applyFont="1" applyBorder="1" applyAlignment="1" applyProtection="1">
      <alignment horizontal="center" vertical="center"/>
    </xf>
    <xf numFmtId="165" fontId="15" fillId="0" borderId="0" xfId="1" applyNumberFormat="1" applyFont="1" applyBorder="1" applyAlignment="1" applyProtection="1">
      <alignment horizontal="right"/>
    </xf>
    <xf numFmtId="165" fontId="14" fillId="0" borderId="0" xfId="1" applyNumberFormat="1" applyFont="1" applyBorder="1" applyAlignment="1" applyProtection="1">
      <alignment horizontal="right"/>
    </xf>
    <xf numFmtId="0" fontId="62" fillId="0" borderId="0" xfId="0" applyFont="1" applyAlignment="1" applyProtection="1">
      <alignment vertical="center"/>
      <protection hidden="1"/>
    </xf>
    <xf numFmtId="169" fontId="64" fillId="0" borderId="0" xfId="0" applyNumberFormat="1" applyFont="1" applyAlignment="1" applyProtection="1">
      <alignment vertical="center"/>
      <protection hidden="1"/>
    </xf>
    <xf numFmtId="0" fontId="65" fillId="0" borderId="0" xfId="0" applyFont="1" applyAlignment="1" applyProtection="1">
      <alignment horizontal="center" vertical="center"/>
      <protection hidden="1"/>
    </xf>
    <xf numFmtId="0" fontId="68" fillId="0" borderId="0" xfId="0" applyFont="1" applyAlignment="1" applyProtection="1">
      <alignment vertical="center"/>
      <protection hidden="1"/>
    </xf>
    <xf numFmtId="0" fontId="67" fillId="0" borderId="0" xfId="0" applyFont="1" applyAlignment="1" applyProtection="1">
      <alignment horizontal="right" vertical="center"/>
      <protection hidden="1"/>
    </xf>
    <xf numFmtId="0" fontId="67" fillId="0" borderId="0" xfId="0" applyFont="1" applyAlignment="1" applyProtection="1">
      <alignment horizontal="right" vertical="top"/>
      <protection hidden="1"/>
    </xf>
    <xf numFmtId="0" fontId="67" fillId="0" borderId="0" xfId="0" applyFont="1" applyAlignment="1" applyProtection="1">
      <alignment horizontal="center" vertical="center"/>
      <protection hidden="1"/>
    </xf>
    <xf numFmtId="0" fontId="69" fillId="0" borderId="0" xfId="0" applyFont="1" applyAlignment="1" applyProtection="1">
      <alignment horizontal="left" vertical="top"/>
      <protection hidden="1"/>
    </xf>
    <xf numFmtId="0" fontId="66" fillId="0" borderId="0" xfId="0" applyFont="1" applyAlignment="1" applyProtection="1">
      <alignment vertical="center"/>
      <protection hidden="1"/>
    </xf>
    <xf numFmtId="0" fontId="63" fillId="0" borderId="0" xfId="0" applyFont="1" applyAlignment="1" applyProtection="1">
      <alignment vertical="center"/>
      <protection hidden="1"/>
    </xf>
    <xf numFmtId="1" fontId="62" fillId="0" borderId="0" xfId="0" applyNumberFormat="1" applyFont="1" applyAlignment="1" applyProtection="1">
      <alignment vertical="top" wrapText="1"/>
      <protection hidden="1"/>
    </xf>
    <xf numFmtId="169" fontId="61" fillId="0" borderId="0" xfId="0" applyNumberFormat="1" applyFont="1" applyAlignment="1" applyProtection="1">
      <alignment horizontal="left" vertical="center"/>
      <protection hidden="1"/>
    </xf>
    <xf numFmtId="0" fontId="69" fillId="0" borderId="0" xfId="0" applyFont="1" applyAlignment="1" applyProtection="1">
      <alignment horizontal="right" vertical="top"/>
      <protection hidden="1"/>
    </xf>
    <xf numFmtId="0" fontId="67" fillId="0" borderId="0" xfId="0" applyFont="1" applyAlignment="1" applyProtection="1">
      <alignment vertical="center"/>
      <protection hidden="1"/>
    </xf>
    <xf numFmtId="0" fontId="55" fillId="0" borderId="0" xfId="0" applyFont="1" applyAlignment="1">
      <alignment vertical="center"/>
    </xf>
    <xf numFmtId="0" fontId="73" fillId="0" borderId="0" xfId="0" applyFont="1" applyAlignment="1" applyProtection="1">
      <alignment vertical="center"/>
      <protection hidden="1"/>
    </xf>
    <xf numFmtId="0" fontId="73" fillId="0" borderId="0" xfId="0" applyFont="1" applyAlignment="1" applyProtection="1">
      <alignment vertical="top"/>
      <protection hidden="1"/>
    </xf>
    <xf numFmtId="0" fontId="55" fillId="0" borderId="0" xfId="0" applyFont="1" applyAlignment="1">
      <alignment horizontal="right" vertical="center"/>
    </xf>
    <xf numFmtId="170" fontId="73" fillId="0" borderId="0" xfId="0" applyNumberFormat="1" applyFont="1" applyAlignment="1" applyProtection="1">
      <alignment horizontal="justify" vertical="center"/>
      <protection hidden="1"/>
    </xf>
    <xf numFmtId="0" fontId="70" fillId="0" borderId="0" xfId="0" applyFont="1" applyAlignment="1" applyProtection="1">
      <alignment vertical="center"/>
      <protection hidden="1"/>
    </xf>
    <xf numFmtId="0" fontId="29" fillId="0" borderId="0" xfId="0" applyFont="1" applyAlignment="1">
      <alignment horizontal="left"/>
    </xf>
    <xf numFmtId="166" fontId="55" fillId="0" borderId="0" xfId="0" applyNumberFormat="1" applyFont="1" applyAlignment="1">
      <alignment horizontal="center" vertical="center"/>
    </xf>
    <xf numFmtId="1" fontId="70" fillId="0" borderId="0" xfId="0" applyNumberFormat="1" applyFont="1" applyAlignment="1" applyProtection="1">
      <alignment horizontal="left" vertical="top"/>
      <protection hidden="1"/>
    </xf>
    <xf numFmtId="3" fontId="29" fillId="0" borderId="0" xfId="1" applyNumberFormat="1" applyFont="1" applyFill="1" applyBorder="1" applyAlignment="1" applyProtection="1">
      <alignment horizontal="right" vertical="center"/>
      <protection hidden="1"/>
    </xf>
    <xf numFmtId="168" fontId="29" fillId="0" borderId="0" xfId="1" applyNumberFormat="1" applyFont="1" applyFill="1" applyBorder="1" applyAlignment="1" applyProtection="1">
      <alignment horizontal="right" vertical="center"/>
      <protection hidden="1"/>
    </xf>
    <xf numFmtId="0" fontId="34" fillId="0" borderId="0" xfId="0" applyFont="1" applyAlignment="1">
      <alignment horizontal="right"/>
    </xf>
    <xf numFmtId="0" fontId="47" fillId="0" borderId="0" xfId="0" applyFont="1" applyAlignment="1">
      <alignment horizontal="center" vertical="center"/>
    </xf>
    <xf numFmtId="165" fontId="9" fillId="0" borderId="14" xfId="1" applyNumberFormat="1" applyFont="1" applyBorder="1" applyAlignment="1" applyProtection="1">
      <alignment vertical="center"/>
    </xf>
    <xf numFmtId="165" fontId="9" fillId="0" borderId="9" xfId="1" applyNumberFormat="1" applyFont="1" applyBorder="1" applyAlignment="1" applyProtection="1">
      <alignment horizontal="center" vertical="center"/>
    </xf>
    <xf numFmtId="165" fontId="9" fillId="0" borderId="25" xfId="1" applyNumberFormat="1" applyFont="1" applyBorder="1" applyAlignment="1" applyProtection="1">
      <alignment vertical="center"/>
    </xf>
    <xf numFmtId="165" fontId="9" fillId="0" borderId="10" xfId="1" applyNumberFormat="1" applyFont="1" applyBorder="1" applyAlignment="1" applyProtection="1">
      <alignment horizontal="center" vertical="center"/>
    </xf>
    <xf numFmtId="165" fontId="9" fillId="0" borderId="10" xfId="1" applyNumberFormat="1" applyFont="1" applyBorder="1" applyProtection="1"/>
    <xf numFmtId="165" fontId="11" fillId="0" borderId="23" xfId="1" applyNumberFormat="1" applyFont="1" applyBorder="1" applyAlignment="1" applyProtection="1">
      <alignment horizontal="center" vertical="center"/>
    </xf>
    <xf numFmtId="1" fontId="70" fillId="0" borderId="0" xfId="0" applyNumberFormat="1" applyFont="1" applyAlignment="1" applyProtection="1">
      <alignment horizontal="left" vertical="center"/>
      <protection hidden="1"/>
    </xf>
    <xf numFmtId="0" fontId="35" fillId="0" borderId="0" xfId="0" applyFont="1" applyAlignment="1" applyProtection="1">
      <alignment horizontal="right" vertical="center"/>
      <protection hidden="1"/>
    </xf>
    <xf numFmtId="0" fontId="22" fillId="0" borderId="0" xfId="0" applyFont="1" applyProtection="1">
      <protection hidden="1"/>
    </xf>
    <xf numFmtId="0" fontId="95" fillId="0" borderId="0" xfId="0" applyFont="1" applyAlignment="1" applyProtection="1">
      <alignment horizontal="center" vertical="center"/>
      <protection hidden="1"/>
    </xf>
    <xf numFmtId="0" fontId="22" fillId="0" borderId="0" xfId="0" applyFont="1" applyAlignment="1" applyProtection="1">
      <alignment vertical="center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96" fillId="0" borderId="0" xfId="0" applyFont="1" applyProtection="1">
      <protection hidden="1"/>
    </xf>
    <xf numFmtId="0" fontId="96" fillId="0" borderId="0" xfId="0" applyFont="1" applyAlignment="1" applyProtection="1">
      <alignment horizontal="left"/>
      <protection hidden="1"/>
    </xf>
    <xf numFmtId="3" fontId="95" fillId="0" borderId="0" xfId="1" applyNumberFormat="1" applyFont="1" applyBorder="1" applyAlignment="1" applyProtection="1">
      <alignment horizontal="center"/>
      <protection hidden="1"/>
    </xf>
    <xf numFmtId="0" fontId="44" fillId="0" borderId="0" xfId="0" applyFont="1" applyAlignment="1" applyProtection="1">
      <alignment horizontal="right" vertical="center"/>
      <protection hidden="1"/>
    </xf>
    <xf numFmtId="0" fontId="94" fillId="0" borderId="0" xfId="0" applyFont="1" applyAlignment="1" applyProtection="1">
      <alignment vertical="center"/>
      <protection hidden="1"/>
    </xf>
    <xf numFmtId="165" fontId="22" fillId="0" borderId="0" xfId="1" applyNumberFormat="1" applyFont="1" applyBorder="1" applyAlignment="1" applyProtection="1">
      <alignment vertical="center"/>
      <protection hidden="1"/>
    </xf>
    <xf numFmtId="165" fontId="47" fillId="0" borderId="0" xfId="1" applyNumberFormat="1" applyFont="1" applyBorder="1" applyAlignment="1" applyProtection="1">
      <alignment vertical="center"/>
      <protection hidden="1"/>
    </xf>
    <xf numFmtId="165" fontId="47" fillId="0" borderId="0" xfId="1" applyNumberFormat="1" applyFont="1" applyBorder="1" applyAlignment="1" applyProtection="1">
      <alignment horizontal="center" vertical="center" wrapText="1"/>
      <protection hidden="1"/>
    </xf>
    <xf numFmtId="171" fontId="96" fillId="0" borderId="0" xfId="0" applyNumberFormat="1" applyFont="1" applyAlignment="1" applyProtection="1">
      <alignment horizontal="center" vertical="center"/>
      <protection hidden="1"/>
    </xf>
    <xf numFmtId="0" fontId="98" fillId="0" borderId="0" xfId="0" applyFont="1" applyAlignment="1" applyProtection="1">
      <alignment horizontal="left" vertical="center"/>
      <protection hidden="1"/>
    </xf>
    <xf numFmtId="3" fontId="95" fillId="0" borderId="0" xfId="1" applyNumberFormat="1" applyFont="1" applyBorder="1" applyAlignment="1" applyProtection="1">
      <alignment horizontal="right" vertical="center"/>
      <protection hidden="1"/>
    </xf>
    <xf numFmtId="0" fontId="22" fillId="0" borderId="0" xfId="0" applyFont="1" applyAlignment="1" applyProtection="1">
      <alignment horizontal="right" vertical="center"/>
      <protection hidden="1"/>
    </xf>
    <xf numFmtId="165" fontId="22" fillId="0" borderId="0" xfId="1" applyNumberFormat="1" applyFont="1" applyBorder="1" applyAlignment="1" applyProtection="1">
      <alignment horizontal="left" vertical="center"/>
      <protection hidden="1"/>
    </xf>
    <xf numFmtId="0" fontId="97" fillId="0" borderId="0" xfId="0" applyFont="1" applyAlignment="1" applyProtection="1">
      <alignment horizontal="center"/>
      <protection hidden="1"/>
    </xf>
    <xf numFmtId="169" fontId="47" fillId="0" borderId="0" xfId="0" applyNumberFormat="1" applyFont="1" applyAlignment="1" applyProtection="1">
      <alignment horizontal="center"/>
      <protection hidden="1"/>
    </xf>
    <xf numFmtId="165" fontId="22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0" fontId="101" fillId="0" borderId="0" xfId="0" applyFont="1" applyAlignment="1">
      <alignment vertical="center"/>
    </xf>
    <xf numFmtId="0" fontId="101" fillId="0" borderId="0" xfId="0" applyFont="1" applyAlignment="1">
      <alignment horizontal="right"/>
    </xf>
    <xf numFmtId="0" fontId="102" fillId="0" borderId="0" xfId="0" applyFont="1" applyAlignment="1">
      <alignment horizontal="center" vertical="center"/>
    </xf>
    <xf numFmtId="0" fontId="103" fillId="0" borderId="0" xfId="0" applyFont="1" applyAlignment="1">
      <alignment vertical="center"/>
    </xf>
    <xf numFmtId="0" fontId="101" fillId="0" borderId="0" xfId="0" applyFont="1" applyAlignment="1">
      <alignment horizontal="distributed" vertical="center"/>
    </xf>
    <xf numFmtId="0" fontId="102" fillId="0" borderId="0" xfId="0" applyFont="1" applyAlignment="1">
      <alignment horizontal="center"/>
    </xf>
    <xf numFmtId="0" fontId="104" fillId="0" borderId="0" xfId="0" applyFont="1" applyAlignment="1">
      <alignment horizontal="center"/>
    </xf>
    <xf numFmtId="0" fontId="102" fillId="0" borderId="0" xfId="0" applyFont="1" applyAlignment="1">
      <alignment horizontal="left" vertical="center"/>
    </xf>
    <xf numFmtId="0" fontId="101" fillId="0" borderId="0" xfId="0" applyFont="1" applyAlignment="1">
      <alignment horizontal="right" vertical="center"/>
    </xf>
    <xf numFmtId="165" fontId="9" fillId="0" borderId="9" xfId="1" applyNumberFormat="1" applyFont="1" applyFill="1" applyBorder="1" applyProtection="1"/>
    <xf numFmtId="165" fontId="46" fillId="9" borderId="4" xfId="1" applyNumberFormat="1" applyFont="1" applyFill="1" applyBorder="1" applyAlignment="1" applyProtection="1">
      <alignment horizontal="center" vertical="center"/>
    </xf>
    <xf numFmtId="168" fontId="70" fillId="0" borderId="0" xfId="1" applyNumberFormat="1" applyFont="1" applyFill="1" applyBorder="1" applyAlignment="1" applyProtection="1">
      <alignment horizontal="right" vertical="center"/>
      <protection hidden="1"/>
    </xf>
    <xf numFmtId="0" fontId="44" fillId="0" borderId="0" xfId="0" applyFont="1" applyAlignment="1" applyProtection="1">
      <alignment vertical="center"/>
      <protection hidden="1"/>
    </xf>
    <xf numFmtId="0" fontId="9" fillId="0" borderId="20" xfId="0" applyFont="1" applyBorder="1" applyAlignment="1" applyProtection="1">
      <alignment vertical="center"/>
      <protection hidden="1"/>
    </xf>
    <xf numFmtId="0" fontId="9" fillId="0" borderId="5" xfId="0" applyFont="1" applyBorder="1" applyAlignment="1" applyProtection="1">
      <alignment vertical="center"/>
      <protection hidden="1"/>
    </xf>
    <xf numFmtId="0" fontId="9" fillId="0" borderId="25" xfId="0" applyFont="1" applyBorder="1" applyAlignment="1" applyProtection="1">
      <alignment vertical="center"/>
      <protection hidden="1"/>
    </xf>
    <xf numFmtId="0" fontId="22" fillId="0" borderId="6" xfId="0" applyFont="1" applyBorder="1" applyAlignment="1" applyProtection="1">
      <alignment horizontal="left" vertical="center"/>
      <protection hidden="1"/>
    </xf>
    <xf numFmtId="0" fontId="22" fillId="0" borderId="8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8" xfId="0" applyFont="1" applyBorder="1" applyAlignment="1" applyProtection="1">
      <alignment vertical="center"/>
      <protection hidden="1"/>
    </xf>
    <xf numFmtId="0" fontId="22" fillId="0" borderId="8" xfId="0" applyFont="1" applyBorder="1" applyAlignment="1" applyProtection="1">
      <alignment vertical="center"/>
      <protection hidden="1"/>
    </xf>
    <xf numFmtId="0" fontId="0" fillId="0" borderId="8" xfId="0" applyBorder="1"/>
    <xf numFmtId="165" fontId="11" fillId="0" borderId="28" xfId="1" applyNumberFormat="1" applyFont="1" applyBorder="1" applyAlignment="1" applyProtection="1">
      <alignment vertical="center"/>
      <protection hidden="1"/>
    </xf>
    <xf numFmtId="165" fontId="12" fillId="0" borderId="4" xfId="1" applyNumberFormat="1" applyFont="1" applyBorder="1" applyAlignment="1" applyProtection="1">
      <alignment horizontal="center" vertical="center"/>
      <protection hidden="1"/>
    </xf>
    <xf numFmtId="9" fontId="12" fillId="0" borderId="4" xfId="1" applyNumberFormat="1" applyFont="1" applyBorder="1" applyAlignment="1" applyProtection="1">
      <alignment horizontal="center" vertical="center"/>
      <protection hidden="1"/>
    </xf>
    <xf numFmtId="43" fontId="17" fillId="0" borderId="4" xfId="1" applyFont="1" applyBorder="1" applyAlignment="1" applyProtection="1">
      <alignment horizontal="center" vertical="center"/>
      <protection hidden="1"/>
    </xf>
    <xf numFmtId="168" fontId="9" fillId="0" borderId="4" xfId="1" applyNumberFormat="1" applyFont="1" applyBorder="1" applyAlignment="1" applyProtection="1">
      <alignment horizontal="center" vertical="center"/>
      <protection hidden="1"/>
    </xf>
    <xf numFmtId="168" fontId="11" fillId="0" borderId="4" xfId="1" applyNumberFormat="1" applyFont="1" applyBorder="1" applyAlignment="1" applyProtection="1">
      <alignment horizontal="center" vertical="center"/>
      <protection hidden="1"/>
    </xf>
    <xf numFmtId="0" fontId="49" fillId="0" borderId="4" xfId="0" applyFont="1" applyBorder="1" applyAlignment="1" applyProtection="1">
      <alignment horizontal="center" vertical="center"/>
      <protection hidden="1"/>
    </xf>
    <xf numFmtId="0" fontId="120" fillId="0" borderId="0" xfId="0" applyFont="1" applyAlignment="1" applyProtection="1">
      <alignment horizontal="left" vertical="center"/>
      <protection hidden="1"/>
    </xf>
    <xf numFmtId="0" fontId="14" fillId="0" borderId="4" xfId="0" applyFont="1" applyBorder="1" applyAlignment="1" applyProtection="1">
      <alignment horizontal="center" vertical="center"/>
      <protection hidden="1"/>
    </xf>
    <xf numFmtId="0" fontId="12" fillId="0" borderId="0" xfId="0" applyFont="1" applyAlignment="1" applyProtection="1">
      <alignment vertical="center"/>
      <protection hidden="1"/>
    </xf>
    <xf numFmtId="0" fontId="98" fillId="0" borderId="0" xfId="0" applyFont="1" applyAlignment="1" applyProtection="1">
      <alignment horizontal="right" vertical="center"/>
      <protection hidden="1"/>
    </xf>
    <xf numFmtId="165" fontId="12" fillId="0" borderId="0" xfId="1" applyNumberFormat="1" applyFont="1" applyBorder="1" applyAlignment="1" applyProtection="1">
      <alignment vertical="center"/>
      <protection hidden="1"/>
    </xf>
    <xf numFmtId="0" fontId="44" fillId="0" borderId="0" xfId="0" applyFont="1" applyAlignment="1" applyProtection="1">
      <alignment vertical="center" readingOrder="2"/>
      <protection hidden="1"/>
    </xf>
    <xf numFmtId="165" fontId="9" fillId="0" borderId="0" xfId="1" applyNumberFormat="1" applyFont="1" applyBorder="1" applyAlignment="1" applyProtection="1">
      <alignment vertical="center"/>
      <protection hidden="1"/>
    </xf>
    <xf numFmtId="165" fontId="9" fillId="0" borderId="0" xfId="1" applyNumberFormat="1" applyFont="1" applyBorder="1" applyAlignment="1" applyProtection="1">
      <alignment horizontal="right" vertical="center"/>
      <protection hidden="1"/>
    </xf>
    <xf numFmtId="0" fontId="47" fillId="0" borderId="0" xfId="0" applyFont="1" applyAlignment="1" applyProtection="1">
      <alignment horizontal="center" vertical="center"/>
      <protection hidden="1"/>
    </xf>
    <xf numFmtId="165" fontId="9" fillId="0" borderId="0" xfId="1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11" fillId="0" borderId="0" xfId="0" applyFont="1" applyAlignment="1" applyProtection="1">
      <alignment horizontal="right" vertical="center"/>
      <protection hidden="1"/>
    </xf>
    <xf numFmtId="0" fontId="120" fillId="0" borderId="0" xfId="0" applyFont="1" applyAlignment="1" applyProtection="1">
      <alignment vertical="center"/>
      <protection hidden="1"/>
    </xf>
    <xf numFmtId="168" fontId="11" fillId="0" borderId="0" xfId="1" applyNumberFormat="1" applyFont="1" applyBorder="1" applyAlignment="1" applyProtection="1">
      <alignment vertical="center"/>
      <protection hidden="1"/>
    </xf>
    <xf numFmtId="0" fontId="49" fillId="0" borderId="0" xfId="0" applyFont="1" applyAlignment="1" applyProtection="1">
      <alignment horizontal="center" vertical="center"/>
      <protection hidden="1"/>
    </xf>
    <xf numFmtId="0" fontId="35" fillId="0" borderId="0" xfId="0" applyFont="1" applyAlignment="1" applyProtection="1">
      <alignment horizontal="center" vertical="center"/>
      <protection hidden="1"/>
    </xf>
    <xf numFmtId="0" fontId="9" fillId="0" borderId="0" xfId="0" applyFont="1" applyAlignment="1" applyProtection="1">
      <alignment horizontal="center" vertical="center"/>
      <protection hidden="1"/>
    </xf>
    <xf numFmtId="0" fontId="12" fillId="0" borderId="0" xfId="0" applyFont="1" applyAlignment="1">
      <alignment horizontal="left"/>
    </xf>
    <xf numFmtId="165" fontId="35" fillId="0" borderId="8" xfId="1" applyNumberFormat="1" applyFont="1" applyBorder="1" applyAlignment="1" applyProtection="1">
      <alignment vertical="center"/>
      <protection hidden="1"/>
    </xf>
    <xf numFmtId="1" fontId="11" fillId="0" borderId="0" xfId="0" applyNumberFormat="1" applyFont="1" applyAlignment="1">
      <alignment vertical="center"/>
    </xf>
    <xf numFmtId="0" fontId="101" fillId="0" borderId="0" xfId="0" applyFont="1" applyAlignment="1">
      <alignment vertical="top"/>
    </xf>
    <xf numFmtId="171" fontId="47" fillId="0" borderId="0" xfId="0" applyNumberFormat="1" applyFont="1" applyAlignment="1" applyProtection="1">
      <alignment horizontal="center" vertical="center"/>
      <protection hidden="1"/>
    </xf>
    <xf numFmtId="165" fontId="110" fillId="0" borderId="0" xfId="1" applyNumberFormat="1" applyFont="1" applyBorder="1" applyAlignment="1" applyProtection="1">
      <alignment horizontal="right" vertical="center"/>
    </xf>
    <xf numFmtId="0" fontId="11" fillId="0" borderId="0" xfId="0" applyFont="1" applyAlignment="1">
      <alignment horizontal="center" vertical="center"/>
    </xf>
    <xf numFmtId="165" fontId="53" fillId="0" borderId="0" xfId="1" applyNumberFormat="1" applyFont="1" applyFill="1" applyBorder="1" applyAlignment="1" applyProtection="1">
      <alignment horizontal="center"/>
    </xf>
    <xf numFmtId="165" fontId="53" fillId="0" borderId="4" xfId="1" applyNumberFormat="1" applyFont="1" applyBorder="1" applyAlignment="1" applyProtection="1">
      <alignment horizontal="center" vertical="center"/>
    </xf>
    <xf numFmtId="165" fontId="51" fillId="0" borderId="14" xfId="1" applyNumberFormat="1" applyFont="1" applyBorder="1" applyAlignment="1" applyProtection="1">
      <alignment horizontal="right" vertical="center"/>
    </xf>
    <xf numFmtId="165" fontId="9" fillId="0" borderId="14" xfId="1" applyNumberFormat="1" applyFont="1" applyBorder="1" applyAlignment="1" applyProtection="1">
      <alignment horizontal="center" vertical="center"/>
    </xf>
    <xf numFmtId="165" fontId="50" fillId="0" borderId="8" xfId="1" applyNumberFormat="1" applyFont="1" applyBorder="1" applyAlignment="1" applyProtection="1">
      <alignment horizontal="center" vertical="center"/>
    </xf>
    <xf numFmtId="165" fontId="9" fillId="0" borderId="20" xfId="1" applyNumberFormat="1" applyFont="1" applyBorder="1" applyAlignment="1" applyProtection="1">
      <alignment horizontal="left" vertical="center"/>
    </xf>
    <xf numFmtId="165" fontId="159" fillId="0" borderId="8" xfId="1" applyNumberFormat="1" applyFont="1" applyBorder="1" applyAlignment="1" applyProtection="1">
      <alignment horizontal="center" vertical="center"/>
    </xf>
    <xf numFmtId="165" fontId="58" fillId="0" borderId="8" xfId="1" applyNumberFormat="1" applyFont="1" applyBorder="1" applyAlignment="1" applyProtection="1">
      <alignment horizontal="center" vertical="center"/>
    </xf>
    <xf numFmtId="165" fontId="58" fillId="0" borderId="4" xfId="1" applyNumberFormat="1" applyFont="1" applyBorder="1" applyAlignment="1" applyProtection="1">
      <alignment horizontal="center" vertical="center"/>
    </xf>
    <xf numFmtId="165" fontId="11" fillId="0" borderId="21" xfId="1" applyNumberFormat="1" applyFont="1" applyBorder="1" applyAlignment="1" applyProtection="1">
      <alignment horizontal="center" vertical="center"/>
    </xf>
    <xf numFmtId="165" fontId="160" fillId="0" borderId="19" xfId="1" applyNumberFormat="1" applyFont="1" applyBorder="1" applyAlignment="1" applyProtection="1">
      <alignment horizontal="center"/>
    </xf>
    <xf numFmtId="165" fontId="60" fillId="0" borderId="4" xfId="1" applyNumberFormat="1" applyFont="1" applyFill="1" applyBorder="1" applyAlignment="1" applyProtection="1">
      <alignment vertical="center"/>
    </xf>
    <xf numFmtId="165" fontId="50" fillId="0" borderId="14" xfId="1" applyNumberFormat="1" applyFont="1" applyBorder="1" applyAlignment="1" applyProtection="1">
      <alignment horizontal="center" vertical="center"/>
    </xf>
    <xf numFmtId="165" fontId="11" fillId="0" borderId="30" xfId="1" applyNumberFormat="1" applyFont="1" applyBorder="1" applyAlignment="1" applyProtection="1">
      <alignment horizontal="center" vertical="center"/>
    </xf>
    <xf numFmtId="165" fontId="9" fillId="29" borderId="4" xfId="1" applyNumberFormat="1" applyFont="1" applyFill="1" applyBorder="1" applyAlignment="1" applyProtection="1">
      <alignment horizontal="center"/>
    </xf>
    <xf numFmtId="165" fontId="155" fillId="9" borderId="4" xfId="1" applyNumberFormat="1" applyFont="1" applyFill="1" applyBorder="1" applyAlignment="1" applyProtection="1">
      <alignment horizontal="center" vertical="center"/>
    </xf>
    <xf numFmtId="165" fontId="160" fillId="0" borderId="19" xfId="1" applyNumberFormat="1" applyFont="1" applyBorder="1" applyAlignment="1" applyProtection="1">
      <alignment horizontal="center" vertical="center"/>
    </xf>
    <xf numFmtId="165" fontId="11" fillId="0" borderId="31" xfId="1" applyNumberFormat="1" applyFont="1" applyBorder="1" applyAlignment="1" applyProtection="1">
      <alignment horizontal="center" vertical="center"/>
    </xf>
    <xf numFmtId="165" fontId="187" fillId="0" borderId="29" xfId="1" applyNumberFormat="1" applyFont="1" applyBorder="1" applyAlignment="1" applyProtection="1">
      <alignment horizontal="center" vertical="center"/>
    </xf>
    <xf numFmtId="165" fontId="161" fillId="29" borderId="14" xfId="1" applyNumberFormat="1" applyFont="1" applyFill="1" applyBorder="1" applyAlignment="1" applyProtection="1">
      <alignment vertical="center"/>
    </xf>
    <xf numFmtId="165" fontId="142" fillId="0" borderId="14" xfId="1" applyNumberFormat="1" applyFont="1" applyBorder="1" applyAlignment="1" applyProtection="1">
      <alignment horizontal="center" vertical="center"/>
    </xf>
    <xf numFmtId="165" fontId="164" fillId="0" borderId="14" xfId="1" applyNumberFormat="1" applyFont="1" applyBorder="1" applyAlignment="1" applyProtection="1">
      <alignment horizontal="center" vertical="center"/>
    </xf>
    <xf numFmtId="165" fontId="11" fillId="0" borderId="0" xfId="1" applyNumberFormat="1" applyFont="1" applyFill="1" applyBorder="1" applyProtection="1"/>
    <xf numFmtId="165" fontId="167" fillId="0" borderId="0" xfId="1" applyNumberFormat="1" applyFont="1" applyBorder="1" applyAlignment="1" applyProtection="1">
      <alignment vertical="center"/>
    </xf>
    <xf numFmtId="165" fontId="167" fillId="0" borderId="6" xfId="1" applyNumberFormat="1" applyFont="1" applyBorder="1" applyAlignment="1" applyProtection="1">
      <alignment horizontal="right" vertical="center"/>
    </xf>
    <xf numFmtId="165" fontId="60" fillId="0" borderId="0" xfId="1" applyNumberFormat="1" applyFont="1" applyBorder="1" applyAlignment="1" applyProtection="1">
      <alignment horizontal="right" vertical="center"/>
    </xf>
    <xf numFmtId="165" fontId="191" fillId="0" borderId="4" xfId="1" applyNumberFormat="1" applyFont="1" applyBorder="1" applyAlignment="1" applyProtection="1">
      <alignment vertical="center"/>
    </xf>
    <xf numFmtId="165" fontId="167" fillId="0" borderId="34" xfId="1" applyNumberFormat="1" applyFont="1" applyBorder="1" applyAlignment="1" applyProtection="1">
      <alignment horizontal="right" vertical="center"/>
    </xf>
    <xf numFmtId="165" fontId="11" fillId="0" borderId="34" xfId="1" applyNumberFormat="1" applyFont="1" applyFill="1" applyBorder="1" applyProtection="1"/>
    <xf numFmtId="165" fontId="60" fillId="0" borderId="32" xfId="1" applyNumberFormat="1" applyFont="1" applyBorder="1" applyAlignment="1" applyProtection="1">
      <alignment vertical="center"/>
    </xf>
    <xf numFmtId="165" fontId="9" fillId="0" borderId="32" xfId="1" applyNumberFormat="1" applyFont="1" applyBorder="1" applyAlignment="1" applyProtection="1">
      <alignment vertical="center"/>
    </xf>
    <xf numFmtId="165" fontId="9" fillId="0" borderId="32" xfId="1" applyNumberFormat="1" applyFont="1" applyBorder="1" applyProtection="1"/>
    <xf numFmtId="165" fontId="187" fillId="0" borderId="32" xfId="1" applyNumberFormat="1" applyFont="1" applyBorder="1" applyAlignment="1" applyProtection="1">
      <alignment horizontal="center" vertical="center"/>
    </xf>
    <xf numFmtId="165" fontId="114" fillId="0" borderId="1" xfId="1" applyNumberFormat="1" applyFont="1" applyBorder="1" applyAlignment="1" applyProtection="1">
      <alignment horizontal="right" vertical="center"/>
    </xf>
    <xf numFmtId="165" fontId="53" fillId="0" borderId="32" xfId="1" applyNumberFormat="1" applyFont="1" applyBorder="1" applyAlignment="1" applyProtection="1">
      <alignment horizontal="center" vertical="center"/>
    </xf>
    <xf numFmtId="165" fontId="9" fillId="0" borderId="4" xfId="1" applyNumberFormat="1" applyFont="1" applyBorder="1" applyAlignment="1" applyProtection="1">
      <alignment horizontal="center"/>
    </xf>
    <xf numFmtId="165" fontId="9" fillId="0" borderId="32" xfId="1" applyNumberFormat="1" applyFont="1" applyBorder="1" applyAlignment="1" applyProtection="1">
      <alignment horizontal="center"/>
    </xf>
    <xf numFmtId="165" fontId="161" fillId="29" borderId="34" xfId="1" applyNumberFormat="1" applyFont="1" applyFill="1" applyBorder="1" applyProtection="1"/>
    <xf numFmtId="0" fontId="12" fillId="0" borderId="6" xfId="0" applyFont="1" applyBorder="1" applyAlignment="1" applyProtection="1">
      <alignment horizontal="left" vertical="center"/>
      <protection hidden="1"/>
    </xf>
    <xf numFmtId="165" fontId="16" fillId="0" borderId="4" xfId="1" applyNumberFormat="1" applyFont="1" applyFill="1" applyBorder="1" applyAlignment="1" applyProtection="1">
      <alignment horizontal="center" vertical="center"/>
      <protection locked="0"/>
    </xf>
    <xf numFmtId="0" fontId="201" fillId="0" borderId="4" xfId="0" applyFont="1" applyBorder="1" applyAlignment="1" applyProtection="1">
      <alignment horizontal="center" vertical="center"/>
      <protection locked="0"/>
    </xf>
    <xf numFmtId="1" fontId="25" fillId="5" borderId="8" xfId="0" applyNumberFormat="1" applyFont="1" applyFill="1" applyBorder="1" applyAlignment="1" applyProtection="1">
      <alignment horizontal="center" vertical="center"/>
      <protection locked="0"/>
    </xf>
    <xf numFmtId="166" fontId="179" fillId="5" borderId="4" xfId="0" applyNumberFormat="1" applyFont="1" applyFill="1" applyBorder="1" applyAlignment="1" applyProtection="1">
      <alignment horizontal="center" vertical="center"/>
      <protection locked="0"/>
    </xf>
    <xf numFmtId="165" fontId="121" fillId="5" borderId="8" xfId="1" applyNumberFormat="1" applyFont="1" applyFill="1" applyBorder="1" applyAlignment="1" applyProtection="1">
      <alignment horizontal="center" vertical="center"/>
      <protection locked="0"/>
    </xf>
    <xf numFmtId="165" fontId="121" fillId="5" borderId="4" xfId="1" applyNumberFormat="1" applyFont="1" applyFill="1" applyBorder="1" applyAlignment="1" applyProtection="1">
      <alignment horizontal="center" vertical="center"/>
      <protection locked="0"/>
    </xf>
    <xf numFmtId="0" fontId="121" fillId="5" borderId="8" xfId="0" applyFont="1" applyFill="1" applyBorder="1" applyAlignment="1" applyProtection="1">
      <alignment horizontal="center" vertical="center"/>
      <protection locked="0"/>
    </xf>
    <xf numFmtId="0" fontId="193" fillId="5" borderId="8" xfId="0" applyFont="1" applyFill="1" applyBorder="1" applyAlignment="1" applyProtection="1">
      <alignment horizontal="right" vertical="center"/>
      <protection locked="0"/>
    </xf>
    <xf numFmtId="0" fontId="193" fillId="5" borderId="24" xfId="0" applyFont="1" applyFill="1" applyBorder="1" applyAlignment="1" applyProtection="1">
      <alignment horizontal="right" vertical="center"/>
      <protection locked="0"/>
    </xf>
    <xf numFmtId="0" fontId="121" fillId="5" borderId="4" xfId="0" applyFont="1" applyFill="1" applyBorder="1" applyAlignment="1" applyProtection="1">
      <alignment horizontal="center" vertical="center"/>
      <protection locked="0"/>
    </xf>
    <xf numFmtId="165" fontId="56" fillId="5" borderId="4" xfId="1" applyNumberFormat="1" applyFont="1" applyFill="1" applyBorder="1" applyAlignment="1" applyProtection="1">
      <alignment vertical="center"/>
      <protection locked="0"/>
    </xf>
    <xf numFmtId="49" fontId="47" fillId="0" borderId="0" xfId="0" applyNumberFormat="1" applyFont="1" applyAlignment="1">
      <alignment horizontal="left" vertical="top" wrapText="1"/>
    </xf>
    <xf numFmtId="0" fontId="68" fillId="0" borderId="0" xfId="0" applyFont="1" applyAlignment="1" applyProtection="1">
      <alignment horizontal="center" vertical="center" wrapText="1"/>
      <protection hidden="1"/>
    </xf>
    <xf numFmtId="0" fontId="102" fillId="0" borderId="0" xfId="0" applyFont="1" applyAlignment="1">
      <alignment horizontal="center" vertical="top"/>
    </xf>
    <xf numFmtId="0" fontId="104" fillId="0" borderId="0" xfId="0" applyFont="1" applyAlignment="1">
      <alignment horizontal="center" vertical="top"/>
    </xf>
    <xf numFmtId="166" fontId="34" fillId="0" borderId="0" xfId="0" applyNumberFormat="1" applyFont="1" applyAlignment="1">
      <alignment horizontal="center" vertical="center"/>
    </xf>
    <xf numFmtId="0" fontId="206" fillId="0" borderId="0" xfId="0" applyFont="1" applyAlignment="1">
      <alignment vertical="center"/>
    </xf>
    <xf numFmtId="0" fontId="206" fillId="0" borderId="0" xfId="0" applyFont="1" applyAlignment="1">
      <alignment vertical="top"/>
    </xf>
    <xf numFmtId="0" fontId="206" fillId="0" borderId="0" xfId="0" applyFont="1" applyAlignment="1">
      <alignment horizontal="right"/>
    </xf>
    <xf numFmtId="0" fontId="34" fillId="0" borderId="0" xfId="0" applyFont="1" applyAlignment="1">
      <alignment vertical="center"/>
    </xf>
    <xf numFmtId="0" fontId="104" fillId="0" borderId="0" xfId="0" applyFont="1" applyAlignment="1">
      <alignment vertical="top"/>
    </xf>
    <xf numFmtId="0" fontId="208" fillId="0" borderId="0" xfId="0" applyFont="1"/>
    <xf numFmtId="0" fontId="103" fillId="0" borderId="0" xfId="0" applyFont="1" applyAlignment="1">
      <alignment horizontal="left" vertical="center"/>
    </xf>
    <xf numFmtId="0" fontId="62" fillId="0" borderId="0" xfId="0" applyFont="1" applyAlignment="1" applyProtection="1">
      <alignment horizontal="left" vertical="center"/>
      <protection hidden="1"/>
    </xf>
    <xf numFmtId="0" fontId="95" fillId="0" borderId="28" xfId="0" applyFont="1" applyBorder="1" applyAlignment="1" applyProtection="1">
      <alignment horizontal="center" vertical="center"/>
      <protection hidden="1"/>
    </xf>
    <xf numFmtId="0" fontId="49" fillId="0" borderId="0" xfId="0" applyFont="1" applyAlignment="1" applyProtection="1">
      <alignment horizontal="left" vertical="center"/>
      <protection hidden="1"/>
    </xf>
    <xf numFmtId="3" fontId="47" fillId="0" borderId="29" xfId="1" applyNumberFormat="1" applyFont="1" applyBorder="1" applyAlignment="1" applyProtection="1">
      <alignment horizontal="center" vertical="center"/>
      <protection hidden="1"/>
    </xf>
    <xf numFmtId="0" fontId="9" fillId="0" borderId="28" xfId="0" applyFont="1" applyBorder="1" applyAlignment="1" applyProtection="1">
      <alignment horizontal="left" vertical="center"/>
      <protection hidden="1"/>
    </xf>
    <xf numFmtId="0" fontId="9" fillId="0" borderId="1" xfId="0" applyFont="1" applyBorder="1" applyAlignment="1" applyProtection="1">
      <alignment horizontal="left" vertical="center"/>
      <protection hidden="1"/>
    </xf>
    <xf numFmtId="171" fontId="47" fillId="0" borderId="24" xfId="0" applyNumberFormat="1" applyFont="1" applyBorder="1" applyAlignment="1" applyProtection="1">
      <alignment horizontal="center" vertical="center"/>
      <protection hidden="1"/>
    </xf>
    <xf numFmtId="0" fontId="99" fillId="0" borderId="6" xfId="0" applyFont="1" applyBorder="1" applyAlignment="1" applyProtection="1">
      <alignment vertical="center"/>
      <protection hidden="1"/>
    </xf>
    <xf numFmtId="0" fontId="99" fillId="0" borderId="7" xfId="0" applyFont="1" applyBorder="1" applyAlignment="1" applyProtection="1">
      <alignment vertical="center"/>
      <protection hidden="1"/>
    </xf>
    <xf numFmtId="165" fontId="35" fillId="0" borderId="8" xfId="1" applyNumberFormat="1" applyFont="1" applyBorder="1" applyAlignment="1" applyProtection="1">
      <alignment horizontal="right" vertical="center"/>
      <protection hidden="1"/>
    </xf>
    <xf numFmtId="0" fontId="120" fillId="0" borderId="20" xfId="0" applyFont="1" applyBorder="1" applyAlignment="1" applyProtection="1">
      <alignment horizontal="left" vertical="center"/>
      <protection hidden="1"/>
    </xf>
    <xf numFmtId="0" fontId="44" fillId="0" borderId="28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vertical="center"/>
      <protection hidden="1"/>
    </xf>
    <xf numFmtId="165" fontId="95" fillId="0" borderId="14" xfId="1" applyNumberFormat="1" applyFont="1" applyBorder="1" applyAlignment="1" applyProtection="1">
      <alignment vertical="center"/>
      <protection hidden="1"/>
    </xf>
    <xf numFmtId="0" fontId="9" fillId="0" borderId="5" xfId="0" applyFont="1" applyBorder="1" applyAlignment="1" applyProtection="1">
      <alignment horizontal="left" vertical="center"/>
      <protection hidden="1"/>
    </xf>
    <xf numFmtId="165" fontId="9" fillId="0" borderId="29" xfId="1" applyNumberFormat="1" applyFont="1" applyBorder="1" applyAlignment="1" applyProtection="1">
      <alignment vertical="center"/>
      <protection hidden="1"/>
    </xf>
    <xf numFmtId="0" fontId="11" fillId="0" borderId="1" xfId="0" applyFont="1" applyBorder="1" applyAlignment="1" applyProtection="1">
      <alignment horizontal="right" vertical="center"/>
      <protection hidden="1"/>
    </xf>
    <xf numFmtId="165" fontId="9" fillId="0" borderId="24" xfId="1" applyNumberFormat="1" applyFont="1" applyBorder="1" applyAlignment="1" applyProtection="1">
      <alignment vertical="center"/>
      <protection hidden="1"/>
    </xf>
    <xf numFmtId="165" fontId="11" fillId="0" borderId="0" xfId="1" applyNumberFormat="1" applyFont="1" applyBorder="1" applyAlignment="1" applyProtection="1">
      <alignment horizontal="center" vertical="center"/>
      <protection hidden="1"/>
    </xf>
    <xf numFmtId="0" fontId="22" fillId="0" borderId="7" xfId="0" applyFont="1" applyBorder="1" applyAlignment="1" applyProtection="1">
      <alignment vertical="center"/>
      <protection hidden="1"/>
    </xf>
    <xf numFmtId="0" fontId="11" fillId="0" borderId="7" xfId="0" applyFont="1" applyBorder="1" applyAlignment="1" applyProtection="1">
      <alignment horizontal="right" vertical="center"/>
      <protection hidden="1"/>
    </xf>
    <xf numFmtId="165" fontId="9" fillId="0" borderId="7" xfId="1" applyNumberFormat="1" applyFont="1" applyBorder="1" applyAlignment="1" applyProtection="1">
      <alignment vertical="center"/>
      <protection hidden="1"/>
    </xf>
    <xf numFmtId="0" fontId="9" fillId="0" borderId="36" xfId="0" applyFont="1" applyBorder="1" applyAlignment="1" applyProtection="1">
      <alignment horizontal="left" vertical="center"/>
      <protection hidden="1"/>
    </xf>
    <xf numFmtId="0" fontId="47" fillId="0" borderId="36" xfId="0" applyFont="1" applyBorder="1" applyAlignment="1" applyProtection="1">
      <alignment horizontal="left" vertical="center"/>
      <protection hidden="1"/>
    </xf>
    <xf numFmtId="165" fontId="9" fillId="0" borderId="36" xfId="1" applyNumberFormat="1" applyFont="1" applyBorder="1" applyAlignment="1" applyProtection="1">
      <alignment vertical="center"/>
      <protection hidden="1"/>
    </xf>
    <xf numFmtId="0" fontId="44" fillId="0" borderId="28" xfId="0" applyFont="1" applyBorder="1" applyAlignment="1" applyProtection="1">
      <alignment vertical="center"/>
      <protection hidden="1"/>
    </xf>
    <xf numFmtId="0" fontId="44" fillId="0" borderId="1" xfId="0" applyFont="1" applyBorder="1" applyAlignment="1" applyProtection="1">
      <alignment vertical="center"/>
      <protection hidden="1"/>
    </xf>
    <xf numFmtId="165" fontId="11" fillId="0" borderId="1" xfId="1" applyNumberFormat="1" applyFont="1" applyBorder="1" applyAlignment="1" applyProtection="1">
      <alignment vertical="center"/>
      <protection hidden="1"/>
    </xf>
    <xf numFmtId="165" fontId="211" fillId="0" borderId="8" xfId="1" applyNumberFormat="1" applyFont="1" applyBorder="1" applyAlignment="1" applyProtection="1">
      <alignment horizontal="center" vertical="center"/>
    </xf>
    <xf numFmtId="165" fontId="211" fillId="0" borderId="14" xfId="1" applyNumberFormat="1" applyFont="1" applyBorder="1" applyAlignment="1" applyProtection="1">
      <alignment horizontal="center" vertical="center"/>
    </xf>
    <xf numFmtId="165" fontId="9" fillId="0" borderId="35" xfId="1" applyNumberFormat="1" applyFont="1" applyFill="1" applyBorder="1" applyProtection="1"/>
    <xf numFmtId="165" fontId="190" fillId="0" borderId="38" xfId="1" applyNumberFormat="1" applyFont="1" applyBorder="1" applyAlignment="1" applyProtection="1">
      <alignment vertical="center"/>
    </xf>
    <xf numFmtId="1" fontId="29" fillId="4" borderId="45" xfId="1" applyNumberFormat="1" applyFont="1" applyFill="1" applyBorder="1" applyAlignment="1" applyProtection="1">
      <alignment horizontal="right" vertical="center"/>
    </xf>
    <xf numFmtId="165" fontId="160" fillId="4" borderId="32" xfId="1" applyNumberFormat="1" applyFont="1" applyFill="1" applyBorder="1" applyAlignment="1" applyProtection="1">
      <alignment horizontal="center" vertical="center"/>
    </xf>
    <xf numFmtId="165" fontId="189" fillId="4" borderId="32" xfId="1" applyNumberFormat="1" applyFont="1" applyFill="1" applyBorder="1" applyAlignment="1" applyProtection="1">
      <alignment horizontal="center" vertical="center"/>
    </xf>
    <xf numFmtId="165" fontId="160" fillId="4" borderId="32" xfId="1" applyNumberFormat="1" applyFont="1" applyFill="1" applyBorder="1" applyAlignment="1" applyProtection="1">
      <alignment horizontal="center"/>
    </xf>
    <xf numFmtId="165" fontId="11" fillId="4" borderId="32" xfId="1" applyNumberFormat="1" applyFont="1" applyFill="1" applyBorder="1" applyAlignment="1" applyProtection="1">
      <alignment vertical="center"/>
    </xf>
    <xf numFmtId="165" fontId="11" fillId="4" borderId="32" xfId="1" applyNumberFormat="1" applyFont="1" applyFill="1" applyBorder="1" applyAlignment="1" applyProtection="1">
      <alignment horizontal="center" vertical="center"/>
    </xf>
    <xf numFmtId="165" fontId="11" fillId="4" borderId="4" xfId="1" applyNumberFormat="1" applyFont="1" applyFill="1" applyBorder="1" applyAlignment="1" applyProtection="1">
      <alignment vertical="center"/>
    </xf>
    <xf numFmtId="165" fontId="11" fillId="4" borderId="4" xfId="1" applyNumberFormat="1" applyFont="1" applyFill="1" applyBorder="1" applyAlignment="1" applyProtection="1">
      <alignment horizontal="center" vertical="center"/>
    </xf>
    <xf numFmtId="165" fontId="11" fillId="4" borderId="24" xfId="1" applyNumberFormat="1" applyFont="1" applyFill="1" applyBorder="1" applyProtection="1"/>
    <xf numFmtId="165" fontId="11" fillId="4" borderId="4" xfId="1" applyNumberFormat="1" applyFont="1" applyFill="1" applyBorder="1" applyProtection="1"/>
    <xf numFmtId="165" fontId="11" fillId="4" borderId="34" xfId="1" applyNumberFormat="1" applyFont="1" applyFill="1" applyBorder="1" applyProtection="1"/>
    <xf numFmtId="165" fontId="11" fillId="4" borderId="39" xfId="1" applyNumberFormat="1" applyFont="1" applyFill="1" applyBorder="1" applyProtection="1"/>
    <xf numFmtId="165" fontId="217" fillId="28" borderId="32" xfId="1" applyNumberFormat="1" applyFont="1" applyFill="1" applyBorder="1" applyAlignment="1" applyProtection="1">
      <alignment horizontal="center" vertical="center"/>
      <protection locked="0"/>
    </xf>
    <xf numFmtId="165" fontId="108" fillId="5" borderId="4" xfId="1" applyNumberFormat="1" applyFont="1" applyFill="1" applyBorder="1" applyAlignment="1" applyProtection="1">
      <alignment horizontal="center" vertical="center" wrapText="1"/>
      <protection locked="0"/>
    </xf>
    <xf numFmtId="0" fontId="35" fillId="0" borderId="6" xfId="0" applyFont="1" applyBorder="1" applyAlignment="1" applyProtection="1">
      <alignment horizontal="center" vertical="center"/>
      <protection hidden="1"/>
    </xf>
    <xf numFmtId="0" fontId="47" fillId="0" borderId="29" xfId="0" applyFont="1" applyBorder="1" applyAlignment="1" applyProtection="1">
      <alignment horizontal="center" vertical="center" wrapText="1"/>
      <protection hidden="1"/>
    </xf>
    <xf numFmtId="0" fontId="135" fillId="0" borderId="0" xfId="0" applyFont="1" applyAlignment="1" applyProtection="1">
      <alignment horizontal="center" vertical="center"/>
      <protection hidden="1"/>
    </xf>
    <xf numFmtId="165" fontId="228" fillId="5" borderId="4" xfId="1" applyNumberFormat="1" applyFont="1" applyFill="1" applyBorder="1" applyAlignment="1" applyProtection="1">
      <alignment horizontal="center" vertical="center"/>
      <protection locked="0"/>
    </xf>
    <xf numFmtId="0" fontId="11" fillId="0" borderId="36" xfId="0" applyFont="1" applyBorder="1" applyAlignment="1" applyProtection="1">
      <alignment horizontal="right" vertical="center"/>
      <protection hidden="1"/>
    </xf>
    <xf numFmtId="0" fontId="47" fillId="0" borderId="14" xfId="0" applyFont="1" applyBorder="1" applyAlignment="1" applyProtection="1">
      <alignment horizontal="center" vertical="center" shrinkToFit="1"/>
      <protection hidden="1"/>
    </xf>
    <xf numFmtId="165" fontId="92" fillId="0" borderId="0" xfId="1" applyNumberFormat="1" applyFont="1" applyBorder="1" applyAlignment="1" applyProtection="1">
      <alignment horizontal="center" vertical="center"/>
    </xf>
    <xf numFmtId="1" fontId="196" fillId="0" borderId="14" xfId="0" applyNumberFormat="1" applyFont="1" applyBorder="1" applyAlignment="1" applyProtection="1">
      <alignment horizontal="center" vertical="center" shrinkToFit="1"/>
      <protection locked="0"/>
    </xf>
    <xf numFmtId="0" fontId="200" fillId="0" borderId="4" xfId="0" applyFont="1" applyBorder="1" applyAlignment="1" applyProtection="1">
      <alignment horizontal="center" vertical="center" shrinkToFit="1"/>
      <protection locked="0"/>
    </xf>
    <xf numFmtId="0" fontId="201" fillId="0" borderId="4" xfId="0" applyFont="1" applyBorder="1" applyAlignment="1" applyProtection="1">
      <alignment horizontal="center" vertical="center" shrinkToFit="1"/>
      <protection locked="0"/>
    </xf>
    <xf numFmtId="165" fontId="199" fillId="28" borderId="8" xfId="1" applyNumberFormat="1" applyFont="1" applyFill="1" applyBorder="1" applyAlignment="1" applyProtection="1">
      <alignment horizontal="center" vertical="center" shrinkToFit="1"/>
      <protection locked="0"/>
    </xf>
    <xf numFmtId="165" fontId="199" fillId="28" borderId="4" xfId="1" applyNumberFormat="1" applyFont="1" applyFill="1" applyBorder="1" applyAlignment="1" applyProtection="1">
      <alignment horizontal="center" vertical="center" shrinkToFit="1"/>
      <protection locked="0"/>
    </xf>
    <xf numFmtId="165" fontId="199" fillId="4" borderId="4" xfId="1" applyNumberFormat="1" applyFont="1" applyFill="1" applyBorder="1" applyAlignment="1" applyProtection="1">
      <alignment horizontal="center" vertical="center" shrinkToFit="1"/>
      <protection locked="0"/>
    </xf>
    <xf numFmtId="165" fontId="199" fillId="28" borderId="4" xfId="1" applyNumberFormat="1" applyFont="1" applyFill="1" applyBorder="1" applyAlignment="1" applyProtection="1">
      <alignment horizontal="center" shrinkToFit="1"/>
      <protection locked="0"/>
    </xf>
    <xf numFmtId="165" fontId="199" fillId="28" borderId="8" xfId="1" applyNumberFormat="1" applyFont="1" applyFill="1" applyBorder="1" applyAlignment="1" applyProtection="1">
      <alignment horizontal="center" shrinkToFit="1"/>
      <protection locked="0"/>
    </xf>
    <xf numFmtId="165" fontId="198" fillId="28" borderId="8" xfId="1" applyNumberFormat="1" applyFont="1" applyFill="1" applyBorder="1" applyAlignment="1" applyProtection="1">
      <alignment horizontal="center" vertical="center" shrinkToFit="1"/>
      <protection locked="0"/>
    </xf>
    <xf numFmtId="165" fontId="198" fillId="28" borderId="34" xfId="1" applyNumberFormat="1" applyFont="1" applyFill="1" applyBorder="1" applyAlignment="1" applyProtection="1">
      <alignment shrinkToFit="1"/>
      <protection locked="0"/>
    </xf>
    <xf numFmtId="165" fontId="204" fillId="28" borderId="50" xfId="1" applyNumberFormat="1" applyFont="1" applyFill="1" applyBorder="1" applyAlignment="1" applyProtection="1">
      <alignment horizontal="center" vertical="center" shrinkToFit="1"/>
      <protection locked="0"/>
    </xf>
    <xf numFmtId="165" fontId="198" fillId="28" borderId="10" xfId="1" applyNumberFormat="1" applyFont="1" applyFill="1" applyBorder="1" applyAlignment="1" applyProtection="1">
      <alignment horizontal="center" vertical="center" shrinkToFit="1"/>
      <protection locked="0"/>
    </xf>
    <xf numFmtId="165" fontId="198" fillId="28" borderId="4" xfId="1" applyNumberFormat="1" applyFont="1" applyFill="1" applyBorder="1" applyAlignment="1" applyProtection="1">
      <alignment horizontal="center" vertical="center" shrinkToFit="1"/>
      <protection locked="0"/>
    </xf>
    <xf numFmtId="1" fontId="237" fillId="0" borderId="4" xfId="0" applyNumberFormat="1" applyFont="1" applyBorder="1" applyAlignment="1" applyProtection="1">
      <alignment horizontal="center" vertical="center" shrinkToFit="1"/>
      <protection locked="0"/>
    </xf>
    <xf numFmtId="49" fontId="199" fillId="0" borderId="47" xfId="1" applyNumberFormat="1" applyFont="1" applyFill="1" applyBorder="1" applyAlignment="1" applyProtection="1">
      <alignment horizontal="left" vertical="center"/>
      <protection locked="0"/>
    </xf>
    <xf numFmtId="165" fontId="12" fillId="0" borderId="41" xfId="1" applyNumberFormat="1" applyFont="1" applyBorder="1" applyAlignment="1" applyProtection="1">
      <alignment horizontal="left"/>
    </xf>
    <xf numFmtId="0" fontId="29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9" fillId="0" borderId="0" xfId="0" applyFont="1"/>
    <xf numFmtId="0" fontId="36" fillId="0" borderId="0" xfId="0" applyFont="1"/>
    <xf numFmtId="0" fontId="9" fillId="0" borderId="0" xfId="0" applyFont="1" applyAlignment="1">
      <alignment horizontal="right"/>
    </xf>
    <xf numFmtId="166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justify"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1" fontId="11" fillId="0" borderId="0" xfId="0" applyNumberFormat="1" applyFont="1" applyAlignment="1">
      <alignment horizontal="left" vertical="center"/>
    </xf>
    <xf numFmtId="0" fontId="35" fillId="0" borderId="0" xfId="0" applyFont="1"/>
    <xf numFmtId="0" fontId="11" fillId="0" borderId="0" xfId="0" applyFont="1" applyAlignment="1">
      <alignment horizontal="justify" vertical="top" wrapText="1"/>
    </xf>
    <xf numFmtId="0" fontId="9" fillId="0" borderId="0" xfId="0" applyFont="1" applyAlignment="1">
      <alignment horizontal="left" vertical="center" indent="4"/>
    </xf>
    <xf numFmtId="0" fontId="0" fillId="0" borderId="0" xfId="0" applyAlignment="1">
      <alignment vertical="center"/>
    </xf>
    <xf numFmtId="0" fontId="9" fillId="0" borderId="0" xfId="0" applyFont="1" applyAlignment="1">
      <alignment horizontal="justify" vertical="top" wrapText="1"/>
    </xf>
    <xf numFmtId="0" fontId="9" fillId="0" borderId="0" xfId="0" applyFont="1" applyAlignment="1">
      <alignment vertical="top" wrapText="1"/>
    </xf>
    <xf numFmtId="0" fontId="60" fillId="0" borderId="0" xfId="0" applyFont="1" applyAlignment="1">
      <alignment horizontal="right"/>
    </xf>
    <xf numFmtId="165" fontId="21" fillId="0" borderId="0" xfId="1" applyNumberFormat="1" applyFont="1" applyAlignment="1" applyProtection="1">
      <alignment horizontal="center"/>
    </xf>
    <xf numFmtId="0" fontId="60" fillId="0" borderId="0" xfId="0" applyFont="1" applyAlignment="1">
      <alignment horizontal="left"/>
    </xf>
    <xf numFmtId="49" fontId="167" fillId="0" borderId="0" xfId="0" applyNumberFormat="1" applyFont="1" applyAlignment="1">
      <alignment horizontal="left" vertical="center"/>
    </xf>
    <xf numFmtId="0" fontId="60" fillId="0" borderId="0" xfId="0" applyFont="1" applyAlignment="1">
      <alignment horizontal="center"/>
    </xf>
    <xf numFmtId="0" fontId="22" fillId="0" borderId="0" xfId="0" applyFont="1" applyAlignment="1">
      <alignment horizontal="left" vertical="center"/>
    </xf>
    <xf numFmtId="0" fontId="59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8" fillId="0" borderId="0" xfId="0" applyFont="1" applyAlignment="1">
      <alignment horizontal="center" vertical="center"/>
    </xf>
    <xf numFmtId="0" fontId="104" fillId="0" borderId="0" xfId="0" applyFont="1" applyAlignment="1">
      <alignment horizontal="center" vertical="center"/>
    </xf>
    <xf numFmtId="0" fontId="109" fillId="0" borderId="0" xfId="0" applyFont="1" applyAlignment="1">
      <alignment horizontal="center" vertical="center"/>
    </xf>
    <xf numFmtId="0" fontId="119" fillId="0" borderId="0" xfId="0" applyFont="1" applyAlignment="1">
      <alignment horizontal="center" vertical="center"/>
    </xf>
    <xf numFmtId="0" fontId="242" fillId="0" borderId="0" xfId="0" applyFont="1" applyAlignment="1">
      <alignment horizontal="center" vertical="top"/>
    </xf>
    <xf numFmtId="0" fontId="92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166" fontId="12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130" fillId="0" borderId="0" xfId="0" applyFont="1" applyAlignment="1">
      <alignment horizontal="right" vertical="center"/>
    </xf>
    <xf numFmtId="1" fontId="212" fillId="0" borderId="0" xfId="0" applyNumberFormat="1" applyFont="1" applyAlignment="1">
      <alignment horizontal="left" vertical="center"/>
    </xf>
    <xf numFmtId="0" fontId="10" fillId="0" borderId="0" xfId="0" applyFont="1"/>
    <xf numFmtId="0" fontId="20" fillId="0" borderId="0" xfId="0" applyFont="1"/>
    <xf numFmtId="0" fontId="14" fillId="4" borderId="8" xfId="0" applyFont="1" applyFill="1" applyBorder="1" applyAlignment="1">
      <alignment horizontal="center" vertical="center" wrapText="1"/>
    </xf>
    <xf numFmtId="0" fontId="160" fillId="4" borderId="4" xfId="0" applyFont="1" applyFill="1" applyBorder="1" applyAlignment="1">
      <alignment horizontal="center" vertical="center" wrapText="1"/>
    </xf>
    <xf numFmtId="0" fontId="109" fillId="0" borderId="6" xfId="0" applyFont="1" applyBorder="1" applyAlignment="1">
      <alignment horizontal="left"/>
    </xf>
    <xf numFmtId="165" fontId="188" fillId="0" borderId="4" xfId="1" applyNumberFormat="1" applyFont="1" applyBorder="1" applyAlignment="1" applyProtection="1">
      <alignment horizontal="center" vertical="center"/>
    </xf>
    <xf numFmtId="0" fontId="47" fillId="0" borderId="20" xfId="0" applyFont="1" applyBorder="1" applyAlignment="1">
      <alignment horizontal="left"/>
    </xf>
    <xf numFmtId="0" fontId="47" fillId="0" borderId="6" xfId="0" applyFont="1" applyBorder="1" applyAlignment="1">
      <alignment horizontal="left"/>
    </xf>
    <xf numFmtId="0" fontId="47" fillId="0" borderId="6" xfId="0" applyFont="1" applyBorder="1" applyAlignment="1">
      <alignment horizontal="left" vertical="center"/>
    </xf>
    <xf numFmtId="0" fontId="11" fillId="4" borderId="9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9" fontId="53" fillId="0" borderId="6" xfId="0" applyNumberFormat="1" applyFont="1" applyBorder="1" applyAlignment="1">
      <alignment horizontal="center" vertical="center"/>
    </xf>
    <xf numFmtId="9" fontId="53" fillId="0" borderId="33" xfId="0" applyNumberFormat="1" applyFont="1" applyBorder="1" applyAlignment="1">
      <alignment horizontal="center" vertical="center"/>
    </xf>
    <xf numFmtId="0" fontId="10" fillId="0" borderId="25" xfId="0" applyFont="1" applyBorder="1"/>
    <xf numFmtId="0" fontId="9" fillId="0" borderId="14" xfId="0" applyFont="1" applyBorder="1" applyAlignment="1">
      <alignment horizontal="right" vertical="center"/>
    </xf>
    <xf numFmtId="0" fontId="52" fillId="0" borderId="7" xfId="0" applyFont="1" applyBorder="1" applyAlignment="1">
      <alignment horizontal="left" vertical="center"/>
    </xf>
    <xf numFmtId="0" fontId="52" fillId="0" borderId="8" xfId="0" applyFont="1" applyBorder="1" applyAlignment="1">
      <alignment horizontal="left" vertical="center"/>
    </xf>
    <xf numFmtId="165" fontId="60" fillId="0" borderId="4" xfId="0" applyNumberFormat="1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top"/>
    </xf>
    <xf numFmtId="0" fontId="8" fillId="0" borderId="42" xfId="0" applyFont="1" applyBorder="1"/>
    <xf numFmtId="49" fontId="123" fillId="0" borderId="43" xfId="0" applyNumberFormat="1" applyFont="1" applyBorder="1" applyAlignment="1">
      <alignment horizontal="left" vertical="center"/>
    </xf>
    <xf numFmtId="0" fontId="29" fillId="4" borderId="44" xfId="0" applyFont="1" applyFill="1" applyBorder="1" applyAlignment="1">
      <alignment horizontal="center" vertical="center"/>
    </xf>
    <xf numFmtId="0" fontId="167" fillId="0" borderId="0" xfId="0" applyFont="1" applyAlignment="1">
      <alignment horizontal="right" vertical="center"/>
    </xf>
    <xf numFmtId="165" fontId="123" fillId="0" borderId="0" xfId="0" applyNumberFormat="1" applyFont="1" applyAlignment="1">
      <alignment horizontal="center" vertical="center"/>
    </xf>
    <xf numFmtId="166" fontId="167" fillId="0" borderId="4" xfId="0" applyNumberFormat="1" applyFont="1" applyBorder="1" applyAlignment="1">
      <alignment horizontal="right" vertical="center"/>
    </xf>
    <xf numFmtId="165" fontId="123" fillId="0" borderId="0" xfId="0" applyNumberFormat="1" applyFont="1" applyAlignment="1">
      <alignment horizontal="left" vertical="center"/>
    </xf>
    <xf numFmtId="166" fontId="167" fillId="0" borderId="0" xfId="0" applyNumberFormat="1" applyFont="1" applyAlignment="1">
      <alignment horizontal="right" vertical="center"/>
    </xf>
    <xf numFmtId="0" fontId="167" fillId="0" borderId="4" xfId="0" applyFont="1" applyBorder="1" applyAlignment="1">
      <alignment horizontal="left" vertical="center"/>
    </xf>
    <xf numFmtId="165" fontId="60" fillId="0" borderId="4" xfId="0" applyNumberFormat="1" applyFont="1" applyBorder="1" applyAlignment="1">
      <alignment vertical="center"/>
    </xf>
    <xf numFmtId="0" fontId="60" fillId="0" borderId="0" xfId="0" applyFont="1" applyAlignment="1">
      <alignment horizontal="right" vertical="center"/>
    </xf>
    <xf numFmtId="0" fontId="167" fillId="0" borderId="4" xfId="0" applyFont="1" applyBorder="1" applyAlignment="1">
      <alignment vertical="center"/>
    </xf>
    <xf numFmtId="165" fontId="167" fillId="0" borderId="4" xfId="0" applyNumberFormat="1" applyFont="1" applyBorder="1" applyAlignment="1">
      <alignment vertical="center"/>
    </xf>
    <xf numFmtId="0" fontId="22" fillId="0" borderId="6" xfId="0" applyFont="1" applyBorder="1" applyAlignment="1">
      <alignment horizontal="left" vertic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Continuous" vertical="center"/>
    </xf>
    <xf numFmtId="9" fontId="12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top"/>
    </xf>
    <xf numFmtId="0" fontId="0" fillId="0" borderId="1" xfId="0" applyBorder="1"/>
    <xf numFmtId="0" fontId="11" fillId="0" borderId="1" xfId="0" applyFont="1" applyBorder="1" applyAlignment="1">
      <alignment horizontal="right" vertical="center"/>
    </xf>
    <xf numFmtId="0" fontId="110" fillId="0" borderId="0" xfId="0" applyFont="1" applyAlignment="1">
      <alignment horizontal="right" vertical="center"/>
    </xf>
    <xf numFmtId="0" fontId="0" fillId="0" borderId="28" xfId="0" applyBorder="1"/>
    <xf numFmtId="0" fontId="11" fillId="0" borderId="28" xfId="0" applyFont="1" applyBorder="1" applyAlignment="1">
      <alignment horizontal="right" vertical="center"/>
    </xf>
    <xf numFmtId="0" fontId="0" fillId="0" borderId="7" xfId="0" applyBorder="1"/>
    <xf numFmtId="0" fontId="35" fillId="0" borderId="7" xfId="0" applyFont="1" applyBorder="1" applyAlignment="1">
      <alignment horizontal="right" vertical="center"/>
    </xf>
    <xf numFmtId="0" fontId="111" fillId="0" borderId="0" xfId="0" applyFont="1" applyAlignment="1">
      <alignment horizontal="center" vertical="center"/>
    </xf>
    <xf numFmtId="0" fontId="229" fillId="0" borderId="0" xfId="0" applyFont="1" applyAlignment="1">
      <alignment horizontal="center" vertical="center"/>
    </xf>
    <xf numFmtId="0" fontId="104" fillId="0" borderId="0" xfId="0" applyFont="1" applyAlignment="1">
      <alignment horizontal="right" vertical="center"/>
    </xf>
    <xf numFmtId="0" fontId="209" fillId="0" borderId="0" xfId="0" applyFont="1" applyAlignment="1">
      <alignment horizontal="distributed" vertical="center"/>
    </xf>
    <xf numFmtId="0" fontId="103" fillId="0" borderId="0" xfId="0" applyFont="1" applyAlignment="1">
      <alignment horizontal="distributed" vertical="center"/>
    </xf>
    <xf numFmtId="0" fontId="209" fillId="0" borderId="0" xfId="0" applyFont="1" applyAlignment="1">
      <alignment horizontal="left" vertical="center"/>
    </xf>
    <xf numFmtId="0" fontId="12" fillId="0" borderId="0" xfId="0" applyFont="1"/>
    <xf numFmtId="0" fontId="13" fillId="0" borderId="0" xfId="0" applyFont="1" applyAlignment="1">
      <alignment horizontal="left"/>
    </xf>
    <xf numFmtId="0" fontId="104" fillId="0" borderId="0" xfId="0" applyFont="1" applyAlignment="1">
      <alignment horizontal="left" vertical="center"/>
    </xf>
    <xf numFmtId="0" fontId="213" fillId="0" borderId="0" xfId="0" applyFont="1" applyAlignment="1">
      <alignment horizontal="center" vertical="top"/>
    </xf>
    <xf numFmtId="0" fontId="11" fillId="34" borderId="4" xfId="0" applyFont="1" applyFill="1" applyBorder="1" applyAlignment="1">
      <alignment horizontal="center" vertical="center"/>
    </xf>
    <xf numFmtId="0" fontId="11" fillId="34" borderId="4" xfId="0" applyFont="1" applyFill="1" applyBorder="1" applyAlignment="1">
      <alignment horizontal="center" vertical="top"/>
    </xf>
    <xf numFmtId="0" fontId="197" fillId="0" borderId="7" xfId="0" applyFont="1" applyBorder="1"/>
    <xf numFmtId="0" fontId="197" fillId="0" borderId="8" xfId="0" applyFont="1" applyBorder="1"/>
    <xf numFmtId="0" fontId="241" fillId="34" borderId="4" xfId="2" applyFont="1" applyFill="1" applyBorder="1" applyAlignment="1" applyProtection="1">
      <alignment horizontal="center" vertical="center" wrapText="1"/>
    </xf>
    <xf numFmtId="0" fontId="11" fillId="34" borderId="8" xfId="0" applyFont="1" applyFill="1" applyBorder="1" applyAlignment="1">
      <alignment horizontal="center" vertical="center"/>
    </xf>
    <xf numFmtId="0" fontId="205" fillId="34" borderId="4" xfId="0" applyFont="1" applyFill="1" applyBorder="1" applyAlignment="1">
      <alignment horizontal="center" vertical="center"/>
    </xf>
    <xf numFmtId="165" fontId="24" fillId="34" borderId="4" xfId="1" applyNumberFormat="1" applyFont="1" applyFill="1" applyBorder="1" applyAlignment="1" applyProtection="1">
      <alignment horizontal="center" vertical="center"/>
    </xf>
    <xf numFmtId="0" fontId="1" fillId="36" borderId="0" xfId="0" applyFont="1" applyFill="1"/>
    <xf numFmtId="0" fontId="11" fillId="34" borderId="4" xfId="0" applyFont="1" applyFill="1" applyBorder="1" applyAlignment="1">
      <alignment horizontal="center" vertical="center" wrapText="1"/>
    </xf>
    <xf numFmtId="0" fontId="11" fillId="34" borderId="6" xfId="0" applyFont="1" applyFill="1" applyBorder="1" applyAlignment="1">
      <alignment horizontal="center" vertical="center"/>
    </xf>
    <xf numFmtId="0" fontId="14" fillId="34" borderId="4" xfId="0" applyFont="1" applyFill="1" applyBorder="1" applyAlignment="1">
      <alignment horizontal="center" vertical="center" wrapText="1"/>
    </xf>
    <xf numFmtId="10" fontId="1" fillId="36" borderId="0" xfId="0" applyNumberFormat="1" applyFont="1" applyFill="1"/>
    <xf numFmtId="0" fontId="57" fillId="34" borderId="6" xfId="0" applyFont="1" applyFill="1" applyBorder="1"/>
    <xf numFmtId="0" fontId="35" fillId="34" borderId="8" xfId="0" applyFont="1" applyFill="1" applyBorder="1" applyAlignment="1">
      <alignment horizontal="right" vertical="center"/>
    </xf>
    <xf numFmtId="0" fontId="35" fillId="34" borderId="8" xfId="0" applyFont="1" applyFill="1" applyBorder="1" applyAlignment="1">
      <alignment horizontal="center" vertical="center" wrapText="1"/>
    </xf>
    <xf numFmtId="0" fontId="35" fillId="34" borderId="4" xfId="0" applyFont="1" applyFill="1" applyBorder="1" applyAlignment="1">
      <alignment horizontal="center" vertical="center" wrapText="1"/>
    </xf>
    <xf numFmtId="0" fontId="32" fillId="5" borderId="6" xfId="0" applyFont="1" applyFill="1" applyBorder="1"/>
    <xf numFmtId="0" fontId="193" fillId="5" borderId="8" xfId="0" applyFont="1" applyFill="1" applyBorder="1" applyAlignment="1">
      <alignment horizontal="right" vertical="center"/>
    </xf>
    <xf numFmtId="0" fontId="32" fillId="5" borderId="25" xfId="0" applyFont="1" applyFill="1" applyBorder="1"/>
    <xf numFmtId="165" fontId="224" fillId="34" borderId="4" xfId="1" applyNumberFormat="1" applyFont="1" applyFill="1" applyBorder="1" applyAlignment="1" applyProtection="1">
      <alignment horizontal="center" vertical="center" shrinkToFit="1"/>
    </xf>
    <xf numFmtId="0" fontId="219" fillId="23" borderId="25" xfId="0" applyFont="1" applyFill="1" applyBorder="1" applyAlignment="1">
      <alignment vertical="center"/>
    </xf>
    <xf numFmtId="0" fontId="219" fillId="23" borderId="1" xfId="0" applyFont="1" applyFill="1" applyBorder="1" applyAlignment="1">
      <alignment vertical="center"/>
    </xf>
    <xf numFmtId="0" fontId="235" fillId="23" borderId="24" xfId="0" applyFont="1" applyFill="1" applyBorder="1" applyAlignment="1">
      <alignment horizontal="right" vertical="center"/>
    </xf>
    <xf numFmtId="165" fontId="153" fillId="34" borderId="8" xfId="1" applyNumberFormat="1" applyFont="1" applyFill="1" applyBorder="1" applyAlignment="1" applyProtection="1">
      <alignment horizontal="center" vertical="center"/>
    </xf>
    <xf numFmtId="165" fontId="153" fillId="34" borderId="4" xfId="1" applyNumberFormat="1" applyFont="1" applyFill="1" applyBorder="1" applyAlignment="1" applyProtection="1">
      <alignment horizontal="center" vertical="center"/>
    </xf>
    <xf numFmtId="165" fontId="35" fillId="34" borderId="8" xfId="1" applyNumberFormat="1" applyFont="1" applyFill="1" applyBorder="1" applyAlignment="1" applyProtection="1">
      <alignment horizontal="left" vertical="center"/>
    </xf>
    <xf numFmtId="0" fontId="154" fillId="34" borderId="4" xfId="0" applyFont="1" applyFill="1" applyBorder="1" applyAlignment="1">
      <alignment horizontal="center" vertical="center" wrapText="1"/>
    </xf>
    <xf numFmtId="0" fontId="194" fillId="34" borderId="4" xfId="0" applyFont="1" applyFill="1" applyBorder="1" applyAlignment="1">
      <alignment horizontal="center" vertical="center"/>
    </xf>
    <xf numFmtId="0" fontId="178" fillId="34" borderId="4" xfId="0" applyFont="1" applyFill="1" applyBorder="1" applyAlignment="1">
      <alignment horizontal="center" vertical="center"/>
    </xf>
    <xf numFmtId="165" fontId="184" fillId="34" borderId="4" xfId="1" applyNumberFormat="1" applyFont="1" applyFill="1" applyBorder="1" applyAlignment="1" applyProtection="1">
      <alignment horizontal="center" vertical="center"/>
    </xf>
    <xf numFmtId="0" fontId="221" fillId="34" borderId="6" xfId="0" applyFont="1" applyFill="1" applyBorder="1"/>
    <xf numFmtId="165" fontId="243" fillId="34" borderId="8" xfId="1" applyNumberFormat="1" applyFont="1" applyFill="1" applyBorder="1" applyAlignment="1" applyProtection="1">
      <alignment horizontal="right" vertical="center"/>
    </xf>
    <xf numFmtId="165" fontId="184" fillId="34" borderId="8" xfId="1" applyNumberFormat="1" applyFont="1" applyFill="1" applyBorder="1" applyAlignment="1" applyProtection="1">
      <alignment horizontal="center" vertical="center" shrinkToFit="1"/>
    </xf>
    <xf numFmtId="0" fontId="178" fillId="34" borderId="4" xfId="0" applyFont="1" applyFill="1" applyBorder="1" applyAlignment="1">
      <alignment horizontal="right" vertical="center"/>
    </xf>
    <xf numFmtId="0" fontId="184" fillId="34" borderId="4" xfId="0" applyFont="1" applyFill="1" applyBorder="1" applyAlignment="1">
      <alignment horizontal="center" vertical="center"/>
    </xf>
    <xf numFmtId="165" fontId="225" fillId="34" borderId="4" xfId="1" applyNumberFormat="1" applyFont="1" applyFill="1" applyBorder="1" applyAlignment="1" applyProtection="1">
      <alignment horizontal="center" vertical="center" wrapText="1"/>
    </xf>
    <xf numFmtId="165" fontId="195" fillId="34" borderId="4" xfId="1" applyNumberFormat="1" applyFont="1" applyFill="1" applyBorder="1" applyAlignment="1" applyProtection="1">
      <alignment horizontal="center" vertical="center"/>
    </xf>
    <xf numFmtId="0" fontId="1" fillId="5" borderId="6" xfId="0" applyFont="1" applyFill="1" applyBorder="1"/>
    <xf numFmtId="165" fontId="199" fillId="32" borderId="4" xfId="1" applyNumberFormat="1" applyFont="1" applyFill="1" applyBorder="1" applyAlignment="1" applyProtection="1">
      <alignment horizontal="center" vertical="center" shrinkToFit="1"/>
    </xf>
    <xf numFmtId="0" fontId="183" fillId="34" borderId="33" xfId="0" applyFont="1" applyFill="1" applyBorder="1"/>
    <xf numFmtId="0" fontId="183" fillId="34" borderId="2" xfId="0" applyFont="1" applyFill="1" applyBorder="1"/>
    <xf numFmtId="165" fontId="153" fillId="34" borderId="34" xfId="1" applyNumberFormat="1" applyFont="1" applyFill="1" applyBorder="1" applyAlignment="1" applyProtection="1">
      <alignment horizontal="right" vertical="center"/>
    </xf>
    <xf numFmtId="165" fontId="178" fillId="34" borderId="32" xfId="1" applyNumberFormat="1" applyFont="1" applyFill="1" applyBorder="1" applyAlignment="1" applyProtection="1">
      <alignment horizontal="center" vertical="center"/>
    </xf>
    <xf numFmtId="0" fontId="1" fillId="5" borderId="5" xfId="0" applyFont="1" applyFill="1" applyBorder="1"/>
    <xf numFmtId="0" fontId="193" fillId="5" borderId="29" xfId="0" applyFont="1" applyFill="1" applyBorder="1" applyAlignment="1">
      <alignment horizontal="right" vertical="center"/>
    </xf>
    <xf numFmtId="165" fontId="185" fillId="34" borderId="10" xfId="1" applyNumberFormat="1" applyFont="1" applyFill="1" applyBorder="1" applyAlignment="1" applyProtection="1">
      <alignment horizontal="right" vertical="center"/>
    </xf>
    <xf numFmtId="165" fontId="178" fillId="34" borderId="10" xfId="1" applyNumberFormat="1" applyFont="1" applyFill="1" applyBorder="1" applyAlignment="1" applyProtection="1">
      <alignment horizontal="center" vertical="center" shrinkToFit="1"/>
    </xf>
    <xf numFmtId="165" fontId="184" fillId="34" borderId="10" xfId="1" applyNumberFormat="1" applyFont="1" applyFill="1" applyBorder="1" applyAlignment="1" applyProtection="1">
      <alignment horizontal="right" vertical="center"/>
    </xf>
    <xf numFmtId="165" fontId="35" fillId="34" borderId="8" xfId="1" applyNumberFormat="1" applyFont="1" applyFill="1" applyBorder="1" applyAlignment="1" applyProtection="1">
      <alignment horizontal="right" vertical="center"/>
    </xf>
    <xf numFmtId="165" fontId="153" fillId="34" borderId="8" xfId="1" applyNumberFormat="1" applyFont="1" applyFill="1" applyBorder="1" applyAlignment="1" applyProtection="1">
      <alignment horizontal="center" vertical="center" shrinkToFit="1"/>
    </xf>
    <xf numFmtId="165" fontId="153" fillId="34" borderId="4" xfId="1" applyNumberFormat="1" applyFont="1" applyFill="1" applyBorder="1" applyAlignment="1" applyProtection="1">
      <alignment horizontal="center" vertical="center" shrinkToFit="1"/>
    </xf>
    <xf numFmtId="165" fontId="185" fillId="34" borderId="4" xfId="1" applyNumberFormat="1" applyFont="1" applyFill="1" applyBorder="1" applyAlignment="1" applyProtection="1">
      <alignment horizontal="right" vertical="center"/>
    </xf>
    <xf numFmtId="165" fontId="178" fillId="34" borderId="4" xfId="1" applyNumberFormat="1" applyFont="1" applyFill="1" applyBorder="1" applyAlignment="1" applyProtection="1">
      <alignment horizontal="center" vertical="center" shrinkToFit="1"/>
    </xf>
    <xf numFmtId="165" fontId="184" fillId="34" borderId="4" xfId="1" applyNumberFormat="1" applyFont="1" applyFill="1" applyBorder="1" applyAlignment="1" applyProtection="1">
      <alignment horizontal="right" vertical="center"/>
    </xf>
    <xf numFmtId="165" fontId="185" fillId="34" borderId="4" xfId="1" applyNumberFormat="1" applyFont="1" applyFill="1" applyBorder="1" applyAlignment="1" applyProtection="1">
      <alignment horizontal="center" vertical="center"/>
    </xf>
    <xf numFmtId="165" fontId="153" fillId="34" borderId="4" xfId="1" applyNumberFormat="1" applyFont="1" applyFill="1" applyBorder="1" applyAlignment="1" applyProtection="1">
      <alignment horizontal="center" shrinkToFit="1"/>
    </xf>
    <xf numFmtId="0" fontId="181" fillId="34" borderId="33" xfId="0" applyFont="1" applyFill="1" applyBorder="1"/>
    <xf numFmtId="165" fontId="155" fillId="34" borderId="2" xfId="1" applyNumberFormat="1" applyFont="1" applyFill="1" applyBorder="1" applyAlignment="1" applyProtection="1">
      <alignment horizontal="center" vertical="center"/>
    </xf>
    <xf numFmtId="165" fontId="182" fillId="34" borderId="32" xfId="1" applyNumberFormat="1" applyFont="1" applyFill="1" applyBorder="1" applyAlignment="1" applyProtection="1">
      <alignment vertical="center"/>
    </xf>
    <xf numFmtId="165" fontId="25" fillId="34" borderId="32" xfId="1" applyNumberFormat="1" applyFont="1" applyFill="1" applyBorder="1" applyAlignment="1" applyProtection="1">
      <alignment horizontal="center" vertical="center" shrinkToFit="1"/>
    </xf>
    <xf numFmtId="165" fontId="153" fillId="7" borderId="46" xfId="1" applyNumberFormat="1" applyFont="1" applyFill="1" applyBorder="1" applyAlignment="1" applyProtection="1">
      <alignment horizontal="center" vertical="center"/>
    </xf>
    <xf numFmtId="49" fontId="180" fillId="0" borderId="36" xfId="1" applyNumberFormat="1" applyFont="1" applyFill="1" applyBorder="1" applyAlignment="1" applyProtection="1">
      <alignment horizontal="left"/>
    </xf>
    <xf numFmtId="49" fontId="180" fillId="0" borderId="48" xfId="1" applyNumberFormat="1" applyFont="1" applyFill="1" applyBorder="1" applyAlignment="1" applyProtection="1">
      <alignment horizontal="left"/>
    </xf>
    <xf numFmtId="165" fontId="35" fillId="2" borderId="4" xfId="1" applyNumberFormat="1" applyFont="1" applyFill="1" applyBorder="1" applyAlignment="1" applyProtection="1">
      <alignment horizontal="center" vertical="center"/>
    </xf>
    <xf numFmtId="0" fontId="35" fillId="34" borderId="7" xfId="0" applyFont="1" applyFill="1" applyBorder="1" applyAlignment="1">
      <alignment horizontal="center" vertical="center" wrapText="1"/>
    </xf>
    <xf numFmtId="165" fontId="11" fillId="34" borderId="8" xfId="1" applyNumberFormat="1" applyFont="1" applyFill="1" applyBorder="1" applyAlignment="1" applyProtection="1">
      <alignment horizontal="center" vertical="center" shrinkToFit="1"/>
    </xf>
    <xf numFmtId="165" fontId="251" fillId="34" borderId="4" xfId="1" applyNumberFormat="1" applyFont="1" applyFill="1" applyBorder="1" applyAlignment="1" applyProtection="1">
      <alignment horizontal="center" vertical="center"/>
    </xf>
    <xf numFmtId="0" fontId="234" fillId="0" borderId="0" xfId="0" applyFont="1" applyAlignment="1">
      <alignment vertical="top" wrapText="1"/>
    </xf>
    <xf numFmtId="0" fontId="233" fillId="5" borderId="6" xfId="0" applyFont="1" applyFill="1" applyBorder="1" applyAlignment="1">
      <alignment horizontal="left" vertical="center"/>
    </xf>
    <xf numFmtId="0" fontId="233" fillId="5" borderId="8" xfId="0" applyFont="1" applyFill="1" applyBorder="1" applyAlignment="1">
      <alignment horizontal="left" vertical="center"/>
    </xf>
    <xf numFmtId="0" fontId="231" fillId="7" borderId="6" xfId="0" applyFont="1" applyFill="1" applyBorder="1" applyAlignment="1">
      <alignment horizontal="left" vertical="center"/>
    </xf>
    <xf numFmtId="0" fontId="231" fillId="7" borderId="8" xfId="0" applyFont="1" applyFill="1" applyBorder="1" applyAlignment="1">
      <alignment horizontal="left" vertical="center"/>
    </xf>
    <xf numFmtId="165" fontId="199" fillId="0" borderId="4" xfId="1" applyNumberFormat="1" applyFont="1" applyFill="1" applyBorder="1" applyAlignment="1" applyProtection="1">
      <alignment horizontal="center" vertical="center"/>
      <protection locked="0"/>
    </xf>
    <xf numFmtId="0" fontId="202" fillId="0" borderId="4" xfId="0" applyFont="1" applyBorder="1" applyAlignment="1" applyProtection="1">
      <alignment horizontal="center" vertical="center" wrapText="1"/>
      <protection locked="0"/>
    </xf>
    <xf numFmtId="0" fontId="107" fillId="5" borderId="4" xfId="0" applyFont="1" applyFill="1" applyBorder="1" applyAlignment="1" applyProtection="1">
      <alignment horizontal="center" vertical="center"/>
      <protection locked="0"/>
    </xf>
    <xf numFmtId="0" fontId="108" fillId="5" borderId="4" xfId="0" applyFont="1" applyFill="1" applyBorder="1" applyAlignment="1" applyProtection="1">
      <alignment horizontal="center" vertical="center"/>
      <protection locked="0"/>
    </xf>
    <xf numFmtId="0" fontId="15" fillId="5" borderId="4" xfId="0" applyFont="1" applyFill="1" applyBorder="1" applyAlignment="1" applyProtection="1">
      <alignment horizontal="center" vertical="center"/>
      <protection locked="0"/>
    </xf>
    <xf numFmtId="1" fontId="200" fillId="33" borderId="4" xfId="0" applyNumberFormat="1" applyFont="1" applyFill="1" applyBorder="1" applyAlignment="1" applyProtection="1">
      <alignment horizontal="center" vertical="center" shrinkToFit="1"/>
      <protection locked="0"/>
    </xf>
    <xf numFmtId="0" fontId="203" fillId="0" borderId="4" xfId="0" applyFont="1" applyBorder="1" applyAlignment="1" applyProtection="1">
      <alignment horizontal="right" vertical="center"/>
      <protection locked="0"/>
    </xf>
    <xf numFmtId="0" fontId="1" fillId="6" borderId="6" xfId="0" applyFont="1" applyFill="1" applyBorder="1"/>
    <xf numFmtId="165" fontId="243" fillId="6" borderId="8" xfId="1" applyNumberFormat="1" applyFont="1" applyFill="1" applyBorder="1" applyAlignment="1" applyProtection="1">
      <alignment horizontal="right" vertical="center"/>
    </xf>
    <xf numFmtId="0" fontId="247" fillId="6" borderId="4" xfId="0" applyFont="1" applyFill="1" applyBorder="1"/>
    <xf numFmtId="165" fontId="248" fillId="6" borderId="4" xfId="1" applyNumberFormat="1" applyFont="1" applyFill="1" applyBorder="1" applyAlignment="1" applyProtection="1">
      <alignment horizontal="right" vertical="center"/>
    </xf>
    <xf numFmtId="0" fontId="247" fillId="6" borderId="6" xfId="0" applyFont="1" applyFill="1" applyBorder="1"/>
    <xf numFmtId="165" fontId="248" fillId="6" borderId="8" xfId="1" applyNumberFormat="1" applyFont="1" applyFill="1" applyBorder="1" applyAlignment="1" applyProtection="1">
      <alignment horizontal="right" vertical="center"/>
    </xf>
    <xf numFmtId="0" fontId="247" fillId="6" borderId="33" xfId="0" applyFont="1" applyFill="1" applyBorder="1"/>
    <xf numFmtId="165" fontId="248" fillId="6" borderId="34" xfId="1" applyNumberFormat="1" applyFont="1" applyFill="1" applyBorder="1" applyAlignment="1" applyProtection="1">
      <alignment horizontal="right" vertical="center"/>
    </xf>
    <xf numFmtId="0" fontId="247" fillId="6" borderId="49" xfId="0" applyFont="1" applyFill="1" applyBorder="1"/>
    <xf numFmtId="165" fontId="249" fillId="6" borderId="48" xfId="1" applyNumberFormat="1" applyFont="1" applyFill="1" applyBorder="1" applyAlignment="1" applyProtection="1">
      <alignment horizontal="right" vertical="center"/>
    </xf>
    <xf numFmtId="0" fontId="251" fillId="6" borderId="6" xfId="0" applyFont="1" applyFill="1" applyBorder="1" applyAlignment="1">
      <alignment horizontal="center" vertical="center" wrapText="1"/>
    </xf>
    <xf numFmtId="0" fontId="186" fillId="6" borderId="7" xfId="0" applyFont="1" applyFill="1" applyBorder="1"/>
    <xf numFmtId="0" fontId="186" fillId="6" borderId="5" xfId="0" applyFont="1" applyFill="1" applyBorder="1"/>
    <xf numFmtId="0" fontId="186" fillId="6" borderId="0" xfId="0" applyFont="1" applyFill="1"/>
    <xf numFmtId="0" fontId="250" fillId="6" borderId="29" xfId="0" applyFont="1" applyFill="1" applyBorder="1" applyAlignment="1">
      <alignment horizontal="right" vertical="center"/>
    </xf>
    <xf numFmtId="0" fontId="248" fillId="6" borderId="29" xfId="0" applyFont="1" applyFill="1" applyBorder="1" applyAlignment="1">
      <alignment horizontal="right" vertical="center"/>
    </xf>
    <xf numFmtId="0" fontId="186" fillId="6" borderId="25" xfId="0" applyFont="1" applyFill="1" applyBorder="1"/>
    <xf numFmtId="0" fontId="186" fillId="6" borderId="1" xfId="0" applyFont="1" applyFill="1" applyBorder="1"/>
    <xf numFmtId="0" fontId="248" fillId="6" borderId="24" xfId="0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93" fillId="9" borderId="4" xfId="0" applyFont="1" applyFill="1" applyBorder="1" applyAlignment="1">
      <alignment horizontal="center" vertical="center"/>
    </xf>
    <xf numFmtId="0" fontId="122" fillId="6" borderId="4" xfId="0" applyFont="1" applyFill="1" applyBorder="1" applyAlignment="1">
      <alignment horizontal="center" vertical="center"/>
    </xf>
    <xf numFmtId="0" fontId="93" fillId="22" borderId="4" xfId="0" applyFont="1" applyFill="1" applyBorder="1" applyAlignment="1">
      <alignment horizontal="center" vertical="center"/>
    </xf>
    <xf numFmtId="165" fontId="25" fillId="2" borderId="4" xfId="1" applyNumberFormat="1" applyFont="1" applyFill="1" applyBorder="1" applyAlignment="1" applyProtection="1">
      <alignment horizontal="center" vertical="center"/>
    </xf>
    <xf numFmtId="0" fontId="24" fillId="6" borderId="9" xfId="0" applyFont="1" applyFill="1" applyBorder="1" applyAlignment="1">
      <alignment horizontal="center" vertical="center"/>
    </xf>
    <xf numFmtId="165" fontId="117" fillId="6" borderId="6" xfId="1" applyNumberFormat="1" applyFont="1" applyFill="1" applyBorder="1" applyAlignment="1" applyProtection="1">
      <alignment horizontal="center" vertical="center"/>
    </xf>
    <xf numFmtId="165" fontId="152" fillId="6" borderId="9" xfId="1" applyNumberFormat="1" applyFont="1" applyFill="1" applyBorder="1" applyAlignment="1" applyProtection="1">
      <alignment horizontal="center" vertical="center"/>
    </xf>
    <xf numFmtId="0" fontId="0" fillId="0" borderId="8" xfId="0" applyBorder="1" applyAlignment="1">
      <alignment horizontal="center" vertical="center"/>
    </xf>
    <xf numFmtId="0" fontId="20" fillId="10" borderId="4" xfId="0" applyFont="1" applyFill="1" applyBorder="1" applyAlignment="1">
      <alignment horizontal="center" vertical="center"/>
    </xf>
    <xf numFmtId="165" fontId="12" fillId="6" borderId="6" xfId="0" applyNumberFormat="1" applyFont="1" applyFill="1" applyBorder="1" applyAlignment="1">
      <alignment vertical="center"/>
    </xf>
    <xf numFmtId="165" fontId="12" fillId="6" borderId="8" xfId="0" applyNumberFormat="1" applyFont="1" applyFill="1" applyBorder="1" applyAlignment="1">
      <alignment vertical="center"/>
    </xf>
    <xf numFmtId="165" fontId="14" fillId="10" borderId="8" xfId="0" applyNumberFormat="1" applyFont="1" applyFill="1" applyBorder="1" applyAlignment="1">
      <alignment vertical="center"/>
    </xf>
    <xf numFmtId="165" fontId="12" fillId="10" borderId="4" xfId="0" applyNumberFormat="1" applyFont="1" applyFill="1" applyBorder="1" applyAlignment="1">
      <alignment vertical="center"/>
    </xf>
    <xf numFmtId="165" fontId="12" fillId="4" borderId="4" xfId="0" applyNumberFormat="1" applyFont="1" applyFill="1" applyBorder="1" applyAlignment="1">
      <alignment horizontal="center" vertical="center"/>
    </xf>
    <xf numFmtId="10" fontId="12" fillId="11" borderId="4" xfId="0" applyNumberFormat="1" applyFont="1" applyFill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12" fillId="10" borderId="6" xfId="0" applyFont="1" applyFill="1" applyBorder="1" applyAlignment="1">
      <alignment horizontal="center"/>
    </xf>
    <xf numFmtId="0" fontId="0" fillId="10" borderId="8" xfId="0" applyFill="1" applyBorder="1"/>
    <xf numFmtId="0" fontId="44" fillId="9" borderId="4" xfId="0" applyFont="1" applyFill="1" applyBorder="1" applyAlignment="1">
      <alignment horizontal="center" vertical="center"/>
    </xf>
    <xf numFmtId="165" fontId="152" fillId="6" borderId="15" xfId="1" applyNumberFormat="1" applyFont="1" applyFill="1" applyBorder="1" applyAlignment="1" applyProtection="1">
      <alignment horizontal="center" vertical="center"/>
    </xf>
    <xf numFmtId="0" fontId="20" fillId="10" borderId="8" xfId="0" applyFont="1" applyFill="1" applyBorder="1" applyAlignment="1">
      <alignment horizontal="center" vertical="center"/>
    </xf>
    <xf numFmtId="0" fontId="20" fillId="10" borderId="4" xfId="0" quotePrefix="1" applyFont="1" applyFill="1" applyBorder="1" applyAlignment="1">
      <alignment horizontal="center" vertical="center"/>
    </xf>
    <xf numFmtId="165" fontId="12" fillId="6" borderId="20" xfId="0" applyNumberFormat="1" applyFont="1" applyFill="1" applyBorder="1" applyAlignment="1">
      <alignment vertical="center"/>
    </xf>
    <xf numFmtId="165" fontId="12" fillId="6" borderId="14" xfId="0" applyNumberFormat="1" applyFont="1" applyFill="1" applyBorder="1" applyAlignment="1">
      <alignment vertical="center"/>
    </xf>
    <xf numFmtId="165" fontId="12" fillId="10" borderId="8" xfId="0" applyNumberFormat="1" applyFont="1" applyFill="1" applyBorder="1" applyAlignment="1">
      <alignment vertical="center"/>
    </xf>
    <xf numFmtId="165" fontId="15" fillId="10" borderId="4" xfId="0" applyNumberFormat="1" applyFont="1" applyFill="1" applyBorder="1" applyAlignment="1">
      <alignment vertical="center"/>
    </xf>
    <xf numFmtId="165" fontId="31" fillId="10" borderId="25" xfId="1" applyNumberFormat="1" applyFont="1" applyFill="1" applyBorder="1" applyAlignment="1" applyProtection="1">
      <alignment horizontal="left" vertical="center"/>
    </xf>
    <xf numFmtId="165" fontId="31" fillId="10" borderId="10" xfId="1" applyNumberFormat="1" applyFont="1" applyFill="1" applyBorder="1" applyAlignment="1" applyProtection="1">
      <alignment horizontal="center" vertical="center"/>
    </xf>
    <xf numFmtId="0" fontId="22" fillId="6" borderId="4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165" fontId="18" fillId="10" borderId="8" xfId="0" applyNumberFormat="1" applyFont="1" applyFill="1" applyBorder="1" applyAlignment="1">
      <alignment vertical="center"/>
    </xf>
    <xf numFmtId="0" fontId="20" fillId="6" borderId="4" xfId="0" applyFont="1" applyFill="1" applyBorder="1" applyAlignment="1">
      <alignment horizontal="center" vertical="center"/>
    </xf>
    <xf numFmtId="165" fontId="14" fillId="6" borderId="4" xfId="1" applyNumberFormat="1" applyFont="1" applyFill="1" applyBorder="1" applyAlignment="1" applyProtection="1">
      <alignment horizontal="center" vertical="center"/>
    </xf>
    <xf numFmtId="0" fontId="12" fillId="6" borderId="4" xfId="0" applyFont="1" applyFill="1" applyBorder="1" applyAlignment="1">
      <alignment horizontal="right"/>
    </xf>
    <xf numFmtId="165" fontId="90" fillId="10" borderId="4" xfId="0" applyNumberFormat="1" applyFont="1" applyFill="1" applyBorder="1" applyAlignment="1">
      <alignment vertical="center"/>
    </xf>
    <xf numFmtId="165" fontId="152" fillId="6" borderId="14" xfId="1" applyNumberFormat="1" applyFont="1" applyFill="1" applyBorder="1" applyAlignment="1" applyProtection="1">
      <alignment horizontal="center" vertical="center"/>
    </xf>
    <xf numFmtId="165" fontId="156" fillId="5" borderId="9" xfId="1" applyNumberFormat="1" applyFont="1" applyFill="1" applyBorder="1" applyAlignment="1" applyProtection="1">
      <alignment horizontal="center" vertical="center"/>
    </xf>
    <xf numFmtId="165" fontId="11" fillId="27" borderId="14" xfId="1" applyNumberFormat="1" applyFont="1" applyFill="1" applyBorder="1" applyAlignment="1" applyProtection="1">
      <alignment horizontal="center" vertical="center"/>
    </xf>
    <xf numFmtId="165" fontId="85" fillId="2" borderId="4" xfId="1" applyNumberFormat="1" applyFont="1" applyFill="1" applyBorder="1" applyAlignment="1" applyProtection="1">
      <alignment horizontal="center" vertical="center"/>
    </xf>
    <xf numFmtId="165" fontId="11" fillId="27" borderId="4" xfId="1" applyNumberFormat="1" applyFont="1" applyFill="1" applyBorder="1" applyAlignment="1" applyProtection="1">
      <alignment horizontal="center" vertical="center"/>
    </xf>
    <xf numFmtId="165" fontId="31" fillId="10" borderId="4" xfId="1" applyNumberFormat="1" applyFont="1" applyFill="1" applyBorder="1" applyAlignment="1" applyProtection="1">
      <alignment horizontal="center" vertical="center"/>
    </xf>
    <xf numFmtId="165" fontId="152" fillId="6" borderId="29" xfId="1" applyNumberFormat="1" applyFont="1" applyFill="1" applyBorder="1" applyAlignment="1" applyProtection="1">
      <alignment horizontal="center" vertical="center"/>
    </xf>
    <xf numFmtId="165" fontId="156" fillId="5" borderId="15" xfId="1" applyNumberFormat="1" applyFont="1" applyFill="1" applyBorder="1" applyAlignment="1" applyProtection="1">
      <alignment horizontal="center" vertical="center"/>
    </xf>
    <xf numFmtId="165" fontId="11" fillId="27" borderId="29" xfId="1" applyNumberFormat="1" applyFont="1" applyFill="1" applyBorder="1" applyAlignment="1" applyProtection="1">
      <alignment horizontal="center" vertical="center"/>
    </xf>
    <xf numFmtId="0" fontId="1" fillId="0" borderId="0" xfId="0" quotePrefix="1" applyFont="1"/>
    <xf numFmtId="0" fontId="14" fillId="6" borderId="4" xfId="0" applyFont="1" applyFill="1" applyBorder="1" applyAlignment="1">
      <alignment horizontal="right"/>
    </xf>
    <xf numFmtId="172" fontId="115" fillId="10" borderId="4" xfId="0" applyNumberFormat="1" applyFont="1" applyFill="1" applyBorder="1" applyAlignment="1">
      <alignment horizontal="right" vertical="center"/>
    </xf>
    <xf numFmtId="0" fontId="14" fillId="2" borderId="4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165" fontId="152" fillId="6" borderId="24" xfId="1" applyNumberFormat="1" applyFont="1" applyFill="1" applyBorder="1" applyAlignment="1" applyProtection="1">
      <alignment horizontal="center" vertical="center"/>
    </xf>
    <xf numFmtId="165" fontId="156" fillId="5" borderId="10" xfId="1" applyNumberFormat="1" applyFont="1" applyFill="1" applyBorder="1" applyAlignment="1" applyProtection="1">
      <alignment horizontal="center" vertical="center"/>
    </xf>
    <xf numFmtId="165" fontId="11" fillId="27" borderId="24" xfId="1" applyNumberFormat="1" applyFont="1" applyFill="1" applyBorder="1" applyAlignment="1" applyProtection="1">
      <alignment horizontal="center" vertical="center"/>
    </xf>
    <xf numFmtId="9" fontId="12" fillId="6" borderId="6" xfId="0" applyNumberFormat="1" applyFont="1" applyFill="1" applyBorder="1" applyAlignment="1">
      <alignment horizontal="center" vertical="center"/>
    </xf>
    <xf numFmtId="165" fontId="12" fillId="10" borderId="11" xfId="0" applyNumberFormat="1" applyFont="1" applyFill="1" applyBorder="1"/>
    <xf numFmtId="165" fontId="46" fillId="10" borderId="4" xfId="0" applyNumberFormat="1" applyFont="1" applyFill="1" applyBorder="1" applyAlignment="1">
      <alignment horizontal="center" vertical="center"/>
    </xf>
    <xf numFmtId="165" fontId="15" fillId="10" borderId="4" xfId="1" applyNumberFormat="1" applyFont="1" applyFill="1" applyBorder="1" applyAlignment="1" applyProtection="1">
      <alignment horizontal="center" vertical="center"/>
    </xf>
    <xf numFmtId="43" fontId="9" fillId="0" borderId="0" xfId="1" applyFont="1" applyFill="1" applyBorder="1" applyAlignment="1" applyProtection="1">
      <alignment vertical="center"/>
    </xf>
    <xf numFmtId="165" fontId="12" fillId="10" borderId="12" xfId="0" applyNumberFormat="1" applyFont="1" applyFill="1" applyBorder="1"/>
    <xf numFmtId="165" fontId="177" fillId="10" borderId="4" xfId="1" applyNumberFormat="1" applyFont="1" applyFill="1" applyBorder="1" applyAlignment="1" applyProtection="1">
      <alignment horizontal="center" vertical="center"/>
    </xf>
    <xf numFmtId="165" fontId="9" fillId="0" borderId="0" xfId="1" applyNumberFormat="1" applyFont="1" applyFill="1" applyBorder="1" applyAlignment="1" applyProtection="1">
      <alignment vertical="center"/>
    </xf>
    <xf numFmtId="165" fontId="26" fillId="10" borderId="4" xfId="1" applyNumberFormat="1" applyFont="1" applyFill="1" applyBorder="1" applyAlignment="1" applyProtection="1">
      <alignment horizontal="center" vertical="center"/>
    </xf>
    <xf numFmtId="0" fontId="12" fillId="11" borderId="4" xfId="0" applyFont="1" applyFill="1" applyBorder="1" applyAlignment="1">
      <alignment horizontal="center"/>
    </xf>
    <xf numFmtId="0" fontId="0" fillId="8" borderId="4" xfId="0" applyFill="1" applyBorder="1"/>
    <xf numFmtId="0" fontId="20" fillId="0" borderId="0" xfId="0" applyFont="1" applyAlignment="1">
      <alignment horizontal="center" vertical="center"/>
    </xf>
    <xf numFmtId="165" fontId="14" fillId="10" borderId="16" xfId="0" applyNumberFormat="1" applyFont="1" applyFill="1" applyBorder="1" applyAlignment="1">
      <alignment horizontal="center" vertical="center"/>
    </xf>
    <xf numFmtId="165" fontId="14" fillId="10" borderId="22" xfId="0" applyNumberFormat="1" applyFont="1" applyFill="1" applyBorder="1" applyAlignment="1">
      <alignment horizontal="center" vertical="center"/>
    </xf>
    <xf numFmtId="165" fontId="12" fillId="10" borderId="13" xfId="0" applyNumberFormat="1" applyFont="1" applyFill="1" applyBorder="1"/>
    <xf numFmtId="165" fontId="89" fillId="10" borderId="18" xfId="1" applyNumberFormat="1" applyFont="1" applyFill="1" applyBorder="1" applyAlignment="1" applyProtection="1">
      <alignment horizontal="center" vertical="center"/>
    </xf>
    <xf numFmtId="0" fontId="12" fillId="11" borderId="9" xfId="0" applyFont="1" applyFill="1" applyBorder="1" applyAlignment="1">
      <alignment horizontal="right"/>
    </xf>
    <xf numFmtId="165" fontId="14" fillId="10" borderId="4" xfId="0" applyNumberFormat="1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left"/>
    </xf>
    <xf numFmtId="0" fontId="12" fillId="6" borderId="8" xfId="0" applyFont="1" applyFill="1" applyBorder="1" applyAlignment="1">
      <alignment horizontal="left"/>
    </xf>
    <xf numFmtId="165" fontId="90" fillId="15" borderId="10" xfId="0" applyNumberFormat="1" applyFont="1" applyFill="1" applyBorder="1" applyAlignment="1">
      <alignment vertical="center"/>
    </xf>
    <xf numFmtId="165" fontId="26" fillId="10" borderId="10" xfId="1" applyNumberFormat="1" applyFont="1" applyFill="1" applyBorder="1" applyProtection="1"/>
    <xf numFmtId="0" fontId="12" fillId="11" borderId="15" xfId="0" applyFont="1" applyFill="1" applyBorder="1" applyAlignment="1">
      <alignment horizontal="right" vertical="center"/>
    </xf>
    <xf numFmtId="165" fontId="15" fillId="9" borderId="4" xfId="0" applyNumberFormat="1" applyFont="1" applyFill="1" applyBorder="1" applyAlignment="1">
      <alignment horizontal="center" vertical="center"/>
    </xf>
    <xf numFmtId="0" fontId="141" fillId="8" borderId="4" xfId="0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horizontal="center" vertical="center"/>
    </xf>
    <xf numFmtId="165" fontId="46" fillId="10" borderId="4" xfId="1" applyNumberFormat="1" applyFont="1" applyFill="1" applyBorder="1" applyProtection="1"/>
    <xf numFmtId="0" fontId="12" fillId="16" borderId="4" xfId="0" applyFont="1" applyFill="1" applyBorder="1" applyAlignment="1">
      <alignment horizontal="right"/>
    </xf>
    <xf numFmtId="165" fontId="12" fillId="16" borderId="4" xfId="0" applyNumberFormat="1" applyFont="1" applyFill="1" applyBorder="1" applyAlignment="1">
      <alignment horizontal="center" vertical="center"/>
    </xf>
    <xf numFmtId="165" fontId="17" fillId="10" borderId="4" xfId="1" applyNumberFormat="1" applyFont="1" applyFill="1" applyBorder="1" applyProtection="1"/>
    <xf numFmtId="0" fontId="12" fillId="11" borderId="15" xfId="0" applyFont="1" applyFill="1" applyBorder="1" applyAlignment="1">
      <alignment horizontal="right"/>
    </xf>
    <xf numFmtId="165" fontId="12" fillId="10" borderId="4" xfId="0" applyNumberFormat="1" applyFont="1" applyFill="1" applyBorder="1" applyAlignment="1">
      <alignment horizontal="center" vertical="center"/>
    </xf>
    <xf numFmtId="165" fontId="12" fillId="8" borderId="4" xfId="1" applyNumberFormat="1" applyFont="1" applyFill="1" applyBorder="1" applyAlignment="1" applyProtection="1">
      <alignment horizontal="center" vertical="center"/>
    </xf>
    <xf numFmtId="165" fontId="14" fillId="10" borderId="4" xfId="1" applyNumberFormat="1" applyFont="1" applyFill="1" applyBorder="1" applyAlignment="1" applyProtection="1">
      <alignment vertical="center"/>
    </xf>
    <xf numFmtId="0" fontId="12" fillId="10" borderId="4" xfId="0" applyFont="1" applyFill="1" applyBorder="1" applyAlignment="1">
      <alignment horizontal="right" vertical="center"/>
    </xf>
    <xf numFmtId="165" fontId="11" fillId="10" borderId="4" xfId="1" applyNumberFormat="1" applyFont="1" applyFill="1" applyBorder="1" applyAlignment="1" applyProtection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9" fillId="11" borderId="4" xfId="0" applyFont="1" applyFill="1" applyBorder="1" applyAlignment="1">
      <alignment horizontal="center"/>
    </xf>
    <xf numFmtId="165" fontId="12" fillId="10" borderId="4" xfId="1" applyNumberFormat="1" applyFont="1" applyFill="1" applyBorder="1" applyAlignment="1" applyProtection="1">
      <alignment horizontal="center"/>
    </xf>
    <xf numFmtId="0" fontId="14" fillId="11" borderId="4" xfId="0" applyFont="1" applyFill="1" applyBorder="1" applyAlignment="1">
      <alignment horizontal="right" vertical="center"/>
    </xf>
    <xf numFmtId="172" fontId="46" fillId="10" borderId="4" xfId="0" applyNumberFormat="1" applyFont="1" applyFill="1" applyBorder="1" applyAlignment="1">
      <alignment horizontal="right" vertical="center"/>
    </xf>
    <xf numFmtId="0" fontId="29" fillId="18" borderId="4" xfId="0" applyFont="1" applyFill="1" applyBorder="1" applyAlignment="1">
      <alignment horizontal="center" vertical="center"/>
    </xf>
    <xf numFmtId="165" fontId="29" fillId="18" borderId="4" xfId="0" applyNumberFormat="1" applyFont="1" applyFill="1" applyBorder="1" applyAlignment="1">
      <alignment horizontal="center" vertical="center"/>
    </xf>
    <xf numFmtId="166" fontId="0" fillId="0" borderId="0" xfId="0" applyNumberFormat="1"/>
    <xf numFmtId="165" fontId="11" fillId="0" borderId="0" xfId="0" applyNumberFormat="1" applyFont="1" applyAlignment="1">
      <alignment vertical="center"/>
    </xf>
    <xf numFmtId="165" fontId="117" fillId="6" borderId="5" xfId="1" applyNumberFormat="1" applyFont="1" applyFill="1" applyBorder="1" applyAlignment="1" applyProtection="1">
      <alignment horizontal="center" vertical="center"/>
    </xf>
    <xf numFmtId="166" fontId="5" fillId="0" borderId="0" xfId="0" applyNumberFormat="1" applyFont="1"/>
    <xf numFmtId="0" fontId="43" fillId="0" borderId="0" xfId="0" applyFont="1" applyAlignment="1">
      <alignment horizontal="center" vertical="center"/>
    </xf>
    <xf numFmtId="165" fontId="0" fillId="0" borderId="0" xfId="0" applyNumberFormat="1"/>
    <xf numFmtId="0" fontId="12" fillId="6" borderId="20" xfId="0" applyFont="1" applyFill="1" applyBorder="1"/>
    <xf numFmtId="0" fontId="0" fillId="6" borderId="28" xfId="0" applyFill="1" applyBorder="1"/>
    <xf numFmtId="0" fontId="0" fillId="6" borderId="14" xfId="0" applyFill="1" applyBorder="1"/>
    <xf numFmtId="0" fontId="12" fillId="10" borderId="4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vertical="center"/>
    </xf>
    <xf numFmtId="0" fontId="0" fillId="6" borderId="0" xfId="0" applyFill="1"/>
    <xf numFmtId="0" fontId="0" fillId="6" borderId="29" xfId="0" applyFill="1" applyBorder="1"/>
    <xf numFmtId="0" fontId="12" fillId="6" borderId="5" xfId="0" applyFont="1" applyFill="1" applyBorder="1"/>
    <xf numFmtId="0" fontId="12" fillId="6" borderId="0" xfId="0" applyFont="1" applyFill="1"/>
    <xf numFmtId="0" fontId="12" fillId="6" borderId="29" xfId="0" applyFont="1" applyFill="1" applyBorder="1"/>
    <xf numFmtId="0" fontId="12" fillId="6" borderId="5" xfId="0" applyFont="1" applyFill="1" applyBorder="1" applyAlignment="1">
      <alignment horizontal="left"/>
    </xf>
    <xf numFmtId="0" fontId="84" fillId="6" borderId="6" xfId="0" applyFont="1" applyFill="1" applyBorder="1"/>
    <xf numFmtId="0" fontId="12" fillId="6" borderId="7" xfId="0" applyFont="1" applyFill="1" applyBorder="1"/>
    <xf numFmtId="0" fontId="12" fillId="6" borderId="8" xfId="0" applyFont="1" applyFill="1" applyBorder="1"/>
    <xf numFmtId="165" fontId="84" fillId="10" borderId="4" xfId="1" applyNumberFormat="1" applyFont="1" applyFill="1" applyBorder="1" applyAlignment="1" applyProtection="1">
      <alignment horizontal="center" vertical="center"/>
    </xf>
    <xf numFmtId="0" fontId="88" fillId="6" borderId="4" xfId="0" applyFont="1" applyFill="1" applyBorder="1" applyAlignment="1">
      <alignment horizontal="center" vertical="center"/>
    </xf>
    <xf numFmtId="0" fontId="12" fillId="6" borderId="6" xfId="0" applyFont="1" applyFill="1" applyBorder="1"/>
    <xf numFmtId="0" fontId="0" fillId="6" borderId="7" xfId="0" applyFill="1" applyBorder="1"/>
    <xf numFmtId="0" fontId="0" fillId="6" borderId="8" xfId="0" applyFill="1" applyBorder="1"/>
    <xf numFmtId="0" fontId="14" fillId="6" borderId="6" xfId="0" applyFont="1" applyFill="1" applyBorder="1"/>
    <xf numFmtId="172" fontId="45" fillId="10" borderId="4" xfId="0" applyNumberFormat="1" applyFont="1" applyFill="1" applyBorder="1" applyAlignment="1">
      <alignment horizontal="center" vertical="center"/>
    </xf>
    <xf numFmtId="0" fontId="14" fillId="14" borderId="6" xfId="0" applyFont="1" applyFill="1" applyBorder="1"/>
    <xf numFmtId="165" fontId="0" fillId="14" borderId="7" xfId="0" applyNumberFormat="1" applyFill="1" applyBorder="1"/>
    <xf numFmtId="0" fontId="0" fillId="14" borderId="8" xfId="0" applyFill="1" applyBorder="1"/>
    <xf numFmtId="172" fontId="11" fillId="14" borderId="4" xfId="0" applyNumberFormat="1" applyFont="1" applyFill="1" applyBorder="1" applyAlignment="1">
      <alignment horizontal="center" vertical="center"/>
    </xf>
    <xf numFmtId="0" fontId="84" fillId="2" borderId="6" xfId="0" applyFont="1" applyFill="1" applyBorder="1"/>
    <xf numFmtId="0" fontId="0" fillId="2" borderId="7" xfId="0" applyFill="1" applyBorder="1"/>
    <xf numFmtId="172" fontId="11" fillId="2" borderId="4" xfId="0" applyNumberFormat="1" applyFont="1" applyFill="1" applyBorder="1" applyAlignment="1">
      <alignment horizontal="center" vertical="center"/>
    </xf>
    <xf numFmtId="0" fontId="75" fillId="6" borderId="8" xfId="0" applyFont="1" applyFill="1" applyBorder="1" applyAlignment="1">
      <alignment horizontal="center" vertical="center"/>
    </xf>
    <xf numFmtId="0" fontId="82" fillId="6" borderId="4" xfId="0" applyFont="1" applyFill="1" applyBorder="1" applyAlignment="1">
      <alignment horizontal="center" vertical="center"/>
    </xf>
    <xf numFmtId="0" fontId="111" fillId="6" borderId="6" xfId="0" applyFont="1" applyFill="1" applyBorder="1" applyAlignment="1">
      <alignment horizontal="left" vertical="center"/>
    </xf>
    <xf numFmtId="0" fontId="112" fillId="6" borderId="7" xfId="0" applyFont="1" applyFill="1" applyBorder="1"/>
    <xf numFmtId="0" fontId="112" fillId="6" borderId="8" xfId="0" applyFont="1" applyFill="1" applyBorder="1"/>
    <xf numFmtId="165" fontId="52" fillId="15" borderId="9" xfId="0" applyNumberFormat="1" applyFont="1" applyFill="1" applyBorder="1" applyAlignment="1">
      <alignment vertical="center"/>
    </xf>
    <xf numFmtId="165" fontId="152" fillId="6" borderId="10" xfId="1" applyNumberFormat="1" applyFont="1" applyFill="1" applyBorder="1" applyAlignment="1" applyProtection="1">
      <alignment horizontal="center" vertical="center"/>
    </xf>
    <xf numFmtId="0" fontId="111" fillId="6" borderId="20" xfId="0" applyFont="1" applyFill="1" applyBorder="1" applyAlignment="1">
      <alignment horizontal="left" vertical="center"/>
    </xf>
    <xf numFmtId="0" fontId="112" fillId="6" borderId="28" xfId="0" applyFont="1" applyFill="1" applyBorder="1"/>
    <xf numFmtId="0" fontId="113" fillId="6" borderId="6" xfId="0" applyFont="1" applyFill="1" applyBorder="1" applyAlignment="1">
      <alignment horizontal="left"/>
    </xf>
    <xf numFmtId="0" fontId="113" fillId="6" borderId="8" xfId="0" applyFont="1" applyFill="1" applyBorder="1" applyAlignment="1">
      <alignment horizontal="center"/>
    </xf>
    <xf numFmtId="165" fontId="111" fillId="10" borderId="24" xfId="0" applyNumberFormat="1" applyFont="1" applyFill="1" applyBorder="1"/>
    <xf numFmtId="0" fontId="113" fillId="14" borderId="25" xfId="0" applyFont="1" applyFill="1" applyBorder="1" applyAlignment="1">
      <alignment horizontal="left"/>
    </xf>
    <xf numFmtId="0" fontId="112" fillId="14" borderId="1" xfId="0" applyFont="1" applyFill="1" applyBorder="1"/>
    <xf numFmtId="0" fontId="112" fillId="14" borderId="24" xfId="0" applyFont="1" applyFill="1" applyBorder="1"/>
    <xf numFmtId="165" fontId="111" fillId="10" borderId="4" xfId="0" applyNumberFormat="1" applyFont="1" applyFill="1" applyBorder="1"/>
    <xf numFmtId="0" fontId="105" fillId="0" borderId="0" xfId="0" applyFont="1" applyAlignment="1">
      <alignment horizontal="center"/>
    </xf>
    <xf numFmtId="0" fontId="11" fillId="9" borderId="4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23" fillId="0" borderId="0" xfId="0" applyFont="1" applyAlignment="1">
      <alignment horizontal="center"/>
    </xf>
    <xf numFmtId="0" fontId="106" fillId="3" borderId="4" xfId="0" applyFont="1" applyFill="1" applyBorder="1" applyAlignment="1">
      <alignment horizontal="center" vertical="center"/>
    </xf>
    <xf numFmtId="0" fontId="88" fillId="5" borderId="4" xfId="0" applyFont="1" applyFill="1" applyBorder="1" applyAlignment="1">
      <alignment horizontal="center"/>
    </xf>
    <xf numFmtId="0" fontId="14" fillId="5" borderId="4" xfId="0" applyFont="1" applyFill="1" applyBorder="1" applyAlignment="1">
      <alignment horizontal="center"/>
    </xf>
    <xf numFmtId="0" fontId="105" fillId="5" borderId="4" xfId="0" applyFont="1" applyFill="1" applyBorder="1" applyAlignment="1">
      <alignment horizontal="center"/>
    </xf>
    <xf numFmtId="0" fontId="107" fillId="5" borderId="4" xfId="0" applyFont="1" applyFill="1" applyBorder="1" applyAlignment="1">
      <alignment horizontal="center"/>
    </xf>
    <xf numFmtId="0" fontId="11" fillId="22" borderId="4" xfId="0" applyFont="1" applyFill="1" applyBorder="1" applyAlignment="1">
      <alignment horizontal="center" vertical="center"/>
    </xf>
    <xf numFmtId="0" fontId="26" fillId="10" borderId="4" xfId="0" applyFont="1" applyFill="1" applyBorder="1" applyAlignment="1">
      <alignment horizontal="center" vertical="center"/>
    </xf>
    <xf numFmtId="0" fontId="133" fillId="3" borderId="4" xfId="0" applyFont="1" applyFill="1" applyBorder="1" applyAlignment="1">
      <alignment horizontal="center" vertical="center"/>
    </xf>
    <xf numFmtId="0" fontId="128" fillId="3" borderId="4" xfId="0" applyFont="1" applyFill="1" applyBorder="1" applyAlignment="1">
      <alignment horizontal="center" vertical="center"/>
    </xf>
    <xf numFmtId="9" fontId="53" fillId="0" borderId="4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9" fontId="53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05" fillId="5" borderId="4" xfId="0" applyFont="1" applyFill="1" applyBorder="1" applyAlignment="1">
      <alignment horizontal="center" vertical="center"/>
    </xf>
    <xf numFmtId="0" fontId="24" fillId="4" borderId="8" xfId="0" applyFont="1" applyFill="1" applyBorder="1" applyAlignment="1">
      <alignment horizontal="center" vertical="center" wrapText="1"/>
    </xf>
    <xf numFmtId="0" fontId="24" fillId="4" borderId="4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68" fillId="0" borderId="4" xfId="0" applyFont="1" applyBorder="1" applyAlignment="1">
      <alignment horizontal="center" vertical="center"/>
    </xf>
    <xf numFmtId="0" fontId="47" fillId="0" borderId="6" xfId="0" applyFont="1" applyBorder="1"/>
    <xf numFmtId="165" fontId="54" fillId="0" borderId="4" xfId="1" applyNumberFormat="1" applyFont="1" applyBorder="1" applyAlignment="1" applyProtection="1">
      <alignment horizontal="center" vertical="center"/>
    </xf>
    <xf numFmtId="165" fontId="222" fillId="5" borderId="4" xfId="1" applyNumberFormat="1" applyFont="1" applyFill="1" applyBorder="1" applyAlignment="1" applyProtection="1">
      <alignment horizontal="center" vertical="center"/>
    </xf>
    <xf numFmtId="0" fontId="137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37" fillId="26" borderId="4" xfId="0" applyFont="1" applyFill="1" applyBorder="1" applyAlignment="1">
      <alignment horizontal="center" vertical="center"/>
    </xf>
    <xf numFmtId="0" fontId="47" fillId="0" borderId="20" xfId="0" applyFont="1" applyBorder="1"/>
    <xf numFmtId="165" fontId="54" fillId="0" borderId="9" xfId="1" applyNumberFormat="1" applyFont="1" applyBorder="1" applyAlignment="1" applyProtection="1">
      <alignment horizontal="center" vertical="center"/>
    </xf>
    <xf numFmtId="1" fontId="25" fillId="3" borderId="4" xfId="0" applyNumberFormat="1" applyFont="1" applyFill="1" applyBorder="1" applyAlignment="1">
      <alignment horizontal="center" vertical="center"/>
    </xf>
    <xf numFmtId="0" fontId="30" fillId="21" borderId="4" xfId="0" applyFont="1" applyFill="1" applyBorder="1" applyAlignment="1">
      <alignment horizontal="center" vertical="center"/>
    </xf>
    <xf numFmtId="165" fontId="40" fillId="4" borderId="8" xfId="1" applyNumberFormat="1" applyFont="1" applyFill="1" applyBorder="1" applyAlignment="1" applyProtection="1">
      <alignment horizontal="center" vertical="center"/>
    </xf>
    <xf numFmtId="0" fontId="223" fillId="5" borderId="4" xfId="0" applyFont="1" applyFill="1" applyBorder="1" applyAlignment="1">
      <alignment horizontal="center"/>
    </xf>
    <xf numFmtId="165" fontId="88" fillId="4" borderId="8" xfId="1" applyNumberFormat="1" applyFont="1" applyFill="1" applyBorder="1" applyAlignment="1" applyProtection="1">
      <alignment horizontal="center" vertical="center"/>
    </xf>
    <xf numFmtId="0" fontId="105" fillId="5" borderId="4" xfId="0" applyFont="1" applyFill="1" applyBorder="1" applyAlignment="1">
      <alignment horizontal="right" vertical="center"/>
    </xf>
    <xf numFmtId="0" fontId="0" fillId="0" borderId="4" xfId="0" applyBorder="1"/>
    <xf numFmtId="0" fontId="32" fillId="0" borderId="20" xfId="0" applyFont="1" applyBorder="1"/>
    <xf numFmtId="0" fontId="32" fillId="0" borderId="28" xfId="0" applyFont="1" applyBorder="1"/>
    <xf numFmtId="0" fontId="32" fillId="0" borderId="20" xfId="0" applyFont="1" applyBorder="1" applyAlignment="1">
      <alignment vertical="center"/>
    </xf>
    <xf numFmtId="165" fontId="11" fillId="0" borderId="28" xfId="1" applyNumberFormat="1" applyFont="1" applyFill="1" applyBorder="1" applyAlignment="1" applyProtection="1">
      <alignment horizontal="center" vertical="center"/>
    </xf>
    <xf numFmtId="0" fontId="32" fillId="0" borderId="14" xfId="0" applyFont="1" applyBorder="1" applyAlignment="1">
      <alignment vertical="center"/>
    </xf>
    <xf numFmtId="0" fontId="32" fillId="0" borderId="5" xfId="0" applyFont="1" applyBorder="1"/>
    <xf numFmtId="0" fontId="26" fillId="0" borderId="0" xfId="0" applyFont="1" applyAlignment="1">
      <alignment horizontal="center" vertical="center"/>
    </xf>
    <xf numFmtId="0" fontId="32" fillId="0" borderId="5" xfId="0" applyFont="1" applyBorder="1" applyAlignment="1">
      <alignment horizontal="center"/>
    </xf>
    <xf numFmtId="0" fontId="32" fillId="0" borderId="0" xfId="0" applyFont="1" applyAlignment="1">
      <alignment horizontal="center"/>
    </xf>
    <xf numFmtId="0" fontId="32" fillId="0" borderId="29" xfId="0" applyFont="1" applyBorder="1"/>
    <xf numFmtId="0" fontId="10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2" fillId="0" borderId="25" xfId="0" applyFont="1" applyBorder="1"/>
    <xf numFmtId="0" fontId="32" fillId="0" borderId="1" xfId="0" applyFont="1" applyBorder="1"/>
    <xf numFmtId="0" fontId="32" fillId="0" borderId="25" xfId="0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32" fillId="0" borderId="24" xfId="0" applyFont="1" applyBorder="1"/>
    <xf numFmtId="0" fontId="9" fillId="0" borderId="6" xfId="0" applyFont="1" applyBorder="1" applyAlignment="1">
      <alignment horizontal="left" vertical="center"/>
    </xf>
    <xf numFmtId="0" fontId="9" fillId="0" borderId="8" xfId="0" applyFont="1" applyBorder="1" applyAlignment="1">
      <alignment vertical="center" wrapText="1"/>
    </xf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 wrapText="1"/>
    </xf>
    <xf numFmtId="0" fontId="10" fillId="0" borderId="6" xfId="0" applyFont="1" applyBorder="1" applyAlignment="1">
      <alignment horizontal="left" vertical="center"/>
    </xf>
    <xf numFmtId="0" fontId="10" fillId="0" borderId="8" xfId="0" applyFont="1" applyBorder="1" applyAlignment="1">
      <alignment vertical="center" wrapText="1"/>
    </xf>
    <xf numFmtId="0" fontId="25" fillId="0" borderId="0" xfId="0" applyFont="1" applyAlignment="1">
      <alignment vertical="center"/>
    </xf>
    <xf numFmtId="0" fontId="24" fillId="2" borderId="4" xfId="0" applyFont="1" applyFill="1" applyBorder="1" applyAlignment="1">
      <alignment horizontal="center" vertical="center"/>
    </xf>
    <xf numFmtId="0" fontId="146" fillId="2" borderId="4" xfId="0" applyFont="1" applyFill="1" applyBorder="1" applyAlignment="1">
      <alignment horizontal="center" vertical="center"/>
    </xf>
    <xf numFmtId="1" fontId="24" fillId="2" borderId="9" xfId="0" applyNumberFormat="1" applyFont="1" applyFill="1" applyBorder="1" applyAlignment="1">
      <alignment horizontal="center" vertical="center"/>
    </xf>
    <xf numFmtId="0" fontId="44" fillId="23" borderId="4" xfId="0" applyFont="1" applyFill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165" fontId="108" fillId="5" borderId="6" xfId="1" applyNumberFormat="1" applyFont="1" applyFill="1" applyBorder="1" applyAlignment="1" applyProtection="1">
      <alignment horizontal="center" vertical="center"/>
    </xf>
    <xf numFmtId="9" fontId="0" fillId="11" borderId="9" xfId="0" applyNumberFormat="1" applyFill="1" applyBorder="1" applyAlignment="1">
      <alignment horizontal="center" vertical="center"/>
    </xf>
    <xf numFmtId="172" fontId="12" fillId="23" borderId="9" xfId="0" applyNumberFormat="1" applyFont="1" applyFill="1" applyBorder="1" applyAlignment="1">
      <alignment horizontal="center" vertical="center"/>
    </xf>
    <xf numFmtId="165" fontId="47" fillId="11" borderId="9" xfId="0" applyNumberFormat="1" applyFont="1" applyFill="1" applyBorder="1" applyAlignment="1">
      <alignment horizontal="center" vertical="center"/>
    </xf>
    <xf numFmtId="165" fontId="47" fillId="11" borderId="4" xfId="0" applyNumberFormat="1" applyFont="1" applyFill="1" applyBorder="1" applyAlignment="1">
      <alignment horizontal="center" vertical="center"/>
    </xf>
    <xf numFmtId="165" fontId="106" fillId="11" borderId="4" xfId="0" applyNumberFormat="1" applyFont="1" applyFill="1" applyBorder="1" applyAlignment="1">
      <alignment horizontal="center" vertical="center"/>
    </xf>
    <xf numFmtId="165" fontId="135" fillId="11" borderId="4" xfId="0" applyNumberFormat="1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right" vertical="center"/>
    </xf>
    <xf numFmtId="165" fontId="80" fillId="10" borderId="6" xfId="0" applyNumberFormat="1" applyFont="1" applyFill="1" applyBorder="1" applyAlignment="1">
      <alignment horizontal="center" vertical="center"/>
    </xf>
    <xf numFmtId="9" fontId="0" fillId="11" borderId="15" xfId="0" applyNumberFormat="1" applyFill="1" applyBorder="1" applyAlignment="1">
      <alignment horizontal="center" vertical="center"/>
    </xf>
    <xf numFmtId="165" fontId="47" fillId="11" borderId="15" xfId="0" applyNumberFormat="1" applyFont="1" applyFill="1" applyBorder="1" applyAlignment="1">
      <alignment horizontal="center" vertical="center"/>
    </xf>
    <xf numFmtId="165" fontId="44" fillId="11" borderId="4" xfId="0" applyNumberFormat="1" applyFont="1" applyFill="1" applyBorder="1" applyAlignment="1">
      <alignment horizontal="center" vertical="center"/>
    </xf>
    <xf numFmtId="165" fontId="133" fillId="11" borderId="4" xfId="0" applyNumberFormat="1" applyFont="1" applyFill="1" applyBorder="1" applyAlignment="1">
      <alignment horizontal="center" vertical="center"/>
    </xf>
    <xf numFmtId="165" fontId="136" fillId="11" borderId="4" xfId="0" applyNumberFormat="1" applyFont="1" applyFill="1" applyBorder="1" applyAlignment="1">
      <alignment horizontal="center" vertical="center"/>
    </xf>
    <xf numFmtId="9" fontId="0" fillId="0" borderId="0" xfId="0" applyNumberFormat="1"/>
    <xf numFmtId="165" fontId="12" fillId="0" borderId="0" xfId="0" applyNumberFormat="1" applyFont="1" applyAlignment="1">
      <alignment vertical="center"/>
    </xf>
    <xf numFmtId="165" fontId="12" fillId="10" borderId="6" xfId="0" applyNumberFormat="1" applyFont="1" applyFill="1" applyBorder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165" fontId="134" fillId="11" borderId="4" xfId="0" applyNumberFormat="1" applyFont="1" applyFill="1" applyBorder="1" applyAlignment="1">
      <alignment horizontal="center" vertical="center"/>
    </xf>
    <xf numFmtId="0" fontId="132" fillId="0" borderId="0" xfId="0" applyFont="1" applyAlignment="1">
      <alignment horizontal="right" vertical="center"/>
    </xf>
    <xf numFmtId="0" fontId="35" fillId="19" borderId="4" xfId="0" applyFont="1" applyFill="1" applyBorder="1" applyAlignment="1">
      <alignment horizontal="center" vertical="center"/>
    </xf>
    <xf numFmtId="165" fontId="11" fillId="19" borderId="4" xfId="0" applyNumberFormat="1" applyFont="1" applyFill="1" applyBorder="1" applyAlignment="1">
      <alignment horizontal="center" vertical="center"/>
    </xf>
    <xf numFmtId="9" fontId="0" fillId="11" borderId="10" xfId="0" applyNumberFormat="1" applyFill="1" applyBorder="1" applyAlignment="1">
      <alignment horizontal="center" vertical="center"/>
    </xf>
    <xf numFmtId="172" fontId="12" fillId="23" borderId="4" xfId="0" applyNumberFormat="1" applyFont="1" applyFill="1" applyBorder="1" applyAlignment="1">
      <alignment horizontal="center" vertical="center"/>
    </xf>
    <xf numFmtId="165" fontId="47" fillId="11" borderId="10" xfId="0" applyNumberFormat="1" applyFont="1" applyFill="1" applyBorder="1" applyAlignment="1">
      <alignment horizontal="center" vertical="center"/>
    </xf>
    <xf numFmtId="0" fontId="35" fillId="22" borderId="4" xfId="0" applyFont="1" applyFill="1" applyBorder="1" applyAlignment="1">
      <alignment horizontal="center" vertical="center"/>
    </xf>
    <xf numFmtId="165" fontId="11" fillId="22" borderId="4" xfId="1" applyNumberFormat="1" applyFont="1" applyFill="1" applyBorder="1" applyAlignment="1" applyProtection="1">
      <alignment horizontal="center" vertical="center"/>
    </xf>
    <xf numFmtId="0" fontId="143" fillId="7" borderId="6" xfId="0" applyFont="1" applyFill="1" applyBorder="1"/>
    <xf numFmtId="0" fontId="144" fillId="7" borderId="7" xfId="0" applyFont="1" applyFill="1" applyBorder="1" applyAlignment="1">
      <alignment horizontal="right" vertical="center"/>
    </xf>
    <xf numFmtId="0" fontId="143" fillId="7" borderId="8" xfId="0" applyFont="1" applyFill="1" applyBorder="1" applyAlignment="1">
      <alignment horizontal="center" vertical="center"/>
    </xf>
    <xf numFmtId="9" fontId="0" fillId="11" borderId="20" xfId="0" applyNumberFormat="1" applyFill="1" applyBorder="1" applyAlignment="1">
      <alignment horizontal="center" vertical="center"/>
    </xf>
    <xf numFmtId="9" fontId="0" fillId="11" borderId="14" xfId="0" applyNumberFormat="1" applyFill="1" applyBorder="1" applyAlignment="1">
      <alignment horizontal="center" vertical="center"/>
    </xf>
    <xf numFmtId="9" fontId="137" fillId="11" borderId="9" xfId="0" applyNumberFormat="1" applyFont="1" applyFill="1" applyBorder="1" applyAlignment="1">
      <alignment horizontal="center" vertical="center"/>
    </xf>
    <xf numFmtId="0" fontId="142" fillId="0" borderId="4" xfId="0" applyFont="1" applyBorder="1" applyAlignment="1">
      <alignment horizontal="center" vertical="center"/>
    </xf>
    <xf numFmtId="167" fontId="0" fillId="3" borderId="6" xfId="0" applyNumberFormat="1" applyFill="1" applyBorder="1" applyAlignment="1">
      <alignment horizontal="center" vertical="center"/>
    </xf>
    <xf numFmtId="0" fontId="22" fillId="3" borderId="20" xfId="0" applyFont="1" applyFill="1" applyBorder="1" applyAlignment="1">
      <alignment horizontal="center" vertical="center"/>
    </xf>
    <xf numFmtId="0" fontId="0" fillId="3" borderId="14" xfId="0" applyFill="1" applyBorder="1"/>
    <xf numFmtId="9" fontId="3" fillId="11" borderId="15" xfId="0" applyNumberFormat="1" applyFont="1" applyFill="1" applyBorder="1" applyAlignment="1">
      <alignment horizontal="center" vertical="center"/>
    </xf>
    <xf numFmtId="9" fontId="3" fillId="11" borderId="5" xfId="0" applyNumberFormat="1" applyFont="1" applyFill="1" applyBorder="1" applyAlignment="1">
      <alignment horizontal="center" vertical="center"/>
    </xf>
    <xf numFmtId="9" fontId="3" fillId="11" borderId="29" xfId="0" applyNumberFormat="1" applyFont="1" applyFill="1" applyBorder="1" applyAlignment="1">
      <alignment horizontal="center" vertical="center"/>
    </xf>
    <xf numFmtId="9" fontId="138" fillId="11" borderId="15" xfId="0" applyNumberFormat="1" applyFont="1" applyFill="1" applyBorder="1" applyAlignment="1">
      <alignment horizontal="center" vertical="center"/>
    </xf>
    <xf numFmtId="2" fontId="88" fillId="0" borderId="4" xfId="0" applyNumberFormat="1" applyFont="1" applyBorder="1" applyAlignment="1">
      <alignment horizontal="center" vertical="center"/>
    </xf>
    <xf numFmtId="0" fontId="27" fillId="0" borderId="4" xfId="0" quotePrefix="1" applyFont="1" applyBorder="1" applyAlignment="1">
      <alignment horizontal="center" vertical="center"/>
    </xf>
    <xf numFmtId="0" fontId="22" fillId="3" borderId="6" xfId="0" applyFont="1" applyFill="1" applyBorder="1" applyAlignment="1">
      <alignment horizontal="center" vertical="center"/>
    </xf>
    <xf numFmtId="0" fontId="0" fillId="3" borderId="8" xfId="0" applyFill="1" applyBorder="1"/>
    <xf numFmtId="9" fontId="0" fillId="11" borderId="5" xfId="0" applyNumberFormat="1" applyFill="1" applyBorder="1" applyAlignment="1">
      <alignment horizontal="center" vertical="center"/>
    </xf>
    <xf numFmtId="9" fontId="0" fillId="11" borderId="29" xfId="0" applyNumberFormat="1" applyFill="1" applyBorder="1" applyAlignment="1">
      <alignment horizontal="center" vertical="center"/>
    </xf>
    <xf numFmtId="9" fontId="137" fillId="11" borderId="15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0" fillId="11" borderId="25" xfId="0" applyNumberFormat="1" applyFill="1" applyBorder="1" applyAlignment="1">
      <alignment horizontal="center" vertical="center"/>
    </xf>
    <xf numFmtId="165" fontId="135" fillId="11" borderId="10" xfId="0" applyNumberFormat="1" applyFont="1" applyFill="1" applyBorder="1" applyAlignment="1">
      <alignment horizontal="center" vertical="center"/>
    </xf>
    <xf numFmtId="1" fontId="129" fillId="2" borderId="0" xfId="0" applyNumberFormat="1" applyFont="1" applyFill="1" applyAlignment="1">
      <alignment horizontal="center" vertical="center"/>
    </xf>
    <xf numFmtId="172" fontId="12" fillId="11" borderId="4" xfId="0" applyNumberFormat="1" applyFont="1" applyFill="1" applyBorder="1" applyAlignment="1">
      <alignment horizontal="center" vertical="center"/>
    </xf>
    <xf numFmtId="172" fontId="12" fillId="11" borderId="9" xfId="0" applyNumberFormat="1" applyFont="1" applyFill="1" applyBorder="1" applyAlignment="1">
      <alignment horizontal="center" vertical="center"/>
    </xf>
    <xf numFmtId="172" fontId="91" fillId="11" borderId="9" xfId="0" applyNumberFormat="1" applyFont="1" applyFill="1" applyBorder="1" applyAlignment="1">
      <alignment horizontal="center" vertical="center"/>
    </xf>
    <xf numFmtId="172" fontId="91" fillId="11" borderId="4" xfId="0" applyNumberFormat="1" applyFont="1" applyFill="1" applyBorder="1" applyAlignment="1">
      <alignment horizontal="center" vertical="center"/>
    </xf>
    <xf numFmtId="0" fontId="22" fillId="3" borderId="4" xfId="0" quotePrefix="1" applyFont="1" applyFill="1" applyBorder="1" applyAlignment="1">
      <alignment horizontal="center" vertical="center"/>
    </xf>
    <xf numFmtId="0" fontId="22" fillId="3" borderId="4" xfId="0" applyFont="1" applyFill="1" applyBorder="1" applyAlignment="1">
      <alignment horizontal="center" vertical="center"/>
    </xf>
    <xf numFmtId="0" fontId="122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37" fillId="3" borderId="4" xfId="0" applyFont="1" applyFill="1" applyBorder="1" applyAlignment="1">
      <alignment horizontal="center" vertical="center"/>
    </xf>
    <xf numFmtId="0" fontId="141" fillId="23" borderId="4" xfId="0" applyFont="1" applyFill="1" applyBorder="1" applyAlignment="1">
      <alignment horizontal="center" vertical="center"/>
    </xf>
    <xf numFmtId="0" fontId="142" fillId="23" borderId="4" xfId="0" applyFont="1" applyFill="1" applyBorder="1" applyAlignment="1">
      <alignment horizontal="center" vertical="center"/>
    </xf>
    <xf numFmtId="2" fontId="12" fillId="23" borderId="4" xfId="0" applyNumberFormat="1" applyFont="1" applyFill="1" applyBorder="1" applyAlignment="1">
      <alignment horizontal="center" vertical="center"/>
    </xf>
    <xf numFmtId="2" fontId="91" fillId="23" borderId="4" xfId="0" applyNumberFormat="1" applyFont="1" applyFill="1" applyBorder="1" applyAlignment="1">
      <alignment horizontal="center" vertical="center"/>
    </xf>
    <xf numFmtId="0" fontId="117" fillId="0" borderId="0" xfId="0" applyFont="1" applyAlignment="1">
      <alignment vertical="center"/>
    </xf>
    <xf numFmtId="0" fontId="9" fillId="6" borderId="4" xfId="0" applyFont="1" applyFill="1" applyBorder="1" applyAlignment="1">
      <alignment vertical="center"/>
    </xf>
    <xf numFmtId="165" fontId="12" fillId="10" borderId="4" xfId="1" applyNumberFormat="1" applyFont="1" applyFill="1" applyBorder="1" applyAlignment="1" applyProtection="1">
      <alignment horizontal="center" vertical="center"/>
    </xf>
    <xf numFmtId="9" fontId="85" fillId="28" borderId="28" xfId="0" applyNumberFormat="1" applyFont="1" applyFill="1" applyBorder="1" applyAlignment="1">
      <alignment horizontal="center" vertical="center"/>
    </xf>
    <xf numFmtId="0" fontId="163" fillId="28" borderId="14" xfId="0" applyFont="1" applyFill="1" applyBorder="1" applyAlignment="1">
      <alignment horizontal="right" vertical="center"/>
    </xf>
    <xf numFmtId="9" fontId="11" fillId="24" borderId="4" xfId="0" applyNumberFormat="1" applyFont="1" applyFill="1" applyBorder="1" applyAlignment="1">
      <alignment horizontal="center" vertical="center"/>
    </xf>
    <xf numFmtId="9" fontId="12" fillId="25" borderId="4" xfId="0" applyNumberFormat="1" applyFont="1" applyFill="1" applyBorder="1" applyAlignment="1">
      <alignment horizontal="center" vertical="center"/>
    </xf>
    <xf numFmtId="9" fontId="91" fillId="25" borderId="4" xfId="0" applyNumberFormat="1" applyFont="1" applyFill="1" applyBorder="1" applyAlignment="1">
      <alignment horizontal="center" vertical="center"/>
    </xf>
    <xf numFmtId="0" fontId="129" fillId="28" borderId="0" xfId="0" applyFont="1" applyFill="1" applyAlignment="1">
      <alignment horizontal="center"/>
    </xf>
    <xf numFmtId="165" fontId="13" fillId="28" borderId="29" xfId="1" applyNumberFormat="1" applyFont="1" applyFill="1" applyBorder="1" applyAlignment="1" applyProtection="1">
      <alignment horizontal="right" vertical="center"/>
    </xf>
    <xf numFmtId="165" fontId="9" fillId="10" borderId="4" xfId="1" applyNumberFormat="1" applyFont="1" applyFill="1" applyBorder="1" applyAlignment="1" applyProtection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91" fillId="0" borderId="4" xfId="0" applyFont="1" applyBorder="1" applyAlignment="1">
      <alignment horizontal="center" vertical="center"/>
    </xf>
    <xf numFmtId="0" fontId="9" fillId="28" borderId="0" xfId="0" applyFont="1" applyFill="1" applyAlignment="1">
      <alignment vertical="center"/>
    </xf>
    <xf numFmtId="0" fontId="9" fillId="28" borderId="29" xfId="0" applyFont="1" applyFill="1" applyBorder="1" applyAlignment="1">
      <alignment horizontal="right" vertical="center"/>
    </xf>
    <xf numFmtId="165" fontId="16" fillId="10" borderId="9" xfId="1" applyNumberFormat="1" applyFont="1" applyFill="1" applyBorder="1" applyAlignment="1" applyProtection="1">
      <alignment vertical="center"/>
    </xf>
    <xf numFmtId="165" fontId="9" fillId="25" borderId="4" xfId="1" applyNumberFormat="1" applyFont="1" applyFill="1" applyBorder="1" applyAlignment="1" applyProtection="1">
      <alignment horizontal="center" vertical="center"/>
    </xf>
    <xf numFmtId="165" fontId="145" fillId="25" borderId="4" xfId="1" applyNumberFormat="1" applyFont="1" applyFill="1" applyBorder="1" applyAlignment="1" applyProtection="1">
      <alignment horizontal="center" vertical="center"/>
    </xf>
    <xf numFmtId="0" fontId="87" fillId="6" borderId="4" xfId="0" applyFont="1" applyFill="1" applyBorder="1" applyAlignment="1">
      <alignment vertical="center"/>
    </xf>
    <xf numFmtId="0" fontId="8" fillId="28" borderId="7" xfId="0" applyFont="1" applyFill="1" applyBorder="1"/>
    <xf numFmtId="0" fontId="0" fillId="28" borderId="7" xfId="0" applyFill="1" applyBorder="1" applyAlignment="1">
      <alignment horizontal="right"/>
    </xf>
    <xf numFmtId="165" fontId="16" fillId="25" borderId="4" xfId="1" applyNumberFormat="1" applyFont="1" applyFill="1" applyBorder="1" applyAlignment="1" applyProtection="1">
      <alignment vertical="center"/>
    </xf>
    <xf numFmtId="165" fontId="145" fillId="25" borderId="4" xfId="1" applyNumberFormat="1" applyFont="1" applyFill="1" applyBorder="1" applyAlignment="1" applyProtection="1">
      <alignment vertical="center"/>
    </xf>
    <xf numFmtId="43" fontId="11" fillId="2" borderId="4" xfId="1" applyFont="1" applyFill="1" applyBorder="1" applyAlignment="1" applyProtection="1">
      <alignment horizontal="center" vertical="center"/>
    </xf>
    <xf numFmtId="165" fontId="14" fillId="2" borderId="4" xfId="1" applyNumberFormat="1" applyFont="1" applyFill="1" applyBorder="1" applyAlignment="1" applyProtection="1">
      <alignment horizontal="center" vertical="center"/>
    </xf>
    <xf numFmtId="0" fontId="8" fillId="28" borderId="0" xfId="0" applyFont="1" applyFill="1"/>
    <xf numFmtId="165" fontId="22" fillId="28" borderId="29" xfId="1" applyNumberFormat="1" applyFont="1" applyFill="1" applyBorder="1" applyAlignment="1" applyProtection="1">
      <alignment horizontal="right" vertical="center"/>
    </xf>
    <xf numFmtId="165" fontId="9" fillId="6" borderId="10" xfId="1" applyNumberFormat="1" applyFont="1" applyFill="1" applyBorder="1" applyAlignment="1" applyProtection="1">
      <alignment horizontal="center" vertical="center"/>
    </xf>
    <xf numFmtId="165" fontId="132" fillId="25" borderId="4" xfId="1" applyNumberFormat="1" applyFont="1" applyFill="1" applyBorder="1" applyAlignment="1" applyProtection="1">
      <alignment horizontal="center" vertical="center"/>
    </xf>
    <xf numFmtId="165" fontId="92" fillId="25" borderId="4" xfId="1" applyNumberFormat="1" applyFont="1" applyFill="1" applyBorder="1" applyAlignment="1" applyProtection="1">
      <alignment horizontal="center" vertical="center"/>
    </xf>
    <xf numFmtId="165" fontId="92" fillId="25" borderId="4" xfId="1" applyNumberFormat="1" applyFont="1" applyFill="1" applyBorder="1" applyAlignment="1" applyProtection="1">
      <alignment horizontal="right" vertical="center"/>
    </xf>
    <xf numFmtId="43" fontId="9" fillId="6" borderId="4" xfId="1" applyFont="1" applyFill="1" applyBorder="1" applyAlignment="1" applyProtection="1">
      <alignment horizontal="left" vertical="center"/>
    </xf>
    <xf numFmtId="165" fontId="9" fillId="28" borderId="0" xfId="1" applyNumberFormat="1" applyFont="1" applyFill="1" applyBorder="1" applyAlignment="1" applyProtection="1">
      <alignment vertical="center"/>
    </xf>
    <xf numFmtId="0" fontId="12" fillId="28" borderId="29" xfId="0" applyFont="1" applyFill="1" applyBorder="1" applyAlignment="1">
      <alignment horizontal="right" vertical="center"/>
    </xf>
    <xf numFmtId="165" fontId="9" fillId="6" borderId="4" xfId="1" applyNumberFormat="1" applyFont="1" applyFill="1" applyBorder="1" applyAlignment="1" applyProtection="1">
      <alignment horizontal="center" vertical="center"/>
    </xf>
    <xf numFmtId="165" fontId="15" fillId="25" borderId="4" xfId="1" applyNumberFormat="1" applyFont="1" applyFill="1" applyBorder="1" applyAlignment="1" applyProtection="1">
      <alignment horizontal="center" vertical="center"/>
    </xf>
    <xf numFmtId="165" fontId="91" fillId="25" borderId="4" xfId="1" applyNumberFormat="1" applyFont="1" applyFill="1" applyBorder="1" applyAlignment="1" applyProtection="1">
      <alignment horizontal="center" vertical="center"/>
    </xf>
    <xf numFmtId="165" fontId="9" fillId="6" borderId="4" xfId="1" applyNumberFormat="1" applyFont="1" applyFill="1" applyBorder="1" applyAlignment="1" applyProtection="1">
      <alignment vertical="center"/>
    </xf>
    <xf numFmtId="165" fontId="165" fillId="10" borderId="4" xfId="1" applyNumberFormat="1" applyFont="1" applyFill="1" applyBorder="1" applyAlignment="1" applyProtection="1">
      <alignment horizontal="center" vertical="center"/>
    </xf>
    <xf numFmtId="165" fontId="9" fillId="10" borderId="4" xfId="1" applyNumberFormat="1" applyFont="1" applyFill="1" applyBorder="1" applyAlignment="1" applyProtection="1">
      <alignment vertical="center"/>
    </xf>
    <xf numFmtId="165" fontId="145" fillId="10" borderId="4" xfId="1" applyNumberFormat="1" applyFont="1" applyFill="1" applyBorder="1" applyAlignment="1" applyProtection="1">
      <alignment vertical="center"/>
    </xf>
    <xf numFmtId="165" fontId="166" fillId="10" borderId="4" xfId="1" applyNumberFormat="1" applyFont="1" applyFill="1" applyBorder="1" applyAlignment="1" applyProtection="1">
      <alignment horizontal="center" vertical="center"/>
    </xf>
    <xf numFmtId="0" fontId="0" fillId="28" borderId="1" xfId="0" applyFill="1" applyBorder="1"/>
    <xf numFmtId="0" fontId="14" fillId="28" borderId="24" xfId="0" applyFont="1" applyFill="1" applyBorder="1" applyAlignment="1">
      <alignment horizontal="right" vertical="center"/>
    </xf>
    <xf numFmtId="165" fontId="11" fillId="24" borderId="4" xfId="1" applyNumberFormat="1" applyFont="1" applyFill="1" applyBorder="1" applyAlignment="1" applyProtection="1">
      <alignment horizontal="center" vertical="center"/>
    </xf>
    <xf numFmtId="0" fontId="24" fillId="0" borderId="0" xfId="0" applyFont="1" applyAlignment="1">
      <alignment horizontal="right" vertical="center"/>
    </xf>
    <xf numFmtId="0" fontId="20" fillId="0" borderId="0" xfId="0" applyFont="1" applyAlignment="1">
      <alignment horizontal="right" vertical="center"/>
    </xf>
    <xf numFmtId="165" fontId="12" fillId="10" borderId="4" xfId="1" applyNumberFormat="1" applyFont="1" applyFill="1" applyBorder="1" applyAlignment="1" applyProtection="1">
      <alignment vertical="center"/>
    </xf>
    <xf numFmtId="165" fontId="91" fillId="10" borderId="4" xfId="1" applyNumberFormat="1" applyFont="1" applyFill="1" applyBorder="1" applyAlignment="1" applyProtection="1">
      <alignment vertical="center"/>
    </xf>
    <xf numFmtId="0" fontId="30" fillId="0" borderId="4" xfId="0" applyFont="1" applyBorder="1" applyAlignment="1">
      <alignment horizontal="center" vertical="center"/>
    </xf>
    <xf numFmtId="166" fontId="3" fillId="2" borderId="4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5" fontId="16" fillId="0" borderId="0" xfId="1" applyNumberFormat="1" applyFont="1" applyFill="1" applyBorder="1" applyAlignment="1" applyProtection="1">
      <alignment vertical="center"/>
    </xf>
    <xf numFmtId="166" fontId="220" fillId="0" borderId="4" xfId="0" applyNumberFormat="1" applyFont="1" applyBorder="1" applyAlignment="1">
      <alignment horizontal="center" vertical="center"/>
    </xf>
    <xf numFmtId="0" fontId="3" fillId="26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6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3" fontId="16" fillId="0" borderId="0" xfId="1" applyFont="1" applyFill="1" applyBorder="1" applyAlignment="1" applyProtection="1">
      <alignment vertical="center"/>
    </xf>
    <xf numFmtId="165" fontId="11" fillId="2" borderId="4" xfId="1" applyNumberFormat="1" applyFont="1" applyFill="1" applyBorder="1" applyAlignment="1" applyProtection="1">
      <alignment vertical="center"/>
    </xf>
    <xf numFmtId="0" fontId="158" fillId="0" borderId="4" xfId="0" applyFont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165" fontId="12" fillId="2" borderId="9" xfId="1" applyNumberFormat="1" applyFont="1" applyFill="1" applyBorder="1" applyAlignment="1" applyProtection="1">
      <alignment horizontal="center" vertical="center"/>
    </xf>
    <xf numFmtId="9" fontId="12" fillId="2" borderId="4" xfId="0" applyNumberFormat="1" applyFont="1" applyFill="1" applyBorder="1" applyAlignment="1">
      <alignment horizontal="center" vertical="center"/>
    </xf>
    <xf numFmtId="165" fontId="12" fillId="2" borderId="4" xfId="1" applyNumberFormat="1" applyFont="1" applyFill="1" applyBorder="1" applyProtection="1"/>
    <xf numFmtId="0" fontId="15" fillId="0" borderId="9" xfId="0" applyFont="1" applyBorder="1" applyAlignment="1">
      <alignment horizontal="center" vertical="center"/>
    </xf>
    <xf numFmtId="165" fontId="12" fillId="22" borderId="14" xfId="1" applyNumberFormat="1" applyFont="1" applyFill="1" applyBorder="1" applyAlignment="1" applyProtection="1">
      <alignment horizontal="center" vertical="center"/>
    </xf>
    <xf numFmtId="9" fontId="12" fillId="22" borderId="28" xfId="0" applyNumberFormat="1" applyFont="1" applyFill="1" applyBorder="1" applyAlignment="1">
      <alignment horizontal="center" vertical="center"/>
    </xf>
    <xf numFmtId="165" fontId="12" fillId="22" borderId="9" xfId="1" applyNumberFormat="1" applyFont="1" applyFill="1" applyBorder="1" applyAlignment="1" applyProtection="1">
      <alignment horizontal="center" vertical="center"/>
    </xf>
    <xf numFmtId="165" fontId="12" fillId="22" borderId="8" xfId="1" applyNumberFormat="1" applyFont="1" applyFill="1" applyBorder="1" applyProtection="1"/>
    <xf numFmtId="0" fontId="30" fillId="0" borderId="15" xfId="0" applyFont="1" applyBorder="1" applyAlignment="1">
      <alignment horizontal="center" vertical="center"/>
    </xf>
    <xf numFmtId="165" fontId="12" fillId="22" borderId="24" xfId="1" applyNumberFormat="1" applyFont="1" applyFill="1" applyBorder="1" applyAlignment="1" applyProtection="1">
      <alignment horizontal="center" vertical="center"/>
    </xf>
    <xf numFmtId="165" fontId="17" fillId="22" borderId="29" xfId="1" applyNumberFormat="1" applyFont="1" applyFill="1" applyBorder="1" applyAlignment="1" applyProtection="1">
      <alignment horizontal="center" vertical="center"/>
    </xf>
    <xf numFmtId="9" fontId="12" fillId="22" borderId="1" xfId="0" applyNumberFormat="1" applyFont="1" applyFill="1" applyBorder="1" applyAlignment="1">
      <alignment horizontal="center" vertical="center"/>
    </xf>
    <xf numFmtId="165" fontId="12" fillId="22" borderId="10" xfId="1" applyNumberFormat="1" applyFont="1" applyFill="1" applyBorder="1" applyAlignment="1" applyProtection="1">
      <alignment horizontal="center" vertical="center"/>
    </xf>
    <xf numFmtId="3" fontId="0" fillId="0" borderId="0" xfId="0" applyNumberFormat="1"/>
    <xf numFmtId="0" fontId="147" fillId="0" borderId="9" xfId="0" applyFont="1" applyBorder="1" applyAlignment="1">
      <alignment horizontal="center" vertical="center"/>
    </xf>
    <xf numFmtId="165" fontId="12" fillId="24" borderId="14" xfId="1" applyNumberFormat="1" applyFont="1" applyFill="1" applyBorder="1" applyAlignment="1" applyProtection="1">
      <alignment horizontal="center" vertical="center"/>
    </xf>
    <xf numFmtId="9" fontId="12" fillId="24" borderId="28" xfId="0" applyNumberFormat="1" applyFont="1" applyFill="1" applyBorder="1" applyAlignment="1">
      <alignment horizontal="center" vertical="center"/>
    </xf>
    <xf numFmtId="165" fontId="12" fillId="24" borderId="15" xfId="1" applyNumberFormat="1" applyFont="1" applyFill="1" applyBorder="1" applyAlignment="1" applyProtection="1">
      <alignment horizontal="center" vertical="center"/>
    </xf>
    <xf numFmtId="165" fontId="12" fillId="24" borderId="8" xfId="1" applyNumberFormat="1" applyFont="1" applyFill="1" applyBorder="1" applyProtection="1"/>
    <xf numFmtId="0" fontId="148" fillId="0" borderId="15" xfId="0" applyFont="1" applyBorder="1"/>
    <xf numFmtId="165" fontId="12" fillId="24" borderId="29" xfId="1" applyNumberFormat="1" applyFont="1" applyFill="1" applyBorder="1" applyAlignment="1" applyProtection="1">
      <alignment horizontal="center" vertical="center"/>
    </xf>
    <xf numFmtId="9" fontId="12" fillId="24" borderId="0" xfId="0" applyNumberFormat="1" applyFont="1" applyFill="1" applyAlignment="1">
      <alignment horizontal="center" vertical="center"/>
    </xf>
    <xf numFmtId="0" fontId="149" fillId="0" borderId="10" xfId="0" applyFont="1" applyBorder="1" applyAlignment="1">
      <alignment horizontal="center" vertical="center"/>
    </xf>
    <xf numFmtId="165" fontId="12" fillId="24" borderId="24" xfId="1" applyNumberFormat="1" applyFont="1" applyFill="1" applyBorder="1" applyAlignment="1" applyProtection="1">
      <alignment horizontal="center" vertical="center"/>
    </xf>
    <xf numFmtId="9" fontId="12" fillId="24" borderId="1" xfId="0" applyNumberFormat="1" applyFont="1" applyFill="1" applyBorder="1" applyAlignment="1">
      <alignment horizontal="center" vertical="center"/>
    </xf>
    <xf numFmtId="165" fontId="12" fillId="24" borderId="10" xfId="1" applyNumberFormat="1" applyFont="1" applyFill="1" applyBorder="1" applyAlignment="1" applyProtection="1">
      <alignment horizontal="center" vertical="center"/>
    </xf>
    <xf numFmtId="0" fontId="148" fillId="0" borderId="4" xfId="0" applyFont="1" applyBorder="1"/>
    <xf numFmtId="165" fontId="12" fillId="22" borderId="4" xfId="1" applyNumberFormat="1" applyFont="1" applyFill="1" applyBorder="1" applyAlignment="1" applyProtection="1">
      <alignment horizontal="center" vertical="center"/>
    </xf>
    <xf numFmtId="9" fontId="12" fillId="22" borderId="4" xfId="0" applyNumberFormat="1" applyFont="1" applyFill="1" applyBorder="1" applyAlignment="1">
      <alignment horizontal="center" vertical="center"/>
    </xf>
    <xf numFmtId="165" fontId="12" fillId="22" borderId="4" xfId="1" applyNumberFormat="1" applyFont="1" applyFill="1" applyBorder="1" applyProtection="1"/>
    <xf numFmtId="0" fontId="158" fillId="0" borderId="6" xfId="0" applyFont="1" applyBorder="1" applyAlignment="1">
      <alignment vertical="center"/>
    </xf>
    <xf numFmtId="0" fontId="158" fillId="0" borderId="7" xfId="0" applyFont="1" applyBorder="1" applyAlignment="1">
      <alignment horizontal="center" vertical="center"/>
    </xf>
    <xf numFmtId="0" fontId="158" fillId="0" borderId="8" xfId="0" applyFont="1" applyBorder="1" applyAlignment="1">
      <alignment vertical="center"/>
    </xf>
    <xf numFmtId="0" fontId="27" fillId="0" borderId="0" xfId="0" applyFont="1"/>
    <xf numFmtId="0" fontId="149" fillId="0" borderId="4" xfId="0" applyFont="1" applyBorder="1" applyAlignment="1">
      <alignment horizontal="center" vertical="center"/>
    </xf>
    <xf numFmtId="173" fontId="12" fillId="22" borderId="4" xfId="0" applyNumberFormat="1" applyFont="1" applyFill="1" applyBorder="1" applyAlignment="1">
      <alignment horizontal="center" vertical="center"/>
    </xf>
    <xf numFmtId="0" fontId="108" fillId="6" borderId="4" xfId="0" applyFont="1" applyFill="1" applyBorder="1" applyAlignment="1">
      <alignment horizontal="center" vertical="center"/>
    </xf>
    <xf numFmtId="0" fontId="171" fillId="0" borderId="4" xfId="0" applyFont="1" applyBorder="1" applyAlignment="1">
      <alignment horizontal="center" vertical="center"/>
    </xf>
    <xf numFmtId="0" fontId="171" fillId="0" borderId="0" xfId="0" applyFont="1" applyAlignment="1">
      <alignment horizontal="center" vertical="center"/>
    </xf>
    <xf numFmtId="165" fontId="12" fillId="0" borderId="0" xfId="1" applyNumberFormat="1" applyFont="1" applyFill="1" applyBorder="1" applyProtection="1"/>
    <xf numFmtId="0" fontId="124" fillId="24" borderId="26" xfId="0" applyFont="1" applyFill="1" applyBorder="1" applyAlignment="1">
      <alignment vertical="center"/>
    </xf>
    <xf numFmtId="166" fontId="169" fillId="24" borderId="19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right" vertical="center"/>
    </xf>
    <xf numFmtId="0" fontId="30" fillId="10" borderId="4" xfId="0" applyFont="1" applyFill="1" applyBorder="1" applyAlignment="1">
      <alignment horizontal="center" vertical="center"/>
    </xf>
    <xf numFmtId="0" fontId="30" fillId="2" borderId="4" xfId="0" applyFont="1" applyFill="1" applyBorder="1" applyAlignment="1">
      <alignment horizontal="right" vertical="center"/>
    </xf>
    <xf numFmtId="166" fontId="27" fillId="10" borderId="4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right" vertical="center"/>
    </xf>
    <xf numFmtId="166" fontId="0" fillId="10" borderId="4" xfId="0" applyNumberFormat="1" applyFill="1" applyBorder="1" applyAlignment="1">
      <alignment horizontal="center" vertic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46" fillId="1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27" fillId="7" borderId="4" xfId="0" applyNumberFormat="1" applyFont="1" applyFill="1" applyBorder="1" applyAlignment="1">
      <alignment horizontal="center" vertical="center"/>
    </xf>
    <xf numFmtId="166" fontId="5" fillId="10" borderId="4" xfId="0" applyNumberFormat="1" applyFont="1" applyFill="1" applyBorder="1" applyAlignment="1">
      <alignment horizontal="center" vertical="center"/>
    </xf>
    <xf numFmtId="0" fontId="14" fillId="10" borderId="4" xfId="0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 vertical="center"/>
    </xf>
    <xf numFmtId="0" fontId="22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9" fontId="9" fillId="11" borderId="4" xfId="0" applyNumberFormat="1" applyFont="1" applyFill="1" applyBorder="1" applyAlignment="1">
      <alignment horizontal="center" vertical="center"/>
    </xf>
    <xf numFmtId="2" fontId="12" fillId="21" borderId="4" xfId="0" applyNumberFormat="1" applyFont="1" applyFill="1" applyBorder="1" applyAlignment="1">
      <alignment horizontal="center" vertical="center"/>
    </xf>
    <xf numFmtId="0" fontId="150" fillId="10" borderId="4" xfId="0" applyFont="1" applyFill="1" applyBorder="1" applyAlignment="1">
      <alignment horizontal="center" vertical="center"/>
    </xf>
    <xf numFmtId="0" fontId="83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81" fillId="26" borderId="4" xfId="0" applyFont="1" applyFill="1" applyBorder="1" applyAlignment="1">
      <alignment horizontal="center" vertical="center" wrapText="1"/>
    </xf>
    <xf numFmtId="0" fontId="38" fillId="26" borderId="4" xfId="0" applyFont="1" applyFill="1" applyBorder="1" applyAlignment="1">
      <alignment horizontal="center" vertical="center"/>
    </xf>
    <xf numFmtId="0" fontId="174" fillId="26" borderId="4" xfId="0" applyFont="1" applyFill="1" applyBorder="1" applyAlignment="1">
      <alignment horizontal="center" vertical="center" wrapText="1"/>
    </xf>
    <xf numFmtId="0" fontId="126" fillId="26" borderId="4" xfId="0" applyFont="1" applyFill="1" applyBorder="1" applyAlignment="1">
      <alignment horizontal="center" vertical="center"/>
    </xf>
    <xf numFmtId="0" fontId="106" fillId="26" borderId="4" xfId="0" applyFont="1" applyFill="1" applyBorder="1" applyAlignment="1">
      <alignment horizontal="center" vertical="center"/>
    </xf>
    <xf numFmtId="0" fontId="127" fillId="26" borderId="4" xfId="0" applyFont="1" applyFill="1" applyBorder="1" applyAlignment="1">
      <alignment horizontal="center" vertical="center"/>
    </xf>
    <xf numFmtId="0" fontId="173" fillId="26" borderId="4" xfId="0" applyFont="1" applyFill="1" applyBorder="1" applyAlignment="1">
      <alignment horizontal="center" vertical="center" wrapText="1"/>
    </xf>
    <xf numFmtId="0" fontId="20" fillId="11" borderId="9" xfId="0" applyFont="1" applyFill="1" applyBorder="1" applyAlignment="1">
      <alignment horizontal="center" vertical="center"/>
    </xf>
    <xf numFmtId="166" fontId="1" fillId="2" borderId="4" xfId="0" applyNumberFormat="1" applyFont="1" applyFill="1" applyBorder="1" applyAlignment="1">
      <alignment horizontal="center" vertical="center"/>
    </xf>
    <xf numFmtId="166" fontId="0" fillId="11" borderId="4" xfId="0" applyNumberFormat="1" applyFill="1" applyBorder="1" applyAlignment="1">
      <alignment horizontal="center" vertical="center"/>
    </xf>
    <xf numFmtId="9" fontId="12" fillId="3" borderId="4" xfId="0" applyNumberFormat="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/>
    </xf>
    <xf numFmtId="9" fontId="12" fillId="0" borderId="4" xfId="0" applyNumberFormat="1" applyFont="1" applyBorder="1" applyAlignment="1">
      <alignment horizontal="center" vertical="center"/>
    </xf>
    <xf numFmtId="16" fontId="2" fillId="0" borderId="4" xfId="0" applyNumberFormat="1" applyFont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 vertical="center"/>
    </xf>
    <xf numFmtId="166" fontId="23" fillId="0" borderId="4" xfId="0" applyNumberFormat="1" applyFont="1" applyBorder="1" applyAlignment="1">
      <alignment horizontal="center" vertical="center"/>
    </xf>
    <xf numFmtId="1" fontId="12" fillId="0" borderId="4" xfId="0" applyNumberFormat="1" applyFont="1" applyBorder="1" applyAlignment="1">
      <alignment horizontal="center" vertical="center"/>
    </xf>
    <xf numFmtId="0" fontId="20" fillId="11" borderId="1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1" fillId="2" borderId="4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1" fillId="11" borderId="20" xfId="0" applyFont="1" applyFill="1" applyBorder="1"/>
    <xf numFmtId="0" fontId="1" fillId="11" borderId="14" xfId="0" applyFont="1" applyFill="1" applyBorder="1" applyAlignment="1">
      <alignment horizontal="center" vertical="center"/>
    </xf>
    <xf numFmtId="2" fontId="12" fillId="10" borderId="9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1" fillId="11" borderId="25" xfId="0" applyFont="1" applyFill="1" applyBorder="1"/>
    <xf numFmtId="0" fontId="1" fillId="11" borderId="24" xfId="0" applyFont="1" applyFill="1" applyBorder="1" applyAlignment="1">
      <alignment horizontal="center" vertical="center"/>
    </xf>
    <xf numFmtId="2" fontId="12" fillId="10" borderId="10" xfId="0" applyNumberFormat="1" applyFont="1" applyFill="1" applyBorder="1" applyAlignment="1">
      <alignment horizontal="center" vertical="center"/>
    </xf>
    <xf numFmtId="0" fontId="1" fillId="11" borderId="6" xfId="0" applyFont="1" applyFill="1" applyBorder="1"/>
    <xf numFmtId="0" fontId="1" fillId="11" borderId="8" xfId="0" applyFont="1" applyFill="1" applyBorder="1" applyAlignment="1">
      <alignment horizontal="right"/>
    </xf>
    <xf numFmtId="2" fontId="103" fillId="10" borderId="8" xfId="0" applyNumberFormat="1" applyFont="1" applyFill="1" applyBorder="1" applyAlignment="1">
      <alignment horizontal="center" vertical="center"/>
    </xf>
    <xf numFmtId="0" fontId="139" fillId="2" borderId="4" xfId="0" applyFont="1" applyFill="1" applyBorder="1"/>
    <xf numFmtId="2" fontId="17" fillId="2" borderId="4" xfId="0" applyNumberFormat="1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166" fontId="0" fillId="2" borderId="4" xfId="0" applyNumberFormat="1" applyFill="1" applyBorder="1" applyAlignment="1">
      <alignment horizontal="center" vertical="center"/>
    </xf>
    <xf numFmtId="2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/>
    </xf>
    <xf numFmtId="16" fontId="2" fillId="2" borderId="4" xfId="0" applyNumberFormat="1" applyFont="1" applyFill="1" applyBorder="1" applyAlignment="1">
      <alignment horizontal="center" vertical="center"/>
    </xf>
    <xf numFmtId="166" fontId="23" fillId="2" borderId="4" xfId="0" applyNumberFormat="1" applyFont="1" applyFill="1" applyBorder="1" applyAlignment="1">
      <alignment horizontal="center" vertical="center"/>
    </xf>
    <xf numFmtId="1" fontId="12" fillId="2" borderId="4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/>
    </xf>
    <xf numFmtId="0" fontId="77" fillId="11" borderId="8" xfId="0" applyFont="1" applyFill="1" applyBorder="1" applyAlignment="1">
      <alignment horizontal="right"/>
    </xf>
    <xf numFmtId="2" fontId="150" fillId="10" borderId="8" xfId="0" applyNumberFormat="1" applyFont="1" applyFill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166" fontId="137" fillId="0" borderId="4" xfId="0" applyNumberFormat="1" applyFont="1" applyBorder="1" applyAlignment="1">
      <alignment horizontal="center" vertical="center"/>
    </xf>
    <xf numFmtId="9" fontId="91" fillId="0" borderId="4" xfId="0" applyNumberFormat="1" applyFont="1" applyBorder="1" applyAlignment="1">
      <alignment horizontal="center" vertical="center"/>
    </xf>
    <xf numFmtId="2" fontId="91" fillId="0" borderId="4" xfId="0" applyNumberFormat="1" applyFont="1" applyBorder="1" applyAlignment="1">
      <alignment horizontal="center"/>
    </xf>
    <xf numFmtId="0" fontId="91" fillId="0" borderId="4" xfId="0" applyFont="1" applyBorder="1" applyAlignment="1">
      <alignment horizontal="center"/>
    </xf>
    <xf numFmtId="16" fontId="172" fillId="0" borderId="4" xfId="0" applyNumberFormat="1" applyFont="1" applyBorder="1" applyAlignment="1">
      <alignment horizontal="center" vertical="center"/>
    </xf>
    <xf numFmtId="166" fontId="170" fillId="0" borderId="4" xfId="0" applyNumberFormat="1" applyFont="1" applyBorder="1" applyAlignment="1">
      <alignment horizontal="center" vertical="center"/>
    </xf>
    <xf numFmtId="1" fontId="91" fillId="0" borderId="4" xfId="0" applyNumberFormat="1" applyFont="1" applyBorder="1" applyAlignment="1">
      <alignment horizontal="center" vertical="center"/>
    </xf>
    <xf numFmtId="0" fontId="27" fillId="0" borderId="4" xfId="0" applyFont="1" applyBorder="1" applyAlignment="1">
      <alignment horizontal="right" vertical="center"/>
    </xf>
    <xf numFmtId="0" fontId="20" fillId="0" borderId="10" xfId="0" applyFont="1" applyBorder="1" applyAlignment="1">
      <alignment horizontal="center" vertical="center"/>
    </xf>
    <xf numFmtId="0" fontId="0" fillId="12" borderId="6" xfId="0" applyFill="1" applyBorder="1"/>
    <xf numFmtId="0" fontId="77" fillId="12" borderId="8" xfId="0" applyFont="1" applyFill="1" applyBorder="1" applyAlignment="1">
      <alignment horizontal="right" vertical="center"/>
    </xf>
    <xf numFmtId="0" fontId="76" fillId="12" borderId="4" xfId="0" applyFont="1" applyFill="1" applyBorder="1" applyAlignment="1">
      <alignment horizontal="center" vertical="center"/>
    </xf>
    <xf numFmtId="0" fontId="131" fillId="0" borderId="4" xfId="0" applyFont="1" applyBorder="1" applyAlignment="1">
      <alignment horizontal="center" vertical="center"/>
    </xf>
    <xf numFmtId="166" fontId="38" fillId="10" borderId="4" xfId="0" applyNumberFormat="1" applyFont="1" applyFill="1" applyBorder="1" applyAlignment="1">
      <alignment horizontal="center" vertical="center"/>
    </xf>
    <xf numFmtId="0" fontId="78" fillId="2" borderId="4" xfId="0" applyFont="1" applyFill="1" applyBorder="1" applyAlignment="1">
      <alignment horizontal="center" vertical="center"/>
    </xf>
    <xf numFmtId="9" fontId="78" fillId="2" borderId="4" xfId="0" applyNumberFormat="1" applyFont="1" applyFill="1" applyBorder="1" applyAlignment="1">
      <alignment horizontal="center" vertical="center"/>
    </xf>
    <xf numFmtId="0" fontId="176" fillId="2" borderId="4" xfId="0" applyFont="1" applyFill="1" applyBorder="1" applyAlignment="1">
      <alignment horizontal="center" vertical="center"/>
    </xf>
    <xf numFmtId="0" fontId="121" fillId="3" borderId="4" xfId="0" applyFont="1" applyFill="1" applyBorder="1" applyAlignment="1">
      <alignment horizontal="center" vertical="center"/>
    </xf>
    <xf numFmtId="166" fontId="30" fillId="30" borderId="4" xfId="0" applyNumberFormat="1" applyFont="1" applyFill="1" applyBorder="1" applyAlignment="1">
      <alignment horizontal="center" vertical="center"/>
    </xf>
    <xf numFmtId="1" fontId="11" fillId="10" borderId="4" xfId="0" applyNumberFormat="1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1" fontId="12" fillId="10" borderId="4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7" fillId="22" borderId="9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right"/>
    </xf>
    <xf numFmtId="0" fontId="88" fillId="10" borderId="7" xfId="0" applyFont="1" applyFill="1" applyBorder="1" applyAlignment="1">
      <alignment horizontal="center" vertical="center"/>
    </xf>
    <xf numFmtId="0" fontId="0" fillId="10" borderId="7" xfId="0" applyFill="1" applyBorder="1"/>
    <xf numFmtId="0" fontId="88" fillId="10" borderId="4" xfId="0" applyFont="1" applyFill="1" applyBorder="1" applyAlignment="1">
      <alignment horizontal="center" vertical="center"/>
    </xf>
    <xf numFmtId="0" fontId="135" fillId="0" borderId="4" xfId="0" applyFont="1" applyBorder="1" applyAlignment="1">
      <alignment horizontal="center"/>
    </xf>
    <xf numFmtId="0" fontId="47" fillId="0" borderId="9" xfId="0" applyFont="1" applyBorder="1" applyAlignment="1">
      <alignment horizontal="center" vertical="center"/>
    </xf>
    <xf numFmtId="0" fontId="0" fillId="10" borderId="25" xfId="0" applyFill="1" applyBorder="1"/>
    <xf numFmtId="0" fontId="14" fillId="10" borderId="1" xfId="0" applyFont="1" applyFill="1" applyBorder="1" applyAlignment="1">
      <alignment horizontal="center" vertical="center"/>
    </xf>
    <xf numFmtId="0" fontId="0" fillId="10" borderId="1" xfId="0" applyFill="1" applyBorder="1"/>
    <xf numFmtId="1" fontId="12" fillId="7" borderId="8" xfId="0" applyNumberFormat="1" applyFont="1" applyFill="1" applyBorder="1" applyAlignment="1">
      <alignment horizontal="center" vertical="center"/>
    </xf>
    <xf numFmtId="0" fontId="47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1" fontId="175" fillId="31" borderId="4" xfId="0" applyNumberFormat="1" applyFont="1" applyFill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166" fontId="0" fillId="2" borderId="10" xfId="0" applyNumberFormat="1" applyFill="1" applyBorder="1" applyAlignment="1">
      <alignment horizontal="center" vertical="center"/>
    </xf>
    <xf numFmtId="0" fontId="226" fillId="0" borderId="6" xfId="0" applyFont="1" applyBorder="1" applyAlignment="1">
      <alignment horizontal="center" vertical="center" wrapText="1"/>
    </xf>
    <xf numFmtId="0" fontId="81" fillId="8" borderId="10" xfId="0" applyFont="1" applyFill="1" applyBorder="1" applyAlignment="1">
      <alignment horizontal="center" vertical="center"/>
    </xf>
    <xf numFmtId="166" fontId="0" fillId="8" borderId="10" xfId="0" applyNumberFormat="1" applyFill="1" applyBorder="1" applyAlignment="1">
      <alignment horizontal="center" vertical="center"/>
    </xf>
    <xf numFmtId="2" fontId="216" fillId="35" borderId="8" xfId="0" applyNumberFormat="1" applyFont="1" applyFill="1" applyBorder="1" applyAlignment="1">
      <alignment horizontal="center" vertical="center"/>
    </xf>
    <xf numFmtId="2" fontId="12" fillId="13" borderId="6" xfId="0" applyNumberFormat="1" applyFont="1" applyFill="1" applyBorder="1" applyAlignment="1">
      <alignment horizontal="center" vertical="center"/>
    </xf>
    <xf numFmtId="172" fontId="14" fillId="10" borderId="4" xfId="0" applyNumberFormat="1" applyFont="1" applyFill="1" applyBorder="1" applyAlignment="1">
      <alignment horizontal="center" vertical="center"/>
    </xf>
    <xf numFmtId="1" fontId="175" fillId="31" borderId="27" xfId="0" applyNumberFormat="1" applyFont="1" applyFill="1" applyBorder="1" applyAlignment="1">
      <alignment horizontal="center" vertical="center"/>
    </xf>
    <xf numFmtId="0" fontId="124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166" fontId="220" fillId="26" borderId="4" xfId="0" applyNumberFormat="1" applyFont="1" applyFill="1" applyBorder="1" applyAlignment="1">
      <alignment horizontal="center" vertical="center"/>
    </xf>
    <xf numFmtId="0" fontId="3" fillId="16" borderId="9" xfId="0" applyFont="1" applyFill="1" applyBorder="1" applyAlignment="1">
      <alignment horizontal="center" vertical="center"/>
    </xf>
    <xf numFmtId="0" fontId="14" fillId="16" borderId="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151" fillId="0" borderId="4" xfId="0" applyNumberFormat="1" applyFont="1" applyBorder="1" applyAlignment="1">
      <alignment horizontal="center" vertical="center"/>
    </xf>
    <xf numFmtId="0" fontId="151" fillId="0" borderId="4" xfId="0" applyFont="1" applyBorder="1" applyAlignment="1">
      <alignment horizontal="center" vertical="center"/>
    </xf>
    <xf numFmtId="0" fontId="139" fillId="0" borderId="4" xfId="0" applyFont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2" fillId="16" borderId="9" xfId="0" applyFont="1" applyFill="1" applyBorder="1" applyAlignment="1">
      <alignment horizontal="center" vertical="center"/>
    </xf>
    <xf numFmtId="0" fontId="77" fillId="20" borderId="4" xfId="0" applyFont="1" applyFill="1" applyBorder="1" applyAlignment="1">
      <alignment horizontal="center" vertical="center"/>
    </xf>
    <xf numFmtId="0" fontId="14" fillId="20" borderId="4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0" fillId="0" borderId="24" xfId="0" applyBorder="1"/>
    <xf numFmtId="0" fontId="0" fillId="0" borderId="6" xfId="0" applyBorder="1"/>
    <xf numFmtId="0" fontId="25" fillId="0" borderId="0" xfId="0" applyFont="1" applyAlignment="1">
      <alignment horizontal="center" vertical="center"/>
    </xf>
    <xf numFmtId="0" fontId="13" fillId="0" borderId="52" xfId="0" applyFont="1" applyBorder="1"/>
    <xf numFmtId="0" fontId="0" fillId="0" borderId="53" xfId="0" applyBorder="1"/>
    <xf numFmtId="0" fontId="49" fillId="0" borderId="54" xfId="0" applyFont="1" applyBorder="1"/>
    <xf numFmtId="0" fontId="32" fillId="0" borderId="55" xfId="0" applyFont="1" applyBorder="1"/>
    <xf numFmtId="0" fontId="9" fillId="0" borderId="55" xfId="0" applyFont="1" applyBorder="1" applyAlignment="1">
      <alignment shrinkToFit="1"/>
    </xf>
    <xf numFmtId="0" fontId="9" fillId="0" borderId="0" xfId="0" applyFont="1" applyAlignment="1">
      <alignment vertical="top" shrinkToFit="1"/>
    </xf>
    <xf numFmtId="0" fontId="9" fillId="0" borderId="54" xfId="0" applyFont="1" applyBorder="1"/>
    <xf numFmtId="0" fontId="11" fillId="0" borderId="0" xfId="0" applyFont="1"/>
    <xf numFmtId="0" fontId="78" fillId="0" borderId="55" xfId="0" applyFont="1" applyBorder="1"/>
    <xf numFmtId="0" fontId="78" fillId="0" borderId="0" xfId="0" applyFont="1"/>
    <xf numFmtId="0" fontId="3" fillId="0" borderId="0" xfId="0" applyFont="1"/>
    <xf numFmtId="0" fontId="9" fillId="0" borderId="54" xfId="0" applyFont="1" applyBorder="1" applyAlignment="1">
      <alignment horizontal="left" vertical="center"/>
    </xf>
    <xf numFmtId="0" fontId="9" fillId="0" borderId="54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55" xfId="0" applyFont="1" applyBorder="1" applyAlignment="1">
      <alignment horizontal="left" vertical="center" wrapText="1"/>
    </xf>
    <xf numFmtId="0" fontId="9" fillId="0" borderId="28" xfId="0" applyFont="1" applyBorder="1"/>
    <xf numFmtId="165" fontId="253" fillId="0" borderId="6" xfId="1" applyNumberFormat="1" applyFont="1" applyFill="1" applyBorder="1" applyAlignment="1" applyProtection="1">
      <alignment horizontal="left" vertical="center"/>
      <protection locked="0"/>
    </xf>
    <xf numFmtId="49" fontId="44" fillId="0" borderId="0" xfId="0" applyNumberFormat="1" applyFont="1" applyAlignment="1">
      <alignment horizontal="left" vertical="center"/>
    </xf>
    <xf numFmtId="0" fontId="99" fillId="0" borderId="0" xfId="0" applyFont="1" applyAlignment="1">
      <alignment vertical="center"/>
    </xf>
    <xf numFmtId="165" fontId="15" fillId="10" borderId="8" xfId="0" applyNumberFormat="1" applyFont="1" applyFill="1" applyBorder="1" applyAlignment="1">
      <alignment horizontal="center" vertical="center"/>
    </xf>
    <xf numFmtId="165" fontId="12" fillId="6" borderId="8" xfId="0" applyNumberFormat="1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left"/>
    </xf>
    <xf numFmtId="0" fontId="12" fillId="6" borderId="1" xfId="0" applyFont="1" applyFill="1" applyBorder="1" applyAlignment="1">
      <alignment horizontal="left"/>
    </xf>
    <xf numFmtId="165" fontId="19" fillId="10" borderId="14" xfId="0" applyNumberFormat="1" applyFont="1" applyFill="1" applyBorder="1"/>
    <xf numFmtId="165" fontId="12" fillId="10" borderId="29" xfId="0" applyNumberFormat="1" applyFont="1" applyFill="1" applyBorder="1"/>
    <xf numFmtId="165" fontId="12" fillId="10" borderId="24" xfId="0" applyNumberFormat="1" applyFont="1" applyFill="1" applyBorder="1"/>
    <xf numFmtId="0" fontId="0" fillId="10" borderId="20" xfId="0" applyFill="1" applyBorder="1"/>
    <xf numFmtId="0" fontId="0" fillId="10" borderId="5" xfId="0" applyFill="1" applyBorder="1"/>
    <xf numFmtId="165" fontId="14" fillId="10" borderId="17" xfId="1" applyNumberFormat="1" applyFont="1" applyFill="1" applyBorder="1" applyAlignment="1" applyProtection="1">
      <alignment horizontal="center" vertical="center"/>
    </xf>
    <xf numFmtId="165" fontId="125" fillId="4" borderId="8" xfId="1" applyNumberFormat="1" applyFont="1" applyFill="1" applyBorder="1" applyAlignment="1" applyProtection="1">
      <alignment horizontal="left" vertical="center"/>
    </xf>
    <xf numFmtId="0" fontId="105" fillId="5" borderId="4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center" vertical="center" wrapText="1"/>
    </xf>
    <xf numFmtId="0" fontId="203" fillId="0" borderId="6" xfId="0" applyFont="1" applyBorder="1" applyAlignment="1">
      <alignment horizontal="left" vertical="center"/>
    </xf>
    <xf numFmtId="0" fontId="203" fillId="0" borderId="8" xfId="0" applyFont="1" applyBorder="1" applyAlignment="1">
      <alignment horizontal="left" vertical="center"/>
    </xf>
    <xf numFmtId="0" fontId="79" fillId="2" borderId="6" xfId="0" applyFont="1" applyFill="1" applyBorder="1" applyAlignment="1">
      <alignment horizontal="center" vertical="center"/>
    </xf>
    <xf numFmtId="0" fontId="79" fillId="2" borderId="7" xfId="0" applyFont="1" applyFill="1" applyBorder="1" applyAlignment="1">
      <alignment horizontal="center" vertical="center"/>
    </xf>
    <xf numFmtId="0" fontId="79" fillId="2" borderId="8" xfId="0" applyFont="1" applyFill="1" applyBorder="1" applyAlignment="1">
      <alignment horizontal="center" vertical="center"/>
    </xf>
    <xf numFmtId="10" fontId="1" fillId="36" borderId="20" xfId="0" applyNumberFormat="1" applyFont="1" applyFill="1" applyBorder="1" applyAlignment="1">
      <alignment horizontal="center"/>
    </xf>
    <xf numFmtId="10" fontId="1" fillId="36" borderId="28" xfId="0" applyNumberFormat="1" applyFont="1" applyFill="1" applyBorder="1" applyAlignment="1">
      <alignment horizontal="center"/>
    </xf>
    <xf numFmtId="10" fontId="1" fillId="36" borderId="14" xfId="0" applyNumberFormat="1" applyFont="1" applyFill="1" applyBorder="1" applyAlignment="1">
      <alignment horizontal="center"/>
    </xf>
    <xf numFmtId="10" fontId="1" fillId="36" borderId="29" xfId="0" applyNumberFormat="1" applyFont="1" applyFill="1" applyBorder="1" applyAlignment="1">
      <alignment horizontal="center"/>
    </xf>
    <xf numFmtId="10" fontId="1" fillId="36" borderId="24" xfId="0" applyNumberFormat="1" applyFont="1" applyFill="1" applyBorder="1" applyAlignment="1">
      <alignment horizontal="center"/>
    </xf>
    <xf numFmtId="10" fontId="1" fillId="36" borderId="25" xfId="0" applyNumberFormat="1" applyFont="1" applyFill="1" applyBorder="1" applyAlignment="1">
      <alignment horizontal="center"/>
    </xf>
    <xf numFmtId="10" fontId="1" fillId="36" borderId="1" xfId="0" applyNumberFormat="1" applyFont="1" applyFill="1" applyBorder="1" applyAlignment="1">
      <alignment horizontal="center"/>
    </xf>
    <xf numFmtId="10" fontId="1" fillId="36" borderId="5" xfId="0" applyNumberFormat="1" applyFont="1" applyFill="1" applyBorder="1" applyAlignment="1">
      <alignment horizontal="center"/>
    </xf>
    <xf numFmtId="49" fontId="199" fillId="0" borderId="6" xfId="1" applyNumberFormat="1" applyFont="1" applyFill="1" applyBorder="1" applyAlignment="1" applyProtection="1">
      <alignment horizontal="left" vertical="top" wrapText="1"/>
      <protection locked="0"/>
    </xf>
    <xf numFmtId="49" fontId="199" fillId="0" borderId="7" xfId="1" applyNumberFormat="1" applyFont="1" applyFill="1" applyBorder="1" applyAlignment="1" applyProtection="1">
      <alignment horizontal="left" vertical="top" wrapText="1"/>
      <protection locked="0"/>
    </xf>
    <xf numFmtId="49" fontId="199" fillId="0" borderId="8" xfId="1" applyNumberFormat="1" applyFont="1" applyFill="1" applyBorder="1" applyAlignment="1" applyProtection="1">
      <alignment horizontal="left" vertical="top" wrapText="1"/>
      <protection locked="0"/>
    </xf>
    <xf numFmtId="0" fontId="218" fillId="19" borderId="6" xfId="0" applyFont="1" applyFill="1" applyBorder="1" applyAlignment="1">
      <alignment horizontal="center" vertical="center"/>
    </xf>
    <xf numFmtId="0" fontId="218" fillId="19" borderId="7" xfId="0" applyFont="1" applyFill="1" applyBorder="1" applyAlignment="1">
      <alignment horizontal="center" vertical="center"/>
    </xf>
    <xf numFmtId="0" fontId="218" fillId="19" borderId="8" xfId="0" applyFont="1" applyFill="1" applyBorder="1" applyAlignment="1">
      <alignment horizontal="center" vertical="center"/>
    </xf>
    <xf numFmtId="0" fontId="239" fillId="31" borderId="20" xfId="0" applyFont="1" applyFill="1" applyBorder="1" applyAlignment="1">
      <alignment horizontal="center" vertical="center"/>
    </xf>
    <xf numFmtId="0" fontId="239" fillId="31" borderId="28" xfId="0" applyFont="1" applyFill="1" applyBorder="1" applyAlignment="1">
      <alignment horizontal="center" vertical="center"/>
    </xf>
    <xf numFmtId="0" fontId="239" fillId="31" borderId="14" xfId="0" applyFont="1" applyFill="1" applyBorder="1" applyAlignment="1">
      <alignment horizontal="center" vertical="center"/>
    </xf>
    <xf numFmtId="0" fontId="239" fillId="31" borderId="25" xfId="0" applyFont="1" applyFill="1" applyBorder="1" applyAlignment="1">
      <alignment horizontal="center" vertical="center"/>
    </xf>
    <xf numFmtId="0" fontId="239" fillId="31" borderId="1" xfId="0" applyFont="1" applyFill="1" applyBorder="1" applyAlignment="1">
      <alignment horizontal="center" vertical="center"/>
    </xf>
    <xf numFmtId="0" fontId="239" fillId="31" borderId="24" xfId="0" applyFont="1" applyFill="1" applyBorder="1" applyAlignment="1">
      <alignment horizontal="center" vertical="center"/>
    </xf>
    <xf numFmtId="0" fontId="192" fillId="2" borderId="6" xfId="0" applyFont="1" applyFill="1" applyBorder="1" applyAlignment="1">
      <alignment horizontal="center" vertical="center"/>
    </xf>
    <xf numFmtId="0" fontId="192" fillId="2" borderId="7" xfId="0" applyFont="1" applyFill="1" applyBorder="1" applyAlignment="1">
      <alignment horizontal="center" vertical="center"/>
    </xf>
    <xf numFmtId="0" fontId="192" fillId="2" borderId="14" xfId="0" applyFont="1" applyFill="1" applyBorder="1" applyAlignment="1">
      <alignment horizontal="center" vertical="center"/>
    </xf>
    <xf numFmtId="0" fontId="219" fillId="23" borderId="20" xfId="0" applyFont="1" applyFill="1" applyBorder="1" applyAlignment="1">
      <alignment horizontal="center" vertical="top"/>
    </xf>
    <xf numFmtId="0" fontId="219" fillId="23" borderId="28" xfId="0" applyFont="1" applyFill="1" applyBorder="1" applyAlignment="1">
      <alignment horizontal="center" vertical="top"/>
    </xf>
    <xf numFmtId="0" fontId="219" fillId="23" borderId="14" xfId="0" applyFont="1" applyFill="1" applyBorder="1" applyAlignment="1">
      <alignment horizontal="center" vertical="top"/>
    </xf>
    <xf numFmtId="0" fontId="219" fillId="23" borderId="5" xfId="0" applyFont="1" applyFill="1" applyBorder="1" applyAlignment="1">
      <alignment horizontal="center" vertical="top"/>
    </xf>
    <xf numFmtId="0" fontId="219" fillId="23" borderId="0" xfId="0" applyFont="1" applyFill="1" applyAlignment="1">
      <alignment horizontal="center" vertical="top"/>
    </xf>
    <xf numFmtId="0" fontId="219" fillId="23" borderId="29" xfId="0" applyFont="1" applyFill="1" applyBorder="1" applyAlignment="1">
      <alignment horizontal="center" vertical="top"/>
    </xf>
    <xf numFmtId="0" fontId="48" fillId="2" borderId="6" xfId="0" applyFont="1" applyFill="1" applyBorder="1" applyAlignment="1">
      <alignment horizontal="center" vertical="center"/>
    </xf>
    <xf numFmtId="0" fontId="48" fillId="2" borderId="7" xfId="0" applyFont="1" applyFill="1" applyBorder="1" applyAlignment="1">
      <alignment horizontal="center" vertical="center"/>
    </xf>
    <xf numFmtId="0" fontId="48" fillId="2" borderId="14" xfId="0" applyFont="1" applyFill="1" applyBorder="1" applyAlignment="1">
      <alignment horizontal="center" vertical="center"/>
    </xf>
    <xf numFmtId="0" fontId="252" fillId="3" borderId="9" xfId="0" applyFont="1" applyFill="1" applyBorder="1" applyAlignment="1">
      <alignment horizontal="center" vertical="center" wrapText="1"/>
    </xf>
    <xf numFmtId="0" fontId="252" fillId="3" borderId="15" xfId="0" applyFont="1" applyFill="1" applyBorder="1" applyAlignment="1">
      <alignment horizontal="center" vertical="center" wrapText="1"/>
    </xf>
    <xf numFmtId="0" fontId="252" fillId="3" borderId="10" xfId="0" applyFont="1" applyFill="1" applyBorder="1" applyAlignment="1">
      <alignment horizontal="center" vertical="center" wrapText="1"/>
    </xf>
    <xf numFmtId="0" fontId="34" fillId="0" borderId="6" xfId="0" applyFont="1" applyBorder="1" applyAlignment="1">
      <alignment horizontal="left" vertical="center" wrapText="1"/>
    </xf>
    <xf numFmtId="0" fontId="34" fillId="0" borderId="8" xfId="0" applyFont="1" applyBorder="1" applyAlignment="1">
      <alignment horizontal="left" vertical="center" wrapText="1"/>
    </xf>
    <xf numFmtId="0" fontId="246" fillId="0" borderId="0" xfId="0" applyFont="1" applyAlignment="1">
      <alignment horizontal="left" vertical="top" wrapText="1"/>
    </xf>
    <xf numFmtId="0" fontId="29" fillId="33" borderId="4" xfId="0" applyFont="1" applyFill="1" applyBorder="1" applyAlignment="1">
      <alignment horizontal="center" vertical="center" wrapText="1"/>
    </xf>
    <xf numFmtId="0" fontId="234" fillId="0" borderId="0" xfId="0" applyFont="1" applyAlignment="1">
      <alignment horizontal="left" vertical="center" wrapText="1"/>
    </xf>
    <xf numFmtId="0" fontId="48" fillId="2" borderId="8" xfId="0" applyFont="1" applyFill="1" applyBorder="1" applyAlignment="1">
      <alignment horizontal="center" vertical="center"/>
    </xf>
    <xf numFmtId="0" fontId="236" fillId="31" borderId="6" xfId="0" applyFont="1" applyFill="1" applyBorder="1" applyAlignment="1">
      <alignment horizontal="center" vertical="center"/>
    </xf>
    <xf numFmtId="0" fontId="236" fillId="31" borderId="7" xfId="0" applyFont="1" applyFill="1" applyBorder="1" applyAlignment="1">
      <alignment horizontal="center" vertical="center"/>
    </xf>
    <xf numFmtId="0" fontId="236" fillId="31" borderId="8" xfId="0" applyFont="1" applyFill="1" applyBorder="1" applyAlignment="1">
      <alignment horizontal="center" vertical="center"/>
    </xf>
    <xf numFmtId="0" fontId="34" fillId="0" borderId="4" xfId="0" applyFont="1" applyBorder="1" applyAlignment="1">
      <alignment horizontal="left" vertical="center" wrapText="1"/>
    </xf>
    <xf numFmtId="165" fontId="100" fillId="7" borderId="20" xfId="1" applyNumberFormat="1" applyFont="1" applyFill="1" applyBorder="1" applyAlignment="1" applyProtection="1">
      <alignment horizontal="center" vertical="center"/>
    </xf>
    <xf numFmtId="165" fontId="100" fillId="7" borderId="14" xfId="1" applyNumberFormat="1" applyFont="1" applyFill="1" applyBorder="1" applyAlignment="1" applyProtection="1">
      <alignment horizontal="center" vertical="center"/>
    </xf>
    <xf numFmtId="165" fontId="100" fillId="7" borderId="25" xfId="1" applyNumberFormat="1" applyFont="1" applyFill="1" applyBorder="1" applyAlignment="1" applyProtection="1">
      <alignment horizontal="center" vertical="center"/>
    </xf>
    <xf numFmtId="165" fontId="100" fillId="7" borderId="24" xfId="1" applyNumberFormat="1" applyFont="1" applyFill="1" applyBorder="1" applyAlignment="1" applyProtection="1">
      <alignment horizontal="center" vertical="center"/>
    </xf>
    <xf numFmtId="165" fontId="29" fillId="7" borderId="20" xfId="1" applyNumberFormat="1" applyFont="1" applyFill="1" applyBorder="1" applyAlignment="1" applyProtection="1">
      <alignment horizontal="center" vertical="center"/>
    </xf>
    <xf numFmtId="165" fontId="29" fillId="7" borderId="14" xfId="1" applyNumberFormat="1" applyFont="1" applyFill="1" applyBorder="1" applyAlignment="1" applyProtection="1">
      <alignment horizontal="center" vertical="center"/>
    </xf>
    <xf numFmtId="165" fontId="29" fillId="7" borderId="25" xfId="1" applyNumberFormat="1" applyFont="1" applyFill="1" applyBorder="1" applyAlignment="1" applyProtection="1">
      <alignment horizontal="center" vertical="center"/>
    </xf>
    <xf numFmtId="165" fontId="29" fillId="7" borderId="24" xfId="1" applyNumberFormat="1" applyFont="1" applyFill="1" applyBorder="1" applyAlignment="1" applyProtection="1">
      <alignment horizontal="center" vertical="center"/>
    </xf>
    <xf numFmtId="0" fontId="238" fillId="0" borderId="6" xfId="0" applyFont="1" applyBorder="1" applyAlignment="1">
      <alignment horizontal="left" vertical="center" wrapText="1"/>
    </xf>
    <xf numFmtId="0" fontId="238" fillId="0" borderId="8" xfId="0" applyFont="1" applyBorder="1" applyAlignment="1">
      <alignment horizontal="left" vertical="center" wrapText="1"/>
    </xf>
    <xf numFmtId="10" fontId="1" fillId="36" borderId="0" xfId="0" applyNumberFormat="1" applyFont="1" applyFill="1" applyAlignment="1">
      <alignment horizontal="center"/>
    </xf>
    <xf numFmtId="49" fontId="9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justify" vertical="top" wrapText="1"/>
    </xf>
    <xf numFmtId="0" fontId="68" fillId="0" borderId="0" xfId="0" applyFont="1" applyAlignment="1" applyProtection="1">
      <alignment horizontal="center" vertical="top" wrapText="1"/>
      <protection hidden="1"/>
    </xf>
    <xf numFmtId="0" fontId="74" fillId="0" borderId="0" xfId="0" applyFont="1" applyAlignment="1" applyProtection="1">
      <alignment horizontal="center" vertical="center"/>
      <protection hidden="1"/>
    </xf>
    <xf numFmtId="49" fontId="34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justify" vertical="top" wrapText="1"/>
    </xf>
    <xf numFmtId="0" fontId="9" fillId="0" borderId="0" xfId="0" applyFont="1" applyAlignment="1">
      <alignment horizontal="justify" vertical="center" wrapText="1"/>
    </xf>
    <xf numFmtId="0" fontId="9" fillId="0" borderId="0" xfId="0" applyFont="1" applyAlignment="1">
      <alignment horizontal="left"/>
    </xf>
    <xf numFmtId="0" fontId="55" fillId="0" borderId="0" xfId="0" applyFont="1" applyAlignment="1">
      <alignment horizontal="justify" vertical="top" wrapText="1"/>
    </xf>
    <xf numFmtId="0" fontId="68" fillId="0" borderId="0" xfId="0" applyFont="1" applyAlignment="1" applyProtection="1">
      <alignment horizontal="left"/>
      <protection hidden="1"/>
    </xf>
    <xf numFmtId="0" fontId="96" fillId="0" borderId="0" xfId="0" applyFont="1" applyAlignment="1">
      <alignment horizontal="justify" vertical="top" wrapText="1"/>
    </xf>
    <xf numFmtId="0" fontId="13" fillId="0" borderId="0" xfId="0" applyFont="1" applyAlignment="1">
      <alignment horizontal="left" vertical="top" wrapText="1"/>
    </xf>
    <xf numFmtId="0" fontId="67" fillId="0" borderId="0" xfId="0" applyFont="1" applyAlignment="1" applyProtection="1">
      <alignment horizontal="left" vertical="center"/>
      <protection hidden="1"/>
    </xf>
    <xf numFmtId="0" fontId="2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right" vertical="center"/>
    </xf>
    <xf numFmtId="0" fontId="11" fillId="4" borderId="20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215" fillId="0" borderId="0" xfId="0" applyFont="1" applyAlignment="1">
      <alignment horizontal="center"/>
    </xf>
    <xf numFmtId="0" fontId="215" fillId="0" borderId="1" xfId="0" applyFont="1" applyBorder="1" applyAlignment="1">
      <alignment horizontal="center"/>
    </xf>
    <xf numFmtId="165" fontId="91" fillId="0" borderId="6" xfId="1" applyNumberFormat="1" applyFont="1" applyBorder="1" applyAlignment="1" applyProtection="1">
      <alignment horizontal="left"/>
    </xf>
    <xf numFmtId="165" fontId="91" fillId="0" borderId="8" xfId="1" applyNumberFormat="1" applyFont="1" applyBorder="1" applyAlignment="1" applyProtection="1">
      <alignment horizontal="left"/>
    </xf>
    <xf numFmtId="165" fontId="111" fillId="0" borderId="33" xfId="1" applyNumberFormat="1" applyFont="1" applyBorder="1" applyAlignment="1" applyProtection="1">
      <alignment horizontal="left"/>
    </xf>
    <xf numFmtId="165" fontId="111" fillId="0" borderId="34" xfId="1" applyNumberFormat="1" applyFont="1" applyBorder="1" applyAlignment="1" applyProtection="1">
      <alignment horizontal="left"/>
    </xf>
    <xf numFmtId="0" fontId="11" fillId="0" borderId="1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60" fillId="4" borderId="20" xfId="0" applyFont="1" applyFill="1" applyBorder="1" applyAlignment="1">
      <alignment horizontal="center" vertical="center"/>
    </xf>
    <xf numFmtId="0" fontId="160" fillId="4" borderId="14" xfId="0" applyFont="1" applyFill="1" applyBorder="1" applyAlignment="1">
      <alignment horizontal="center" vertical="center"/>
    </xf>
    <xf numFmtId="0" fontId="160" fillId="4" borderId="33" xfId="0" applyFont="1" applyFill="1" applyBorder="1" applyAlignment="1">
      <alignment horizontal="center" vertical="center"/>
    </xf>
    <xf numFmtId="0" fontId="160" fillId="4" borderId="34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right" vertical="center"/>
    </xf>
    <xf numFmtId="49" fontId="12" fillId="0" borderId="0" xfId="1" applyNumberFormat="1" applyFont="1" applyFill="1" applyBorder="1" applyAlignment="1" applyProtection="1">
      <alignment horizontal="left" vertical="center" shrinkToFit="1"/>
    </xf>
    <xf numFmtId="0" fontId="9" fillId="0" borderId="15" xfId="0" applyFont="1" applyBorder="1" applyAlignment="1">
      <alignment horizontal="right" vertical="center"/>
    </xf>
    <xf numFmtId="0" fontId="11" fillId="0" borderId="3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4" xfId="0" applyFont="1" applyBorder="1" applyAlignment="1">
      <alignment horizontal="right" vertical="center"/>
    </xf>
    <xf numFmtId="165" fontId="167" fillId="0" borderId="37" xfId="1" applyNumberFormat="1" applyFont="1" applyBorder="1" applyAlignment="1" applyProtection="1">
      <alignment horizontal="right" vertical="center"/>
    </xf>
    <xf numFmtId="165" fontId="167" fillId="0" borderId="8" xfId="1" applyNumberFormat="1" applyFont="1" applyBorder="1" applyAlignment="1" applyProtection="1">
      <alignment horizontal="right" vertical="center"/>
    </xf>
    <xf numFmtId="0" fontId="11" fillId="0" borderId="6" xfId="0" applyFont="1" applyBorder="1" applyAlignment="1">
      <alignment horizontal="right" vertical="center"/>
    </xf>
    <xf numFmtId="0" fontId="11" fillId="0" borderId="7" xfId="0" applyFont="1" applyBorder="1" applyAlignment="1">
      <alignment horizontal="right" vertical="center"/>
    </xf>
    <xf numFmtId="0" fontId="110" fillId="0" borderId="20" xfId="0" applyFont="1" applyBorder="1" applyAlignment="1">
      <alignment horizontal="right" vertical="center"/>
    </xf>
    <xf numFmtId="0" fontId="110" fillId="0" borderId="28" xfId="0" applyFont="1" applyBorder="1" applyAlignment="1">
      <alignment horizontal="right" vertical="center"/>
    </xf>
    <xf numFmtId="165" fontId="12" fillId="0" borderId="37" xfId="1" applyNumberFormat="1" applyFont="1" applyBorder="1" applyAlignment="1" applyProtection="1">
      <alignment horizontal="right" vertical="center"/>
    </xf>
    <xf numFmtId="165" fontId="12" fillId="0" borderId="8" xfId="1" applyNumberFormat="1" applyFont="1" applyBorder="1" applyAlignment="1" applyProtection="1">
      <alignment horizontal="right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40" xfId="0" applyFont="1" applyFill="1" applyBorder="1" applyAlignment="1">
      <alignment horizontal="center" vertical="center"/>
    </xf>
    <xf numFmtId="0" fontId="11" fillId="4" borderId="37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165" fontId="14" fillId="0" borderId="0" xfId="1" applyNumberFormat="1" applyFont="1" applyBorder="1" applyAlignment="1" applyProtection="1">
      <alignment horizontal="right" vertical="center"/>
    </xf>
    <xf numFmtId="0" fontId="60" fillId="4" borderId="4" xfId="0" applyFont="1" applyFill="1" applyBorder="1" applyAlignment="1">
      <alignment horizontal="center" vertical="center"/>
    </xf>
    <xf numFmtId="0" fontId="100" fillId="0" borderId="1" xfId="0" applyFont="1" applyBorder="1" applyAlignment="1" applyProtection="1">
      <alignment horizontal="center" vertical="center"/>
      <protection hidden="1"/>
    </xf>
    <xf numFmtId="1" fontId="93" fillId="0" borderId="28" xfId="0" applyNumberFormat="1" applyFont="1" applyBorder="1" applyAlignment="1" applyProtection="1">
      <alignment horizontal="left" vertical="center"/>
      <protection hidden="1"/>
    </xf>
    <xf numFmtId="1" fontId="12" fillId="0" borderId="0" xfId="0" applyNumberFormat="1" applyFont="1" applyAlignment="1" applyProtection="1">
      <alignment horizontal="left" vertical="top" wrapText="1"/>
      <protection hidden="1"/>
    </xf>
    <xf numFmtId="0" fontId="9" fillId="0" borderId="0" xfId="0" applyFont="1" applyAlignment="1" applyProtection="1">
      <alignment horizontal="left" vertical="top" wrapText="1"/>
      <protection hidden="1"/>
    </xf>
    <xf numFmtId="0" fontId="60" fillId="0" borderId="29" xfId="0" applyFont="1" applyBorder="1" applyAlignment="1" applyProtection="1">
      <alignment horizontal="left" vertical="top" wrapText="1"/>
      <protection hidden="1"/>
    </xf>
    <xf numFmtId="0" fontId="9" fillId="0" borderId="5" xfId="0" applyFont="1" applyBorder="1" applyAlignment="1" applyProtection="1">
      <alignment horizontal="left" vertical="top"/>
      <protection hidden="1"/>
    </xf>
    <xf numFmtId="0" fontId="9" fillId="0" borderId="5" xfId="0" applyFont="1" applyBorder="1" applyAlignment="1" applyProtection="1">
      <alignment horizontal="left" vertical="center" wrapText="1"/>
      <protection hidden="1"/>
    </xf>
    <xf numFmtId="0" fontId="9" fillId="0" borderId="0" xfId="0" applyFont="1" applyAlignment="1" applyProtection="1">
      <alignment horizontal="left" vertical="center" wrapText="1"/>
      <protection hidden="1"/>
    </xf>
    <xf numFmtId="0" fontId="49" fillId="0" borderId="6" xfId="0" applyFont="1" applyBorder="1" applyAlignment="1" applyProtection="1">
      <alignment horizontal="center" vertical="center"/>
      <protection hidden="1"/>
    </xf>
    <xf numFmtId="0" fontId="49" fillId="0" borderId="8" xfId="0" applyFont="1" applyBorder="1" applyAlignment="1" applyProtection="1">
      <alignment horizontal="center" vertical="center"/>
      <protection hidden="1"/>
    </xf>
    <xf numFmtId="1" fontId="11" fillId="0" borderId="0" xfId="0" applyNumberFormat="1" applyFont="1" applyAlignment="1" applyProtection="1">
      <alignment horizontal="left" vertical="center"/>
      <protection hidden="1"/>
    </xf>
    <xf numFmtId="0" fontId="11" fillId="0" borderId="0" xfId="0" applyFont="1" applyAlignment="1" applyProtection="1">
      <alignment horizontal="left" vertical="center"/>
      <protection hidden="1"/>
    </xf>
    <xf numFmtId="0" fontId="9" fillId="0" borderId="25" xfId="0" applyFont="1" applyBorder="1" applyAlignment="1" applyProtection="1">
      <alignment horizontal="left" vertical="center" wrapText="1"/>
      <protection hidden="1"/>
    </xf>
    <xf numFmtId="0" fontId="9" fillId="0" borderId="1" xfId="0" applyFont="1" applyBorder="1" applyAlignment="1" applyProtection="1">
      <alignment horizontal="left" vertical="center" wrapText="1"/>
      <protection hidden="1"/>
    </xf>
    <xf numFmtId="171" fontId="47" fillId="0" borderId="1" xfId="0" applyNumberFormat="1" applyFont="1" applyBorder="1" applyAlignment="1" applyProtection="1">
      <alignment horizontal="left" vertical="center"/>
      <protection hidden="1"/>
    </xf>
    <xf numFmtId="1" fontId="9" fillId="0" borderId="20" xfId="0" applyNumberFormat="1" applyFont="1" applyBorder="1" applyAlignment="1" applyProtection="1">
      <alignment horizontal="center" vertical="center" wrapText="1"/>
      <protection hidden="1"/>
    </xf>
    <xf numFmtId="1" fontId="9" fillId="0" borderId="14" xfId="0" applyNumberFormat="1" applyFont="1" applyBorder="1" applyAlignment="1" applyProtection="1">
      <alignment horizontal="center" vertical="center" wrapText="1"/>
      <protection hidden="1"/>
    </xf>
    <xf numFmtId="1" fontId="9" fillId="0" borderId="25" xfId="0" applyNumberFormat="1" applyFont="1" applyBorder="1" applyAlignment="1" applyProtection="1">
      <alignment horizontal="center" vertical="center" wrapText="1"/>
      <protection hidden="1"/>
    </xf>
    <xf numFmtId="1" fontId="9" fillId="0" borderId="24" xfId="0" applyNumberFormat="1" applyFont="1" applyBorder="1" applyAlignment="1" applyProtection="1">
      <alignment horizontal="center" vertical="center" wrapText="1"/>
      <protection hidden="1"/>
    </xf>
    <xf numFmtId="0" fontId="49" fillId="0" borderId="0" xfId="0" applyFont="1" applyAlignment="1" applyProtection="1">
      <alignment horizontal="left" vertical="center"/>
      <protection hidden="1"/>
    </xf>
    <xf numFmtId="0" fontId="35" fillId="0" borderId="6" xfId="0" applyFont="1" applyBorder="1" applyAlignment="1" applyProtection="1">
      <alignment horizontal="center" vertical="center"/>
      <protection hidden="1"/>
    </xf>
    <xf numFmtId="0" fontId="35" fillId="0" borderId="8" xfId="0" applyFont="1" applyBorder="1" applyAlignment="1" applyProtection="1">
      <alignment horizontal="center" vertical="center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95" fillId="0" borderId="28" xfId="0" applyFont="1" applyBorder="1" applyAlignment="1" applyProtection="1">
      <alignment horizontal="center" vertical="center"/>
      <protection hidden="1"/>
    </xf>
    <xf numFmtId="0" fontId="9" fillId="0" borderId="0" xfId="0" applyFont="1" applyAlignment="1">
      <alignment horizontal="right" vertical="center"/>
    </xf>
    <xf numFmtId="0" fontId="62" fillId="0" borderId="0" xfId="0" applyFont="1" applyAlignment="1" applyProtection="1">
      <alignment horizontal="left" vertical="center"/>
      <protection hidden="1"/>
    </xf>
    <xf numFmtId="1" fontId="73" fillId="0" borderId="0" xfId="0" applyNumberFormat="1" applyFont="1" applyAlignment="1" applyProtection="1">
      <alignment horizontal="left" vertical="top" wrapText="1"/>
      <protection hidden="1"/>
    </xf>
    <xf numFmtId="0" fontId="73" fillId="0" borderId="0" xfId="0" applyFont="1" applyAlignment="1" applyProtection="1">
      <alignment horizontal="justify" vertical="top" wrapText="1"/>
      <protection hidden="1"/>
    </xf>
    <xf numFmtId="0" fontId="73" fillId="0" borderId="0" xfId="0" applyFont="1" applyAlignment="1" applyProtection="1">
      <alignment horizontal="left" vertical="center"/>
      <protection hidden="1"/>
    </xf>
    <xf numFmtId="170" fontId="72" fillId="0" borderId="0" xfId="0" applyNumberFormat="1" applyFont="1" applyAlignment="1" applyProtection="1">
      <alignment horizontal="justify" vertical="top"/>
      <protection hidden="1"/>
    </xf>
    <xf numFmtId="0" fontId="101" fillId="0" borderId="0" xfId="0" applyFont="1" applyAlignment="1">
      <alignment horizontal="distributed" vertical="center"/>
    </xf>
    <xf numFmtId="0" fontId="206" fillId="0" borderId="0" xfId="0" applyFont="1" applyAlignment="1">
      <alignment horizontal="left" vertical="center"/>
    </xf>
    <xf numFmtId="0" fontId="101" fillId="0" borderId="0" xfId="0" applyFont="1" applyAlignment="1">
      <alignment horizontal="left" vertical="center"/>
    </xf>
    <xf numFmtId="0" fontId="206" fillId="0" borderId="0" xfId="0" applyFont="1" applyAlignment="1">
      <alignment horizontal="distributed" vertical="center"/>
    </xf>
    <xf numFmtId="49" fontId="34" fillId="0" borderId="0" xfId="0" applyNumberFormat="1" applyFont="1" applyAlignment="1">
      <alignment vertical="top"/>
    </xf>
    <xf numFmtId="0" fontId="102" fillId="0" borderId="0" xfId="0" applyFont="1" applyAlignment="1">
      <alignment horizontal="center" vertical="center"/>
    </xf>
    <xf numFmtId="0" fontId="68" fillId="0" borderId="0" xfId="0" applyFont="1" applyAlignment="1" applyProtection="1">
      <alignment horizontal="center" vertical="center" wrapText="1"/>
      <protection hidden="1"/>
    </xf>
    <xf numFmtId="0" fontId="104" fillId="0" borderId="0" xfId="0" applyFont="1" applyAlignment="1">
      <alignment horizontal="right" vertical="top"/>
    </xf>
    <xf numFmtId="0" fontId="103" fillId="0" borderId="0" xfId="0" applyFont="1" applyAlignment="1">
      <alignment horizontal="left" vertical="center"/>
    </xf>
    <xf numFmtId="0" fontId="103" fillId="0" borderId="0" xfId="0" applyFont="1" applyAlignment="1">
      <alignment horizontal="distributed" vertical="center"/>
    </xf>
    <xf numFmtId="0" fontId="9" fillId="0" borderId="54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55" xfId="0" applyFont="1" applyBorder="1" applyAlignment="1">
      <alignment horizontal="left" vertical="center" wrapText="1"/>
    </xf>
    <xf numFmtId="0" fontId="9" fillId="0" borderId="54" xfId="0" applyFont="1" applyBorder="1" applyAlignment="1">
      <alignment horizontal="justify" vertical="center" wrapText="1"/>
    </xf>
    <xf numFmtId="0" fontId="9" fillId="0" borderId="55" xfId="0" applyFont="1" applyBorder="1" applyAlignment="1">
      <alignment horizontal="justify" vertical="center" wrapText="1"/>
    </xf>
    <xf numFmtId="0" fontId="9" fillId="0" borderId="56" xfId="0" applyFont="1" applyBorder="1" applyAlignment="1">
      <alignment horizontal="justify" vertical="center" wrapText="1"/>
    </xf>
    <xf numFmtId="0" fontId="9" fillId="0" borderId="57" xfId="0" applyFont="1" applyBorder="1" applyAlignment="1">
      <alignment horizontal="justify" vertical="center" wrapText="1"/>
    </xf>
    <xf numFmtId="0" fontId="9" fillId="0" borderId="58" xfId="0" applyFont="1" applyBorder="1" applyAlignment="1">
      <alignment horizontal="justify" vertical="center" wrapText="1"/>
    </xf>
    <xf numFmtId="0" fontId="120" fillId="0" borderId="51" xfId="0" applyFont="1" applyBorder="1" applyAlignment="1">
      <alignment horizontal="left"/>
    </xf>
    <xf numFmtId="0" fontId="120" fillId="0" borderId="52" xfId="0" applyFont="1" applyBorder="1" applyAlignment="1">
      <alignment horizontal="left"/>
    </xf>
    <xf numFmtId="0" fontId="16" fillId="0" borderId="54" xfId="0" applyFont="1" applyBorder="1" applyAlignment="1" applyProtection="1">
      <alignment horizontal="left" vertical="center" shrinkToFit="1"/>
      <protection locked="0"/>
    </xf>
    <xf numFmtId="0" fontId="16" fillId="0" borderId="0" xfId="0" applyFont="1" applyAlignment="1" applyProtection="1">
      <alignment horizontal="left" vertical="center" shrinkToFit="1"/>
      <protection locked="0"/>
    </xf>
    <xf numFmtId="0" fontId="16" fillId="0" borderId="54" xfId="0" applyFont="1" applyBorder="1" applyAlignment="1" applyProtection="1">
      <alignment horizontal="left" vertical="top" shrinkToFit="1"/>
      <protection locked="0"/>
    </xf>
    <xf numFmtId="0" fontId="16" fillId="0" borderId="0" xfId="0" applyFont="1" applyAlignment="1" applyProtection="1">
      <alignment horizontal="left" vertical="top" shrinkToFit="1"/>
      <protection locked="0"/>
    </xf>
    <xf numFmtId="0" fontId="9" fillId="0" borderId="54" xfId="0" applyFont="1" applyBorder="1" applyAlignment="1">
      <alignment horizontal="left"/>
    </xf>
    <xf numFmtId="0" fontId="9" fillId="0" borderId="54" xfId="0" applyFont="1" applyBorder="1" applyAlignment="1">
      <alignment horizontal="justify" vertical="distributed" wrapText="1"/>
    </xf>
    <xf numFmtId="0" fontId="9" fillId="0" borderId="0" xfId="0" applyFont="1" applyAlignment="1">
      <alignment horizontal="justify" vertical="distributed" wrapText="1"/>
    </xf>
    <xf numFmtId="0" fontId="9" fillId="0" borderId="55" xfId="0" applyFont="1" applyBorder="1" applyAlignment="1">
      <alignment horizontal="justify" vertical="distributed" wrapText="1"/>
    </xf>
    <xf numFmtId="0" fontId="29" fillId="22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4" borderId="20" xfId="0" applyFont="1" applyFill="1" applyBorder="1" applyAlignment="1">
      <alignment horizontal="left" vertical="center"/>
    </xf>
    <xf numFmtId="0" fontId="11" fillId="4" borderId="14" xfId="0" applyFont="1" applyFill="1" applyBorder="1" applyAlignment="1">
      <alignment horizontal="left" vertical="center"/>
    </xf>
    <xf numFmtId="0" fontId="11" fillId="0" borderId="21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86" fillId="2" borderId="9" xfId="0" applyFont="1" applyFill="1" applyBorder="1" applyAlignment="1">
      <alignment horizontal="center"/>
    </xf>
    <xf numFmtId="0" fontId="44" fillId="2" borderId="6" xfId="0" applyFont="1" applyFill="1" applyBorder="1" applyAlignment="1">
      <alignment horizontal="center"/>
    </xf>
    <xf numFmtId="0" fontId="44" fillId="2" borderId="8" xfId="0" applyFont="1" applyFill="1" applyBorder="1" applyAlignment="1">
      <alignment horizontal="center"/>
    </xf>
    <xf numFmtId="0" fontId="14" fillId="0" borderId="0" xfId="0" applyFont="1" applyAlignment="1">
      <alignment horizontal="center" vertical="center"/>
    </xf>
    <xf numFmtId="165" fontId="11" fillId="2" borderId="6" xfId="0" applyNumberFormat="1" applyFont="1" applyFill="1" applyBorder="1" applyAlignment="1">
      <alignment horizontal="center"/>
    </xf>
    <xf numFmtId="165" fontId="11" fillId="2" borderId="7" xfId="0" applyNumberFormat="1" applyFont="1" applyFill="1" applyBorder="1" applyAlignment="1">
      <alignment horizontal="center"/>
    </xf>
    <xf numFmtId="165" fontId="11" fillId="2" borderId="8" xfId="0" applyNumberFormat="1" applyFont="1" applyFill="1" applyBorder="1" applyAlignment="1">
      <alignment horizontal="center"/>
    </xf>
    <xf numFmtId="0" fontId="79" fillId="24" borderId="4" xfId="0" applyFont="1" applyFill="1" applyBorder="1" applyAlignment="1">
      <alignment horizontal="center" vertical="center"/>
    </xf>
    <xf numFmtId="0" fontId="85" fillId="0" borderId="1" xfId="0" applyFont="1" applyBorder="1" applyAlignment="1">
      <alignment horizontal="center" vertical="center"/>
    </xf>
    <xf numFmtId="0" fontId="157" fillId="2" borderId="6" xfId="0" applyFont="1" applyFill="1" applyBorder="1" applyAlignment="1">
      <alignment horizontal="center" vertical="center"/>
    </xf>
    <xf numFmtId="0" fontId="157" fillId="2" borderId="7" xfId="0" applyFont="1" applyFill="1" applyBorder="1" applyAlignment="1">
      <alignment horizontal="center" vertical="center"/>
    </xf>
    <xf numFmtId="0" fontId="157" fillId="2" borderId="8" xfId="0" applyFont="1" applyFill="1" applyBorder="1" applyAlignment="1">
      <alignment horizontal="center" vertical="center"/>
    </xf>
    <xf numFmtId="0" fontId="118" fillId="2" borderId="4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2" fillId="6" borderId="10" xfId="0" applyFont="1" applyFill="1" applyBorder="1" applyAlignment="1">
      <alignment horizontal="left" vertical="center"/>
    </xf>
    <xf numFmtId="0" fontId="12" fillId="6" borderId="4" xfId="0" applyFont="1" applyFill="1" applyBorder="1" applyAlignment="1">
      <alignment horizontal="left" vertical="center"/>
    </xf>
    <xf numFmtId="0" fontId="11" fillId="6" borderId="4" xfId="0" applyFont="1" applyFill="1" applyBorder="1" applyAlignment="1">
      <alignment horizontal="left" vertical="center"/>
    </xf>
    <xf numFmtId="0" fontId="12" fillId="0" borderId="25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29" fillId="2" borderId="6" xfId="0" applyFont="1" applyFill="1" applyBorder="1" applyAlignment="1">
      <alignment horizontal="center" vertical="top"/>
    </xf>
    <xf numFmtId="0" fontId="29" fillId="2" borderId="7" xfId="0" applyFont="1" applyFill="1" applyBorder="1" applyAlignment="1">
      <alignment horizontal="center" vertical="top"/>
    </xf>
    <xf numFmtId="0" fontId="29" fillId="2" borderId="8" xfId="0" applyFont="1" applyFill="1" applyBorder="1" applyAlignment="1">
      <alignment horizontal="center" vertical="top"/>
    </xf>
    <xf numFmtId="0" fontId="116" fillId="17" borderId="6" xfId="0" applyFont="1" applyFill="1" applyBorder="1" applyAlignment="1">
      <alignment horizontal="center" vertical="center"/>
    </xf>
    <xf numFmtId="0" fontId="116" fillId="17" borderId="8" xfId="0" applyFont="1" applyFill="1" applyBorder="1" applyAlignment="1">
      <alignment horizontal="center" vertical="center"/>
    </xf>
    <xf numFmtId="165" fontId="10" fillId="3" borderId="9" xfId="1" applyNumberFormat="1" applyFont="1" applyFill="1" applyBorder="1" applyAlignment="1" applyProtection="1">
      <alignment horizontal="center" vertical="center"/>
    </xf>
    <xf numFmtId="165" fontId="10" fillId="3" borderId="10" xfId="1" applyNumberFormat="1" applyFont="1" applyFill="1" applyBorder="1" applyAlignment="1" applyProtection="1">
      <alignment horizontal="center" vertical="center"/>
    </xf>
    <xf numFmtId="0" fontId="25" fillId="2" borderId="4" xfId="0" applyFont="1" applyFill="1" applyBorder="1" applyAlignment="1">
      <alignment horizontal="center" vertical="center"/>
    </xf>
    <xf numFmtId="0" fontId="25" fillId="2" borderId="6" xfId="0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40" fillId="0" borderId="20" xfId="0" applyFont="1" applyBorder="1" applyAlignment="1">
      <alignment horizontal="center" vertical="center"/>
    </xf>
    <xf numFmtId="0" fontId="140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1" fillId="2" borderId="6" xfId="0" applyFont="1" applyFill="1" applyBorder="1" applyAlignment="1">
      <alignment horizontal="center" vertical="center"/>
    </xf>
    <xf numFmtId="0" fontId="81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8" fillId="2" borderId="20" xfId="0" applyFont="1" applyFill="1" applyBorder="1" applyAlignment="1">
      <alignment horizontal="center" vertical="center"/>
    </xf>
    <xf numFmtId="0" fontId="28" fillId="2" borderId="28" xfId="0" applyFont="1" applyFill="1" applyBorder="1" applyAlignment="1">
      <alignment horizontal="center" vertical="center"/>
    </xf>
    <xf numFmtId="0" fontId="28" fillId="2" borderId="14" xfId="0" applyFont="1" applyFill="1" applyBorder="1" applyAlignment="1">
      <alignment horizontal="center" vertical="center"/>
    </xf>
    <xf numFmtId="0" fontId="28" fillId="2" borderId="25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28" fillId="2" borderId="24" xfId="0" applyFont="1" applyFill="1" applyBorder="1" applyAlignment="1">
      <alignment horizontal="center" vertical="center"/>
    </xf>
    <xf numFmtId="0" fontId="23" fillId="11" borderId="4" xfId="0" applyFont="1" applyFill="1" applyBorder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40" fillId="0" borderId="0" xfId="2" applyAlignment="1" applyProtection="1">
      <alignment horizontal="left" vertical="top" wrapText="1"/>
    </xf>
  </cellXfs>
  <cellStyles count="3">
    <cellStyle name="Comma" xfId="1" builtinId="3"/>
    <cellStyle name="Hyperlink" xfId="2" builtinId="8"/>
    <cellStyle name="Normal" xfId="0" builtinId="0"/>
  </cellStyles>
  <dxfs count="42"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</dxf>
    <dxf>
      <font>
        <color theme="0"/>
      </font>
      <fill>
        <patternFill patternType="gray0625"/>
      </fill>
    </dxf>
    <dxf>
      <font>
        <color theme="0" tint="-0.14996795556505021"/>
      </font>
      <fill>
        <patternFill patternType="gray0625"/>
      </fill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 tint="-0.24994659260841701"/>
      </font>
      <fill>
        <patternFill patternType="lightGray">
          <bgColor theme="4" tint="0.79998168889431442"/>
        </patternFill>
      </fill>
    </dxf>
    <dxf>
      <font>
        <color theme="4" tint="0.79998168889431442"/>
      </font>
      <fill>
        <patternFill patternType="lightGray">
          <fgColor theme="3"/>
        </patternFill>
      </fill>
    </dxf>
    <dxf>
      <fill>
        <patternFill>
          <bgColor rgb="FF33A8FF"/>
        </patternFill>
      </fill>
    </dxf>
    <dxf>
      <fill>
        <patternFill>
          <bgColor rgb="FF954ECA"/>
        </patternFill>
      </fill>
    </dxf>
    <dxf>
      <fill>
        <patternFill>
          <bgColor rgb="FF9A57CD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 tint="-0.14996795556505021"/>
      </font>
      <fill>
        <patternFill patternType="lightGray">
          <bgColor theme="4" tint="0.79998168889431442"/>
        </patternFill>
      </fill>
    </dxf>
    <dxf>
      <font>
        <color theme="0" tint="-0.24994659260841701"/>
      </font>
      <fill>
        <patternFill patternType="lightGray">
          <bgColor theme="4" tint="0.79998168889431442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theme="0" tint="-0.24994659260841701"/>
      </font>
      <fill>
        <patternFill patternType="lightGray">
          <bgColor theme="4" tint="0.79998168889431442"/>
        </patternFill>
      </fill>
    </dxf>
    <dxf>
      <font>
        <color theme="0" tint="-0.24994659260841701"/>
      </font>
      <fill>
        <patternFill patternType="lightGray">
          <bgColor theme="4" tint="0.79998168889431442"/>
        </patternFill>
      </fill>
    </dxf>
    <dxf>
      <font>
        <color theme="0" tint="-0.24994659260841701"/>
      </font>
      <fill>
        <patternFill patternType="lightGray">
          <bgColor theme="4" tint="0.79998168889431442"/>
        </patternFill>
      </fill>
    </dxf>
    <dxf>
      <font>
        <color theme="0" tint="-0.34998626667073579"/>
      </font>
      <fill>
        <patternFill patternType="lightGray">
          <fgColor auto="1"/>
          <bgColor theme="4" tint="0.79998168889431442"/>
        </patternFill>
      </fill>
    </dxf>
    <dxf>
      <font>
        <color theme="0" tint="-0.24994659260841701"/>
      </font>
      <fill>
        <patternFill patternType="lightGray">
          <fgColor theme="4"/>
          <bgColor theme="4" tint="0.79998168889431442"/>
        </patternFill>
      </fill>
    </dxf>
    <dxf>
      <font>
        <color theme="0"/>
      </font>
      <fill>
        <patternFill patternType="gray0625"/>
      </fill>
    </dxf>
    <dxf>
      <font>
        <color theme="0" tint="-0.14996795556505021"/>
      </font>
      <fill>
        <patternFill patternType="lightGray">
          <fgColor theme="4"/>
          <bgColor theme="4" tint="0.79998168889431442"/>
        </patternFill>
      </fill>
    </dxf>
    <dxf>
      <font>
        <color theme="4" tint="0.79998168889431442"/>
      </font>
      <fill>
        <patternFill patternType="lightGray">
          <fgColor theme="3"/>
        </patternFill>
      </fill>
    </dxf>
    <dxf>
      <font>
        <color theme="0"/>
      </font>
      <fill>
        <patternFill patternType="gray0625"/>
      </fill>
    </dxf>
    <dxf>
      <font>
        <color theme="0" tint="-4.9989318521683403E-2"/>
      </font>
      <fill>
        <patternFill patternType="lightGray">
          <fgColor theme="3"/>
        </patternFill>
      </fill>
    </dxf>
  </dxfs>
  <tableStyles count="0" defaultTableStyle="TableStyleMedium9" defaultPivotStyle="PivotStyleLight16"/>
  <colors>
    <mruColors>
      <color rgb="FF9A57CD"/>
      <color rgb="FFFFD85B"/>
      <color rgb="FF99CCFF"/>
      <color rgb="FF33A8FF"/>
      <color rgb="FFFF4B4B"/>
      <color rgb="FF954ECA"/>
      <color rgb="FFFFFF00"/>
      <color rgb="FFC761B1"/>
      <color rgb="FFFFFFCC"/>
      <color rgb="FFFF05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26" Type="http://schemas.microsoft.com/office/2017/10/relationships/person" Target="persons/pers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5" Type="http://schemas.microsoft.com/office/2017/10/relationships/person" Target="persons/person0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7" Type="http://schemas.microsoft.com/office/2017/10/relationships/person" Target="persons/person1.xml"/></Relationships>
</file>

<file path=xl/ctrlProps/ctrlProp1.xml><?xml version="1.0" encoding="utf-8"?>
<formControlPr xmlns="http://schemas.microsoft.com/office/spreadsheetml/2009/9/main" objectType="CheckBox" fmlaLink="'MisC Cal-1'!$E$161" lockText="1" noThreeD="1"/>
</file>

<file path=xl/ctrlProps/ctrlProp2.xml><?xml version="1.0" encoding="utf-8"?>
<formControlPr xmlns="http://schemas.microsoft.com/office/spreadsheetml/2009/9/main" objectType="CheckBox" fmlaLink="'MisC Cal-1'!$E$162" lockText="1" noThreeD="1"/>
</file>

<file path=xl/ctrlProps/ctrlProp3.xml><?xml version="1.0" encoding="utf-8"?>
<formControlPr xmlns="http://schemas.microsoft.com/office/spreadsheetml/2009/9/main" objectType="CheckBox" fmlaLink="'MisC Cal-1'!$E$163" lockText="1" noThreeD="1"/>
</file>

<file path=xl/ctrlProps/ctrlProp4.xml><?xml version="1.0" encoding="utf-8"?>
<formControlPr xmlns="http://schemas.microsoft.com/office/spreadsheetml/2009/9/main" objectType="CheckBox" fmlaLink="'MisC Cal-1'!$E$164" lockText="1" noThreeD="1"/>
</file>

<file path=xl/ctrlProps/ctrlProp5.xml><?xml version="1.0" encoding="utf-8"?>
<formControlPr xmlns="http://schemas.microsoft.com/office/spreadsheetml/2009/9/main" objectType="CheckBox" fmlaLink="'MisC Cal-1'!$E$165" lockText="1" noThreeD="1"/>
</file>

<file path=xl/ctrlProps/ctrlProp6.xml><?xml version="1.0" encoding="utf-8"?>
<formControlPr xmlns="http://schemas.microsoft.com/office/spreadsheetml/2009/9/main" objectType="CheckBox" fmlaLink="'MisC Cal-1'!$H$162" lockText="1" noThreeD="1"/>
</file>

<file path=xl/ctrlProps/ctrlProp7.xml><?xml version="1.0" encoding="utf-8"?>
<formControlPr xmlns="http://schemas.microsoft.com/office/spreadsheetml/2009/9/main" objectType="CheckBox" fmlaLink="'MisC Cal-1'!$H$161" lockText="1" noThreeD="1"/>
</file>

<file path=xl/ctrlProps/ctrlProp8.xml><?xml version="1.0" encoding="utf-8"?>
<formControlPr xmlns="http://schemas.microsoft.com/office/spreadsheetml/2009/9/main" objectType="CheckBox" fmlaLink="'MisC Cal-1'!$H$164" lockText="1" noThreeD="1"/>
</file>

<file path=xl/ctrlProps/ctrlProp9.xml><?xml version="1.0" encoding="utf-8"?>
<formControlPr xmlns="http://schemas.microsoft.com/office/spreadsheetml/2009/9/main" objectType="CheckBox" fmlaLink="'MisC Cal-1'!$H$163" lockText="1" noThreeD="1"/>
</file>

<file path=xl/ctrlProps/ctrlProp10.xml><?xml version="1.0" encoding="utf-8"?>
<formControlPr xmlns="http://schemas.microsoft.com/office/spreadsheetml/2009/9/main" objectType="CheckBox" fmlaLink="'MisC Cal-1'!$H$165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42</xdr:row>
          <xdr:rowOff>0</xdr:rowOff>
        </xdr:from>
        <xdr:to>
          <xdr:col>7</xdr:col>
          <xdr:colOff>304800</xdr:colOff>
          <xdr:row>43</xdr:row>
          <xdr:rowOff>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0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43</xdr:row>
          <xdr:rowOff>9525</xdr:rowOff>
        </xdr:from>
        <xdr:to>
          <xdr:col>7</xdr:col>
          <xdr:colOff>295275</xdr:colOff>
          <xdr:row>44</xdr:row>
          <xdr:rowOff>9525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0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43</xdr:row>
          <xdr:rowOff>209550</xdr:rowOff>
        </xdr:from>
        <xdr:to>
          <xdr:col>7</xdr:col>
          <xdr:colOff>304800</xdr:colOff>
          <xdr:row>44</xdr:row>
          <xdr:rowOff>219075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44</xdr:row>
          <xdr:rowOff>209550</xdr:rowOff>
        </xdr:from>
        <xdr:to>
          <xdr:col>7</xdr:col>
          <xdr:colOff>371475</xdr:colOff>
          <xdr:row>46</xdr:row>
          <xdr:rowOff>19050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45</xdr:row>
          <xdr:rowOff>219075</xdr:rowOff>
        </xdr:from>
        <xdr:to>
          <xdr:col>7</xdr:col>
          <xdr:colOff>314325</xdr:colOff>
          <xdr:row>47</xdr:row>
          <xdr:rowOff>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43</xdr:row>
          <xdr:rowOff>0</xdr:rowOff>
        </xdr:from>
        <xdr:to>
          <xdr:col>9</xdr:col>
          <xdr:colOff>285750</xdr:colOff>
          <xdr:row>44</xdr:row>
          <xdr:rowOff>9525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41</xdr:row>
          <xdr:rowOff>228600</xdr:rowOff>
        </xdr:from>
        <xdr:to>
          <xdr:col>9</xdr:col>
          <xdr:colOff>285750</xdr:colOff>
          <xdr:row>43</xdr:row>
          <xdr:rowOff>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66675</xdr:colOff>
          <xdr:row>45</xdr:row>
          <xdr:rowOff>219075</xdr:rowOff>
        </xdr:from>
        <xdr:to>
          <xdr:col>9</xdr:col>
          <xdr:colOff>304800</xdr:colOff>
          <xdr:row>47</xdr:row>
          <xdr:rowOff>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0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66675</xdr:colOff>
          <xdr:row>43</xdr:row>
          <xdr:rowOff>209550</xdr:rowOff>
        </xdr:from>
        <xdr:to>
          <xdr:col>9</xdr:col>
          <xdr:colOff>295275</xdr:colOff>
          <xdr:row>44</xdr:row>
          <xdr:rowOff>219075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0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66675</xdr:colOff>
          <xdr:row>44</xdr:row>
          <xdr:rowOff>209550</xdr:rowOff>
        </xdr:from>
        <xdr:to>
          <xdr:col>9</xdr:col>
          <xdr:colOff>323850</xdr:colOff>
          <xdr:row>46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7</xdr:col>
      <xdr:colOff>627420</xdr:colOff>
      <xdr:row>55</xdr:row>
      <xdr:rowOff>65139</xdr:rowOff>
    </xdr:from>
    <xdr:to>
      <xdr:col>7</xdr:col>
      <xdr:colOff>1552575</xdr:colOff>
      <xdr:row>60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94895" y="12961989"/>
          <a:ext cx="925155" cy="9921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80961</xdr:colOff>
      <xdr:row>49</xdr:row>
      <xdr:rowOff>80233</xdr:rowOff>
    </xdr:from>
    <xdr:to>
      <xdr:col>0</xdr:col>
      <xdr:colOff>795337</xdr:colOff>
      <xdr:row>52</xdr:row>
      <xdr:rowOff>194534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 rot="10800000" flipV="1">
          <a:off x="80961" y="8630321"/>
          <a:ext cx="714376" cy="71941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27</xdr:row>
          <xdr:rowOff>0</xdr:rowOff>
        </xdr:from>
        <xdr:to>
          <xdr:col>9</xdr:col>
          <xdr:colOff>247650</xdr:colOff>
          <xdr:row>28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5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28</xdr:row>
          <xdr:rowOff>0</xdr:rowOff>
        </xdr:from>
        <xdr:to>
          <xdr:col>9</xdr:col>
          <xdr:colOff>247650</xdr:colOff>
          <xdr:row>29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5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29</xdr:row>
          <xdr:rowOff>0</xdr:rowOff>
        </xdr:from>
        <xdr:to>
          <xdr:col>9</xdr:col>
          <xdr:colOff>247650</xdr:colOff>
          <xdr:row>30</xdr:row>
          <xdr:rowOff>9525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5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30</xdr:row>
          <xdr:rowOff>0</xdr:rowOff>
        </xdr:from>
        <xdr:to>
          <xdr:col>9</xdr:col>
          <xdr:colOff>247650</xdr:colOff>
          <xdr:row>31</xdr:row>
          <xdr:rowOff>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5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31</xdr:row>
          <xdr:rowOff>0</xdr:rowOff>
        </xdr:from>
        <xdr:to>
          <xdr:col>9</xdr:col>
          <xdr:colOff>247650</xdr:colOff>
          <xdr:row>32</xdr:row>
          <xdr:rowOff>9525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5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32</xdr:row>
          <xdr:rowOff>0</xdr:rowOff>
        </xdr:from>
        <xdr:to>
          <xdr:col>9</xdr:col>
          <xdr:colOff>247650</xdr:colOff>
          <xdr:row>33</xdr:row>
          <xdr:rowOff>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5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26</xdr:row>
          <xdr:rowOff>0</xdr:rowOff>
        </xdr:from>
        <xdr:to>
          <xdr:col>9</xdr:col>
          <xdr:colOff>247650</xdr:colOff>
          <xdr:row>27</xdr:row>
          <xdr:rowOff>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5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49a85fa2fa86d24/Office%20Work/Circle-312/Desk%20Audit%202022-23/Desk%20Audit%20-C-312/Soft/C-312_Potter_2023.xlsx" TargetMode="External"/><Relationship Id="rId1" Type="http://schemas.openxmlformats.org/officeDocument/2006/relationships/externalLinkPath" Target="https://d.docs.live.net/449a85fa2fa86d24/Office%20Work/Circle-312/Desk%20Audit%202022-23/Desk%20Audit%20-C-312/Soft/C-312_Potter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ll TIN C-06"/>
      <sheetName val="Master Data (2013-2022)"/>
      <sheetName val="BRTA Reg."/>
      <sheetName val="DG Inspection"/>
      <sheetName val="93 or Re-open"/>
      <sheetName val="Combine Audit"/>
      <sheetName val="Orthodox"/>
      <sheetName val="22-23 82BB All"/>
      <sheetName val="22-23 (Online)"/>
      <sheetName val="21-22 Returns"/>
      <sheetName val="22-23 82BB Final..."/>
      <sheetName val="Arrear"/>
      <sheetName val="Misc"/>
      <sheetName val="Saving C."/>
    </sheetNames>
    <sheetDataSet>
      <sheetData sheetId="0"/>
      <sheetData sheetId="1">
        <row r="4">
          <cell r="E4" t="str">
            <v>TIN</v>
          </cell>
          <cell r="G4" t="str">
            <v>নাম</v>
          </cell>
        </row>
        <row r="5">
          <cell r="E5"/>
          <cell r="G5"/>
        </row>
        <row r="6">
          <cell r="E6">
            <v>411178349987</v>
          </cell>
          <cell r="G6" t="str">
            <v>সাহিদা আখতার</v>
          </cell>
        </row>
        <row r="7">
          <cell r="E7"/>
          <cell r="G7"/>
        </row>
        <row r="8">
          <cell r="E8">
            <v>445130246577</v>
          </cell>
          <cell r="G8" t="str">
            <v>মোহাম্মদ আরিফ হোসেন</v>
          </cell>
        </row>
        <row r="9">
          <cell r="E9"/>
          <cell r="G9"/>
        </row>
        <row r="10">
          <cell r="E10">
            <v>537714521456</v>
          </cell>
          <cell r="G10" t="str">
            <v>মোঃ শাহজাহান</v>
          </cell>
        </row>
        <row r="11">
          <cell r="E11"/>
          <cell r="G11"/>
        </row>
        <row r="12">
          <cell r="E12">
            <v>714280778075</v>
          </cell>
          <cell r="G12" t="str">
            <v>মোঃ খায়রুল ইসলাম</v>
          </cell>
        </row>
        <row r="13">
          <cell r="E13"/>
          <cell r="G13"/>
        </row>
        <row r="14">
          <cell r="E14">
            <v>286423544556</v>
          </cell>
          <cell r="G14" t="str">
            <v>মোঃ ইউসুফ আলী</v>
          </cell>
        </row>
        <row r="15">
          <cell r="E15"/>
          <cell r="G15"/>
        </row>
        <row r="16">
          <cell r="E16">
            <v>488180888574</v>
          </cell>
          <cell r="G16" t="str">
            <v>সুমনা মুর্শেদ খান</v>
          </cell>
        </row>
        <row r="17">
          <cell r="E17"/>
          <cell r="G17"/>
        </row>
        <row r="18">
          <cell r="E18">
            <v>170105122805</v>
          </cell>
          <cell r="G18" t="str">
            <v>মোঃ শহিদুল ইসলাম</v>
          </cell>
        </row>
        <row r="19">
          <cell r="E19"/>
          <cell r="G19"/>
        </row>
        <row r="20">
          <cell r="E20">
            <v>676310365370</v>
          </cell>
          <cell r="G20" t="str">
            <v>মোঃ মাহবুবুল ইমরান</v>
          </cell>
        </row>
        <row r="21">
          <cell r="E21"/>
          <cell r="G21"/>
        </row>
        <row r="22">
          <cell r="E22">
            <v>442019794146</v>
          </cell>
          <cell r="G22" t="str">
            <v>এফ এম আশাবুল হক</v>
          </cell>
        </row>
        <row r="23">
          <cell r="E23"/>
          <cell r="G23"/>
        </row>
        <row r="24">
          <cell r="E24">
            <v>575800108815</v>
          </cell>
          <cell r="G24" t="str">
            <v>মোঃ আমজাদ হোসেন</v>
          </cell>
        </row>
        <row r="25">
          <cell r="E25"/>
          <cell r="G25"/>
        </row>
        <row r="26">
          <cell r="E26">
            <v>477382816817</v>
          </cell>
          <cell r="G26" t="str">
            <v>মোশাররফ হোসেন চৌধুরী</v>
          </cell>
        </row>
        <row r="27">
          <cell r="E27"/>
          <cell r="G27"/>
        </row>
        <row r="28">
          <cell r="E28">
            <v>739035230551</v>
          </cell>
          <cell r="G28" t="str">
            <v>মালিহা খাতুন</v>
          </cell>
        </row>
        <row r="29">
          <cell r="E29"/>
          <cell r="G29"/>
        </row>
        <row r="30">
          <cell r="E30">
            <v>166927984303</v>
          </cell>
          <cell r="G30" t="str">
            <v>মোঃ আমিনুল ইসলাম</v>
          </cell>
        </row>
        <row r="31">
          <cell r="E31"/>
          <cell r="G31"/>
        </row>
        <row r="32">
          <cell r="E32">
            <v>784461202525</v>
          </cell>
          <cell r="G32" t="str">
            <v>নজরুল ইসলাম মিয়া</v>
          </cell>
        </row>
        <row r="33">
          <cell r="E33"/>
          <cell r="G33"/>
        </row>
        <row r="34">
          <cell r="E34">
            <v>548416173768</v>
          </cell>
          <cell r="G34" t="str">
            <v>মোঃ আব্দুল জলিল</v>
          </cell>
        </row>
        <row r="35">
          <cell r="E35"/>
          <cell r="G35"/>
        </row>
        <row r="36">
          <cell r="E36">
            <v>730193909313</v>
          </cell>
          <cell r="G36" t="str">
            <v>মোঃ তৌফিকুল ইসলাম খান</v>
          </cell>
        </row>
        <row r="37">
          <cell r="E37"/>
          <cell r="G37"/>
        </row>
        <row r="38">
          <cell r="E38">
            <v>277536692147</v>
          </cell>
          <cell r="G38" t="str">
            <v>মোঃ ফজলুল হক মোল্লা</v>
          </cell>
        </row>
        <row r="39">
          <cell r="E39"/>
          <cell r="G39"/>
        </row>
        <row r="40">
          <cell r="E40">
            <v>545637143627</v>
          </cell>
          <cell r="G40" t="str">
            <v>খ. আবুবার রহমান</v>
          </cell>
        </row>
        <row r="41">
          <cell r="E41"/>
          <cell r="G41"/>
        </row>
        <row r="42">
          <cell r="E42">
            <v>511423382676</v>
          </cell>
          <cell r="G42" t="str">
            <v>মোঃ আব্দুল বারী</v>
          </cell>
        </row>
        <row r="43">
          <cell r="E43"/>
          <cell r="G43"/>
        </row>
        <row r="44">
          <cell r="E44">
            <v>626526392469</v>
          </cell>
          <cell r="G44" t="str">
            <v>মোহাম্মদ মাসুদ রেজা</v>
          </cell>
        </row>
        <row r="45">
          <cell r="E45"/>
          <cell r="G45"/>
        </row>
        <row r="46">
          <cell r="E46">
            <v>530959433121</v>
          </cell>
          <cell r="G46" t="str">
            <v>মোঃ রেজাউর রহমান</v>
          </cell>
        </row>
        <row r="47">
          <cell r="E47"/>
          <cell r="G47"/>
        </row>
        <row r="48">
          <cell r="E48">
            <v>599219788171</v>
          </cell>
          <cell r="G48" t="str">
            <v>ডলি রানী চ্যাটার্জি</v>
          </cell>
        </row>
        <row r="49">
          <cell r="E49"/>
          <cell r="G49"/>
        </row>
        <row r="50">
          <cell r="E50">
            <v>420671235363</v>
          </cell>
          <cell r="G50" t="str">
            <v>মোঃ গোলাম বারী</v>
          </cell>
        </row>
        <row r="51">
          <cell r="E51"/>
          <cell r="G51"/>
        </row>
        <row r="52">
          <cell r="E52">
            <v>595908601844</v>
          </cell>
          <cell r="G52" t="str">
            <v>মোঃ আব্দুস সবুর চৌধুরী</v>
          </cell>
        </row>
        <row r="53">
          <cell r="E53"/>
          <cell r="G53"/>
        </row>
        <row r="54">
          <cell r="E54">
            <v>231693831197</v>
          </cell>
          <cell r="G54" t="str">
            <v>মুহাম্মদ আরশাদ মিয়া</v>
          </cell>
        </row>
        <row r="55">
          <cell r="E55"/>
          <cell r="G55"/>
        </row>
        <row r="56">
          <cell r="E56">
            <v>157991199233</v>
          </cell>
          <cell r="G56" t="str">
            <v>মোঃ মজিবর রহমান</v>
          </cell>
        </row>
        <row r="57">
          <cell r="E57"/>
          <cell r="G57"/>
        </row>
        <row r="58">
          <cell r="E58">
            <v>246624736463</v>
          </cell>
          <cell r="G58" t="str">
            <v>কাজী আলাউদ্দিন তারেক</v>
          </cell>
        </row>
        <row r="59">
          <cell r="E59"/>
          <cell r="G59"/>
        </row>
        <row r="60">
          <cell r="E60">
            <v>150891733095</v>
          </cell>
          <cell r="G60" t="str">
            <v>খন্দকার মনোয়ার হোসেন</v>
          </cell>
        </row>
        <row r="61">
          <cell r="E61"/>
          <cell r="G61"/>
        </row>
        <row r="62">
          <cell r="E62">
            <v>320559387003</v>
          </cell>
          <cell r="G62" t="str">
            <v>হালিমা বেগম</v>
          </cell>
        </row>
        <row r="63">
          <cell r="E63"/>
          <cell r="G63"/>
        </row>
        <row r="64">
          <cell r="E64">
            <v>446515380587</v>
          </cell>
          <cell r="G64" t="str">
            <v>এ এন এম মাজহারুল হাসান</v>
          </cell>
        </row>
        <row r="65">
          <cell r="E65"/>
          <cell r="G65"/>
        </row>
        <row r="66">
          <cell r="E66">
            <v>592751368843</v>
          </cell>
          <cell r="G66" t="str">
            <v>মোঃ জহিরুল হক</v>
          </cell>
        </row>
        <row r="67">
          <cell r="E67"/>
          <cell r="G67"/>
        </row>
        <row r="68">
          <cell r="E68">
            <v>261708391421</v>
          </cell>
          <cell r="G68" t="str">
            <v>মোঃ রফিকুল ইসলাম</v>
          </cell>
        </row>
        <row r="69">
          <cell r="E69"/>
          <cell r="G69"/>
        </row>
        <row r="70">
          <cell r="E70">
            <v>393577709239</v>
          </cell>
          <cell r="G70" t="str">
            <v>মোঃ আজিম উল্লাহ বাকাউল</v>
          </cell>
        </row>
        <row r="71">
          <cell r="E71"/>
          <cell r="G71"/>
        </row>
        <row r="72">
          <cell r="E72">
            <v>840493440657</v>
          </cell>
          <cell r="G72" t="str">
            <v>মোহাম্মদ আকতার হোসেন</v>
          </cell>
        </row>
        <row r="73">
          <cell r="E73"/>
          <cell r="G73"/>
        </row>
        <row r="74">
          <cell r="E74">
            <v>586916882887</v>
          </cell>
          <cell r="G74" t="str">
            <v>মোঃ মনজুর হোসেন</v>
          </cell>
        </row>
        <row r="75">
          <cell r="E75"/>
          <cell r="G75"/>
        </row>
        <row r="76">
          <cell r="E76">
            <v>443703267619</v>
          </cell>
          <cell r="G76" t="str">
            <v>মোঃ শাহাবুদ্দিন</v>
          </cell>
        </row>
        <row r="77">
          <cell r="E77"/>
          <cell r="G77"/>
        </row>
        <row r="78">
          <cell r="E78">
            <v>112734489609</v>
          </cell>
          <cell r="G78" t="str">
            <v>খালিকুর রহমান</v>
          </cell>
        </row>
        <row r="79">
          <cell r="E79"/>
          <cell r="G79"/>
        </row>
        <row r="80">
          <cell r="E80">
            <v>468058242932</v>
          </cell>
          <cell r="G80" t="str">
            <v>মিজানুর রহমান</v>
          </cell>
        </row>
        <row r="81">
          <cell r="E81"/>
          <cell r="G81"/>
        </row>
        <row r="82">
          <cell r="E82">
            <v>586008512762</v>
          </cell>
          <cell r="G82" t="str">
            <v>বিপ্লব দাশগুপ্ত</v>
          </cell>
        </row>
        <row r="83">
          <cell r="E83"/>
          <cell r="G83"/>
        </row>
        <row r="84">
          <cell r="E84">
            <v>671140452769</v>
          </cell>
          <cell r="G84" t="str">
            <v>মোঃ সোহরাব হোসেন</v>
          </cell>
        </row>
        <row r="85">
          <cell r="E85"/>
          <cell r="G85"/>
        </row>
        <row r="86">
          <cell r="E86">
            <v>246604907661</v>
          </cell>
          <cell r="G86" t="str">
            <v>কাজী মিজানুর রহমান</v>
          </cell>
        </row>
        <row r="87">
          <cell r="E87"/>
          <cell r="G87"/>
        </row>
        <row r="88">
          <cell r="E88">
            <v>726260121714</v>
          </cell>
          <cell r="G88" t="str">
            <v>আলাউদ্দিন আহমেদ</v>
          </cell>
        </row>
        <row r="89">
          <cell r="E89"/>
          <cell r="G89"/>
        </row>
        <row r="90">
          <cell r="E90">
            <v>292504421004</v>
          </cell>
          <cell r="G90" t="str">
            <v>ফিরোজ আহমেদ</v>
          </cell>
        </row>
        <row r="91">
          <cell r="E91"/>
          <cell r="G91"/>
        </row>
        <row r="92">
          <cell r="E92">
            <v>129348582751</v>
          </cell>
          <cell r="G92" t="str">
            <v>ফজল মো. নাজম-উস-সাকিব</v>
          </cell>
        </row>
        <row r="93">
          <cell r="E93"/>
          <cell r="G93"/>
        </row>
        <row r="94">
          <cell r="E94">
            <v>261431314696</v>
          </cell>
          <cell r="G94" t="str">
            <v>জনাব বেল্লাল হোসেন</v>
          </cell>
        </row>
        <row r="95">
          <cell r="E95"/>
          <cell r="G95"/>
        </row>
        <row r="96">
          <cell r="E96">
            <v>659353409884</v>
          </cell>
          <cell r="G96" t="str">
            <v>তাপস দত্ত চৌধুরী</v>
          </cell>
        </row>
        <row r="97">
          <cell r="E97"/>
          <cell r="G97"/>
        </row>
        <row r="98">
          <cell r="E98">
            <v>288143957863</v>
          </cell>
          <cell r="G98" t="str">
            <v>শুক্লা রায়</v>
          </cell>
        </row>
        <row r="99">
          <cell r="E99"/>
          <cell r="G99"/>
        </row>
        <row r="100">
          <cell r="E100">
            <v>125381486261</v>
          </cell>
          <cell r="G100" t="str">
            <v>বেগম সুলতানা খানম</v>
          </cell>
        </row>
        <row r="101">
          <cell r="E101"/>
          <cell r="G101"/>
        </row>
        <row r="102">
          <cell r="E102">
            <v>889443839627</v>
          </cell>
          <cell r="G102" t="str">
            <v>সাবিতা রানী দাস</v>
          </cell>
        </row>
        <row r="103">
          <cell r="E103"/>
          <cell r="G103"/>
        </row>
        <row r="104">
          <cell r="E104">
            <v>129498644437</v>
          </cell>
          <cell r="G104" t="str">
            <v>মোঃ আব্দুল কাইয়ুম</v>
          </cell>
        </row>
        <row r="105">
          <cell r="E105"/>
          <cell r="G105"/>
        </row>
        <row r="106">
          <cell r="E106">
            <v>642251836988</v>
          </cell>
          <cell r="G106" t="str">
            <v>চানু গোপাল পাল</v>
          </cell>
        </row>
        <row r="107">
          <cell r="E107"/>
          <cell r="G107"/>
        </row>
        <row r="108">
          <cell r="E108">
            <v>280295785801</v>
          </cell>
          <cell r="G108" t="str">
            <v>মোঃ ওয়াহিদুজ্জামান</v>
          </cell>
        </row>
        <row r="109">
          <cell r="E109"/>
          <cell r="G109"/>
        </row>
        <row r="110">
          <cell r="E110">
            <v>382006403032</v>
          </cell>
          <cell r="G110" t="str">
            <v>মোঃ মিজানুর রহমান</v>
          </cell>
        </row>
        <row r="111">
          <cell r="E111"/>
          <cell r="G111"/>
        </row>
        <row r="112">
          <cell r="E112">
            <v>133325711774</v>
          </cell>
          <cell r="G112" t="str">
            <v>এস.এম শামীম অথবা শাকির</v>
          </cell>
        </row>
        <row r="113">
          <cell r="E113"/>
          <cell r="G113"/>
        </row>
        <row r="114">
          <cell r="E114">
            <v>553564941522</v>
          </cell>
          <cell r="G114" t="str">
            <v>ফারহানা ইয়াসমিন</v>
          </cell>
        </row>
        <row r="115">
          <cell r="E115"/>
          <cell r="G115"/>
        </row>
        <row r="116">
          <cell r="E116">
            <v>537936474161</v>
          </cell>
          <cell r="G116" t="str">
            <v>মোঃ শামসুল ইসলাম</v>
          </cell>
        </row>
        <row r="117">
          <cell r="E117"/>
          <cell r="G117"/>
        </row>
        <row r="118">
          <cell r="E118">
            <v>196086121942</v>
          </cell>
          <cell r="G118" t="str">
            <v>মোঃ গোলাম মাওলা</v>
          </cell>
        </row>
        <row r="119">
          <cell r="E119"/>
          <cell r="G119"/>
        </row>
        <row r="120">
          <cell r="E120">
            <v>442063170743</v>
          </cell>
          <cell r="G120" t="str">
            <v>সুলতান মোহাম্মদ শাহেদ হোসেন</v>
          </cell>
        </row>
        <row r="121">
          <cell r="E121"/>
          <cell r="G121"/>
        </row>
        <row r="122">
          <cell r="E122">
            <v>481026324103</v>
          </cell>
          <cell r="G122" t="str">
            <v>মোঃ জায়েদী হাসান</v>
          </cell>
        </row>
        <row r="123">
          <cell r="E123"/>
          <cell r="G123"/>
        </row>
        <row r="124">
          <cell r="E124">
            <v>698273389796</v>
          </cell>
          <cell r="G124" t="str">
            <v>মোহাম্মদ হিরো মিয়া</v>
          </cell>
        </row>
        <row r="125">
          <cell r="E125"/>
          <cell r="G125"/>
        </row>
        <row r="126">
          <cell r="E126">
            <v>348697337143</v>
          </cell>
          <cell r="G126" t="str">
            <v>মোঃ সেলিম তোয়াহা</v>
          </cell>
        </row>
        <row r="127">
          <cell r="E127"/>
          <cell r="G127"/>
        </row>
        <row r="128">
          <cell r="E128">
            <v>239584408521</v>
          </cell>
          <cell r="G128" t="str">
            <v>মোঃ শফিকুর রহমান</v>
          </cell>
        </row>
        <row r="129">
          <cell r="E129"/>
          <cell r="G129"/>
        </row>
        <row r="130">
          <cell r="E130">
            <v>310442927777</v>
          </cell>
          <cell r="G130" t="str">
            <v>মোঃ আবুল হোসেন</v>
          </cell>
        </row>
        <row r="131">
          <cell r="E131"/>
          <cell r="G131"/>
        </row>
        <row r="132">
          <cell r="E132">
            <v>634675543966</v>
          </cell>
          <cell r="G132" t="str">
            <v>শ্যামল চন্দ্র মহোত্তম</v>
          </cell>
        </row>
        <row r="133">
          <cell r="E133"/>
          <cell r="G133"/>
        </row>
        <row r="134">
          <cell r="E134">
            <v>726328487654</v>
          </cell>
          <cell r="G134" t="str">
            <v>তরুণ কুমার গুহ</v>
          </cell>
        </row>
        <row r="135">
          <cell r="E135"/>
          <cell r="G135"/>
        </row>
        <row r="136">
          <cell r="E136">
            <v>835832685682</v>
          </cell>
          <cell r="G136" t="str">
            <v>শাহনাজ শারমিন</v>
          </cell>
        </row>
        <row r="137">
          <cell r="E137"/>
          <cell r="G137"/>
        </row>
        <row r="138">
          <cell r="E138">
            <v>584339961952</v>
          </cell>
          <cell r="G138" t="str">
            <v>মোহাম্মদ জসিম উদ্দিন</v>
          </cell>
        </row>
        <row r="139">
          <cell r="E139"/>
          <cell r="G139"/>
        </row>
        <row r="140">
          <cell r="E140">
            <v>198498338050</v>
          </cell>
          <cell r="G140" t="str">
            <v>সেলিনা জামান</v>
          </cell>
        </row>
        <row r="141">
          <cell r="E141"/>
          <cell r="G141"/>
        </row>
        <row r="142">
          <cell r="E142">
            <v>757253590164</v>
          </cell>
          <cell r="G142" t="str">
            <v>শাজেদা বেগম</v>
          </cell>
        </row>
        <row r="143">
          <cell r="E143"/>
          <cell r="G143"/>
        </row>
        <row r="144">
          <cell r="E144">
            <v>522180480128</v>
          </cell>
          <cell r="G144" t="str">
            <v>রাশেদ আহমেদ সালেহ</v>
          </cell>
        </row>
        <row r="145">
          <cell r="E145"/>
          <cell r="G145"/>
        </row>
        <row r="146">
          <cell r="E146">
            <v>839531109187</v>
          </cell>
          <cell r="G146" t="str">
            <v>মোঃ ইফতেখার আলম</v>
          </cell>
        </row>
        <row r="147">
          <cell r="E147"/>
          <cell r="G147"/>
        </row>
        <row r="148">
          <cell r="E148">
            <v>445824850819</v>
          </cell>
          <cell r="G148" t="str">
            <v>মাসুদা বেগম</v>
          </cell>
        </row>
        <row r="149">
          <cell r="E149"/>
          <cell r="G149"/>
        </row>
        <row r="150">
          <cell r="E150">
            <v>216574373880</v>
          </cell>
          <cell r="G150" t="str">
            <v>মোঃ হাসান সারওয়ার</v>
          </cell>
        </row>
        <row r="151">
          <cell r="E151"/>
          <cell r="G151"/>
        </row>
        <row r="152">
          <cell r="E152">
            <v>171784243360</v>
          </cell>
          <cell r="G152" t="str">
            <v>ইসরাত জাহান</v>
          </cell>
        </row>
        <row r="153">
          <cell r="E153"/>
          <cell r="G153"/>
        </row>
        <row r="154">
          <cell r="E154">
            <v>346206200469</v>
          </cell>
          <cell r="G154" t="str">
            <v>মোঃ সালাহউদ্দিন আল-আজিম</v>
          </cell>
        </row>
        <row r="155">
          <cell r="E155"/>
          <cell r="G155"/>
        </row>
        <row r="156">
          <cell r="E156">
            <v>799775122245</v>
          </cell>
          <cell r="G156" t="str">
            <v>মোঃ হুমায়ুন কবির</v>
          </cell>
        </row>
        <row r="157">
          <cell r="E157"/>
          <cell r="G157"/>
        </row>
        <row r="158">
          <cell r="E158">
            <v>246947195752</v>
          </cell>
          <cell r="G158" t="str">
            <v>সাঈদ আহমেদ</v>
          </cell>
        </row>
        <row r="159">
          <cell r="E159"/>
          <cell r="G159"/>
        </row>
        <row r="160">
          <cell r="E160">
            <v>839084272996</v>
          </cell>
          <cell r="G160" t="str">
            <v>মোঃ রুহুল আমিন দেউন</v>
          </cell>
        </row>
        <row r="161">
          <cell r="E161"/>
          <cell r="G161"/>
        </row>
        <row r="162">
          <cell r="E162">
            <v>294126852968</v>
          </cell>
          <cell r="G162" t="str">
            <v>রোকেয়া আফরোজা</v>
          </cell>
        </row>
        <row r="163">
          <cell r="E163"/>
          <cell r="G163"/>
        </row>
        <row r="164">
          <cell r="E164">
            <v>168109138646</v>
          </cell>
          <cell r="G164" t="str">
            <v>মোঃ আবুল কালাম আজাদ</v>
          </cell>
        </row>
        <row r="165">
          <cell r="E165"/>
          <cell r="G165"/>
        </row>
        <row r="166">
          <cell r="E166">
            <v>190100961308</v>
          </cell>
          <cell r="G166" t="str">
            <v>নিভা ধর</v>
          </cell>
        </row>
        <row r="167">
          <cell r="E167"/>
          <cell r="G167"/>
        </row>
        <row r="168">
          <cell r="E168">
            <v>150534126198</v>
          </cell>
          <cell r="G168" t="str">
            <v>মোঃ মজিবুর রহমান</v>
          </cell>
        </row>
        <row r="169">
          <cell r="E169"/>
          <cell r="G169"/>
        </row>
        <row r="170">
          <cell r="E170">
            <v>139096173403</v>
          </cell>
          <cell r="G170" t="str">
            <v>মোঃ শাহ আলম</v>
          </cell>
        </row>
        <row r="171">
          <cell r="E171"/>
          <cell r="G171"/>
        </row>
        <row r="172">
          <cell r="E172">
            <v>873643506492</v>
          </cell>
          <cell r="G172" t="str">
            <v>মোঃ আব্দুল্লাহ আল-মবিন</v>
          </cell>
        </row>
        <row r="173">
          <cell r="E173"/>
          <cell r="G173"/>
        </row>
        <row r="174">
          <cell r="E174">
            <v>147413453150</v>
          </cell>
          <cell r="G174" t="str">
            <v>মোঃ রোকনুজ্জামান</v>
          </cell>
        </row>
        <row r="175">
          <cell r="E175"/>
          <cell r="G175"/>
        </row>
        <row r="176">
          <cell r="E176">
            <v>538325955067</v>
          </cell>
          <cell r="G176" t="str">
            <v>জুলিয়ানা রোজারিও</v>
          </cell>
        </row>
        <row r="177">
          <cell r="E177"/>
          <cell r="G177"/>
        </row>
        <row r="178">
          <cell r="E178">
            <v>754066345238</v>
          </cell>
          <cell r="G178" t="str">
            <v>এ এফ এম সাইফুদ্দিন</v>
          </cell>
        </row>
        <row r="179">
          <cell r="E179"/>
          <cell r="G179"/>
        </row>
        <row r="180">
          <cell r="E180">
            <v>410564628051</v>
          </cell>
          <cell r="G180" t="str">
            <v>শাহিদা বেগম</v>
          </cell>
        </row>
        <row r="181">
          <cell r="E181"/>
          <cell r="G181"/>
        </row>
        <row r="182">
          <cell r="E182">
            <v>262694982109</v>
          </cell>
          <cell r="G182" t="str">
            <v>পি কে এম মনিরুজ্জামান</v>
          </cell>
        </row>
        <row r="183">
          <cell r="E183"/>
          <cell r="G183"/>
        </row>
        <row r="184">
          <cell r="E184">
            <v>167236817957</v>
          </cell>
          <cell r="G184" t="str">
            <v>গোবিন্দ চন্দ্র দে</v>
          </cell>
        </row>
        <row r="185">
          <cell r="E185"/>
          <cell r="G185"/>
        </row>
        <row r="186">
          <cell r="E186">
            <v>810933472319</v>
          </cell>
          <cell r="G186" t="str">
            <v>মোঃ শফিকুর রহমান</v>
          </cell>
        </row>
        <row r="187">
          <cell r="E187"/>
          <cell r="G187"/>
        </row>
        <row r="188">
          <cell r="E188">
            <v>184804318726</v>
          </cell>
          <cell r="G188" t="str">
            <v>মোঃ ফজলে খোদা</v>
          </cell>
        </row>
        <row r="189">
          <cell r="E189"/>
          <cell r="G189"/>
        </row>
        <row r="190">
          <cell r="E190">
            <v>684040672360</v>
          </cell>
          <cell r="G190" t="str">
            <v>মোঃ মোফাখার হোসেন</v>
          </cell>
        </row>
        <row r="191">
          <cell r="E191"/>
          <cell r="G191"/>
        </row>
        <row r="192">
          <cell r="E192">
            <v>255393191999</v>
          </cell>
          <cell r="G192" t="str">
            <v>শেখ আবুল কালাম আজাদ</v>
          </cell>
        </row>
        <row r="193">
          <cell r="E193"/>
          <cell r="G193"/>
        </row>
        <row r="194">
          <cell r="E194">
            <v>435657798970</v>
          </cell>
          <cell r="G194" t="str">
            <v>ভানু রায় চৌধুরী</v>
          </cell>
        </row>
        <row r="195">
          <cell r="E195"/>
          <cell r="G195"/>
        </row>
        <row r="196">
          <cell r="E196">
            <v>154954260748</v>
          </cell>
          <cell r="G196" t="str">
            <v>মোঃ বুলবুল ইসলাম</v>
          </cell>
        </row>
        <row r="197">
          <cell r="E197"/>
          <cell r="G197"/>
        </row>
        <row r="198">
          <cell r="E198">
            <v>325764251895</v>
          </cell>
          <cell r="G198" t="str">
            <v>মো. সিদ্দিক</v>
          </cell>
        </row>
        <row r="199">
          <cell r="E199"/>
          <cell r="G199"/>
        </row>
        <row r="200">
          <cell r="E200">
            <v>311643591177</v>
          </cell>
          <cell r="G200" t="str">
            <v>এ বি এম মিজানুর রহমান</v>
          </cell>
        </row>
        <row r="201">
          <cell r="E201"/>
          <cell r="G201"/>
        </row>
        <row r="202">
          <cell r="E202">
            <v>796554827881</v>
          </cell>
          <cell r="G202" t="str">
            <v>সৈয়দ আবু নাসের বখতিয়ার আহমেদ</v>
          </cell>
        </row>
        <row r="203">
          <cell r="E203"/>
          <cell r="G203"/>
        </row>
        <row r="204">
          <cell r="E204">
            <v>649771239748</v>
          </cell>
          <cell r="G204" t="str">
            <v>বজলুর রহিম মজুমদার</v>
          </cell>
        </row>
        <row r="205">
          <cell r="E205"/>
          <cell r="G205"/>
        </row>
        <row r="206">
          <cell r="E206">
            <v>668197872295</v>
          </cell>
          <cell r="G206" t="str">
            <v>শাহনাজ আফত</v>
          </cell>
        </row>
        <row r="207">
          <cell r="E207"/>
          <cell r="G207"/>
        </row>
        <row r="208">
          <cell r="E208">
            <v>423099528628</v>
          </cell>
          <cell r="G208" t="str">
            <v>নুরুন্নাহার</v>
          </cell>
        </row>
        <row r="209">
          <cell r="E209"/>
          <cell r="G209"/>
        </row>
        <row r="210">
          <cell r="E210">
            <v>448332339250</v>
          </cell>
          <cell r="G210" t="str">
            <v>মির্জা জুনায়েদ হাসান</v>
          </cell>
        </row>
        <row r="211">
          <cell r="E211"/>
          <cell r="G211"/>
        </row>
        <row r="212">
          <cell r="E212">
            <v>143868570241</v>
          </cell>
          <cell r="G212" t="str">
            <v>এইচ কে এম ইসহাক</v>
          </cell>
        </row>
        <row r="213">
          <cell r="E213"/>
          <cell r="G213"/>
        </row>
        <row r="214">
          <cell r="E214">
            <v>363597483510</v>
          </cell>
          <cell r="G214" t="str">
            <v>মোঃ বদিউজ্জামান সোহেল</v>
          </cell>
        </row>
        <row r="215">
          <cell r="E215"/>
          <cell r="G215"/>
        </row>
        <row r="216">
          <cell r="E216">
            <v>555121272849</v>
          </cell>
          <cell r="G216" t="str">
            <v>মেসবাহউদ্দিন আহমেদ</v>
          </cell>
        </row>
        <row r="217">
          <cell r="E217"/>
          <cell r="G217"/>
        </row>
        <row r="218">
          <cell r="E218">
            <v>189244268038</v>
          </cell>
          <cell r="G218" t="str">
            <v>মোহাম্মদ সাদেক হল</v>
          </cell>
        </row>
        <row r="219">
          <cell r="E219"/>
          <cell r="G219"/>
        </row>
        <row r="220">
          <cell r="E220">
            <v>848494437966</v>
          </cell>
          <cell r="G220" t="str">
            <v>মিসেস হামিদা সুলতানা</v>
          </cell>
        </row>
        <row r="221">
          <cell r="E221"/>
          <cell r="G221"/>
        </row>
        <row r="222">
          <cell r="E222">
            <v>126267124812</v>
          </cell>
          <cell r="G222" t="str">
            <v>মোঃ আনোয়ার হোসেন</v>
          </cell>
        </row>
        <row r="223">
          <cell r="E223"/>
          <cell r="G223"/>
        </row>
        <row r="224">
          <cell r="E224">
            <v>741931950488</v>
          </cell>
          <cell r="G224" t="str">
            <v>সেলিম রেজা</v>
          </cell>
        </row>
        <row r="225">
          <cell r="E225"/>
          <cell r="G225"/>
        </row>
        <row r="226">
          <cell r="E226">
            <v>648425331926</v>
          </cell>
          <cell r="G226" t="str">
            <v>মোহাম্মদ সাইফুল ইসলাম</v>
          </cell>
        </row>
        <row r="227">
          <cell r="E227"/>
          <cell r="G227"/>
        </row>
        <row r="228">
          <cell r="E228">
            <v>585263178448</v>
          </cell>
          <cell r="G228" t="str">
            <v>আবু রাসেল মোঃ গোলাম মাহবুব</v>
          </cell>
        </row>
        <row r="229">
          <cell r="E229"/>
          <cell r="G229"/>
        </row>
        <row r="230">
          <cell r="E230">
            <v>739381196108</v>
          </cell>
          <cell r="G230" t="str">
            <v>মোঃ হারুন-অর-রশিদ তালুকদার</v>
          </cell>
        </row>
        <row r="231">
          <cell r="E231"/>
          <cell r="G231"/>
        </row>
        <row r="232">
          <cell r="E232">
            <v>597593496877</v>
          </cell>
          <cell r="G232" t="str">
            <v>মুহাম্মদ আবুল হাসানাত</v>
          </cell>
        </row>
        <row r="233">
          <cell r="E233"/>
          <cell r="G233"/>
        </row>
        <row r="234">
          <cell r="E234">
            <v>145048323955</v>
          </cell>
          <cell r="G234" t="str">
            <v>খন্দকার নুহাম্মদ হুসাইন</v>
          </cell>
        </row>
        <row r="235">
          <cell r="E235"/>
          <cell r="G235"/>
        </row>
        <row r="236">
          <cell r="E236">
            <v>215523527438</v>
          </cell>
          <cell r="G236" t="str">
            <v>প্রদীপ কুমার বিশ্বাস</v>
          </cell>
        </row>
        <row r="237">
          <cell r="E237"/>
          <cell r="G237"/>
        </row>
        <row r="238">
          <cell r="E238">
            <v>476455741478</v>
          </cell>
          <cell r="G238" t="str">
            <v>তপতী চট্টোপাধ্যায়</v>
          </cell>
        </row>
        <row r="239">
          <cell r="E239"/>
          <cell r="G239"/>
        </row>
        <row r="240">
          <cell r="E240">
            <v>678351999159</v>
          </cell>
          <cell r="G240" t="str">
            <v>শেখ আব্দুস সামাদ</v>
          </cell>
        </row>
        <row r="241">
          <cell r="E241"/>
          <cell r="G241"/>
        </row>
        <row r="242">
          <cell r="E242">
            <v>173513358012</v>
          </cell>
          <cell r="G242" t="str">
            <v>সুব্রত সরকার</v>
          </cell>
        </row>
        <row r="243">
          <cell r="E243"/>
          <cell r="G243"/>
        </row>
        <row r="244">
          <cell r="E244">
            <v>131756185769</v>
          </cell>
          <cell r="G244" t="str">
            <v>ইশরাত জাহান</v>
          </cell>
        </row>
        <row r="245">
          <cell r="E245"/>
          <cell r="G245"/>
        </row>
        <row r="246">
          <cell r="E246">
            <v>741298300661</v>
          </cell>
          <cell r="G246" t="str">
            <v>এ টি এম সাজ্জাদ হোসেন</v>
          </cell>
        </row>
        <row r="247">
          <cell r="E247"/>
          <cell r="G247"/>
        </row>
        <row r="248">
          <cell r="E248">
            <v>171498285517</v>
          </cell>
          <cell r="G248" t="str">
            <v>বিশ্বজিৎ পাল</v>
          </cell>
        </row>
        <row r="249">
          <cell r="E249"/>
          <cell r="G249"/>
        </row>
        <row r="250">
          <cell r="E250">
            <v>145087422469</v>
          </cell>
          <cell r="G250" t="str">
            <v>মোহাম্মদ মশিরু রহমান আকন্দ</v>
          </cell>
        </row>
        <row r="251">
          <cell r="E251"/>
          <cell r="G251"/>
        </row>
        <row r="252">
          <cell r="E252">
            <v>712040831490</v>
          </cell>
          <cell r="G252" t="str">
            <v>তাপস কুমার হালদার</v>
          </cell>
        </row>
        <row r="253">
          <cell r="E253"/>
          <cell r="G253"/>
        </row>
        <row r="254">
          <cell r="E254">
            <v>128996272548</v>
          </cell>
          <cell r="G254" t="str">
            <v>মোঃ গোলাম মোস্তফা</v>
          </cell>
        </row>
        <row r="255">
          <cell r="E255"/>
          <cell r="G255"/>
        </row>
        <row r="256">
          <cell r="E256">
            <v>125053211573</v>
          </cell>
          <cell r="G256" t="str">
            <v>জহুরুল আলম সিদ্দিকী</v>
          </cell>
        </row>
        <row r="257">
          <cell r="E257"/>
          <cell r="G257"/>
        </row>
        <row r="258">
          <cell r="E258">
            <v>497047952564</v>
          </cell>
          <cell r="G258" t="str">
            <v>নুরুল করিম আলম</v>
          </cell>
        </row>
        <row r="259">
          <cell r="E259"/>
          <cell r="G259"/>
        </row>
        <row r="260">
          <cell r="E260">
            <v>685571544209</v>
          </cell>
          <cell r="G260" t="str">
            <v>জি এম তোফাজ্জল হোসেন</v>
          </cell>
        </row>
        <row r="261">
          <cell r="E261"/>
          <cell r="G261"/>
        </row>
        <row r="262">
          <cell r="E262">
            <v>337831448761</v>
          </cell>
          <cell r="G262" t="str">
            <v>মোঃ আব্দুর রহমান</v>
          </cell>
        </row>
        <row r="263">
          <cell r="E263"/>
          <cell r="G263"/>
        </row>
        <row r="264">
          <cell r="E264">
            <v>881375641726</v>
          </cell>
          <cell r="G264" t="str">
            <v>মোঃ আখতার হামিদ খান</v>
          </cell>
        </row>
        <row r="265">
          <cell r="E265"/>
          <cell r="G265"/>
        </row>
        <row r="266">
          <cell r="E266">
            <v>384216330726</v>
          </cell>
          <cell r="G266" t="str">
            <v>মোঃ নুরুল হক</v>
          </cell>
        </row>
        <row r="267">
          <cell r="E267"/>
          <cell r="G267"/>
        </row>
        <row r="268">
          <cell r="E268">
            <v>132059632935</v>
          </cell>
          <cell r="G268" t="str">
            <v>মোঃ শহীদ উল্লাহ</v>
          </cell>
        </row>
        <row r="269">
          <cell r="E269"/>
          <cell r="G269"/>
        </row>
        <row r="270">
          <cell r="E270">
            <v>611557814083</v>
          </cell>
          <cell r="G270" t="str">
            <v>মোঃ জুলফিকার জহির</v>
          </cell>
        </row>
        <row r="271">
          <cell r="E271"/>
          <cell r="G271"/>
        </row>
        <row r="272">
          <cell r="E272">
            <v>728490536308</v>
          </cell>
          <cell r="G272" t="str">
            <v>মোঃ তৈয়বুর রহমান</v>
          </cell>
        </row>
        <row r="273">
          <cell r="E273"/>
          <cell r="G273"/>
        </row>
        <row r="274">
          <cell r="E274">
            <v>843243989225</v>
          </cell>
          <cell r="G274" t="str">
            <v>বেগম শামসুন নাহার</v>
          </cell>
        </row>
        <row r="275">
          <cell r="E275"/>
          <cell r="G275"/>
        </row>
        <row r="276">
          <cell r="E276">
            <v>154235683802</v>
          </cell>
          <cell r="G276" t="str">
            <v>মোঃ গোলাম মোস্তফা ভূঁইয়া</v>
          </cell>
        </row>
        <row r="277">
          <cell r="E277"/>
          <cell r="G277"/>
        </row>
        <row r="278">
          <cell r="E278">
            <v>534893993011</v>
          </cell>
          <cell r="G278" t="str">
            <v>আব্দুল আজিজ</v>
          </cell>
        </row>
        <row r="279">
          <cell r="E279"/>
          <cell r="G279"/>
        </row>
        <row r="280">
          <cell r="E280">
            <v>345949462423</v>
          </cell>
          <cell r="G280" t="str">
            <v>মোঃ শাহাদাত হোসেন খান</v>
          </cell>
        </row>
        <row r="281">
          <cell r="E281"/>
          <cell r="G281"/>
        </row>
        <row r="282">
          <cell r="E282">
            <v>522521732947</v>
          </cell>
          <cell r="G282" t="str">
            <v>এম সাজ্জাদুল কবির</v>
          </cell>
        </row>
        <row r="283">
          <cell r="E283"/>
          <cell r="G283"/>
        </row>
        <row r="284">
          <cell r="E284">
            <v>531657866165</v>
          </cell>
          <cell r="G284" t="str">
            <v>আব্দুর রাজ্জাক দালি</v>
          </cell>
        </row>
        <row r="285">
          <cell r="E285"/>
          <cell r="G285"/>
        </row>
        <row r="286">
          <cell r="E286">
            <v>461779985666</v>
          </cell>
          <cell r="G286" t="str">
            <v>মোঃ সাখাওয়াত হোসেন</v>
          </cell>
        </row>
        <row r="287">
          <cell r="E287"/>
          <cell r="G287"/>
        </row>
        <row r="288">
          <cell r="E288">
            <v>730074271870</v>
          </cell>
          <cell r="G288" t="str">
            <v>চারু চন্দ্র আদিকারি</v>
          </cell>
        </row>
        <row r="289">
          <cell r="E289"/>
          <cell r="G289"/>
        </row>
        <row r="290">
          <cell r="E290">
            <v>436063128488</v>
          </cell>
          <cell r="G290" t="str">
            <v>দেবেন্দ্র চন্দ্র দাস</v>
          </cell>
        </row>
        <row r="291">
          <cell r="E291"/>
          <cell r="G291"/>
        </row>
        <row r="292">
          <cell r="E292">
            <v>119777403660</v>
          </cell>
          <cell r="G292" t="str">
            <v>মোহাম্মদ ইব্রাহিম খলিল</v>
          </cell>
        </row>
        <row r="293">
          <cell r="E293"/>
          <cell r="G293"/>
        </row>
        <row r="294">
          <cell r="E294">
            <v>143463958393</v>
          </cell>
          <cell r="G294" t="str">
            <v>মোঃ মনিরুল ইসলাম ভূঁইয়া</v>
          </cell>
        </row>
        <row r="295">
          <cell r="E295"/>
          <cell r="G295"/>
        </row>
        <row r="296">
          <cell r="E296">
            <v>869469240488</v>
          </cell>
          <cell r="G296" t="str">
            <v>জামিলা আক্তার</v>
          </cell>
        </row>
        <row r="297">
          <cell r="E297"/>
          <cell r="G297"/>
        </row>
        <row r="298">
          <cell r="E298">
            <v>543180532391</v>
          </cell>
          <cell r="G298" t="str">
            <v>মোঃ আবুল কালাম আজাদ</v>
          </cell>
        </row>
        <row r="299">
          <cell r="E299"/>
          <cell r="G299"/>
        </row>
        <row r="300">
          <cell r="E300">
            <v>769439723742</v>
          </cell>
          <cell r="G300" t="str">
            <v>আশরাফুল আলম গাজী</v>
          </cell>
        </row>
        <row r="301">
          <cell r="E301"/>
          <cell r="G301"/>
        </row>
        <row r="302">
          <cell r="E302">
            <v>260588315623</v>
          </cell>
          <cell r="G302" t="str">
            <v>মোঃ সফর উদ্দিন</v>
          </cell>
        </row>
        <row r="303">
          <cell r="E303"/>
          <cell r="G303"/>
        </row>
        <row r="304">
          <cell r="E304">
            <v>636657673485</v>
          </cell>
          <cell r="G304" t="str">
            <v>মোঃ হুমায়ুন কবির</v>
          </cell>
        </row>
        <row r="305">
          <cell r="E305"/>
          <cell r="G305"/>
        </row>
        <row r="306">
          <cell r="E306">
            <v>622371502719</v>
          </cell>
          <cell r="G306" t="str">
            <v>শিবনাথ সরকার</v>
          </cell>
        </row>
        <row r="307">
          <cell r="E307"/>
          <cell r="G307"/>
        </row>
        <row r="308">
          <cell r="E308">
            <v>185163556201</v>
          </cell>
          <cell r="G308" t="str">
            <v>মোঃ সাহাব উদ্দিন</v>
          </cell>
        </row>
        <row r="309">
          <cell r="E309"/>
          <cell r="G309"/>
        </row>
        <row r="310">
          <cell r="E310">
            <v>350006654564</v>
          </cell>
          <cell r="G310" t="str">
            <v>মোহাম্মদ শওকত হোসেন</v>
          </cell>
        </row>
        <row r="311">
          <cell r="E311"/>
          <cell r="G311"/>
        </row>
        <row r="312">
          <cell r="E312">
            <v>137685241075</v>
          </cell>
          <cell r="G312" t="str">
            <v>মোঃ ফিরোজ উদ্দিন সুমন</v>
          </cell>
        </row>
        <row r="313">
          <cell r="E313"/>
          <cell r="G313"/>
        </row>
        <row r="314">
          <cell r="E314">
            <v>814104686258</v>
          </cell>
          <cell r="G314" t="str">
            <v>রাকিব আহমেদ</v>
          </cell>
        </row>
        <row r="315">
          <cell r="E315"/>
          <cell r="G315"/>
        </row>
        <row r="316">
          <cell r="E316">
            <v>134404404002</v>
          </cell>
          <cell r="G316" t="str">
            <v>জ্যোতির্ময় সরকার সমীর</v>
          </cell>
        </row>
        <row r="317">
          <cell r="E317"/>
          <cell r="G317"/>
        </row>
        <row r="318">
          <cell r="E318">
            <v>626093870999</v>
          </cell>
          <cell r="G318" t="str">
            <v>মোঃ আব্দুল মান্নান গাজী</v>
          </cell>
        </row>
        <row r="319">
          <cell r="E319"/>
          <cell r="G319"/>
        </row>
        <row r="320">
          <cell r="E320">
            <v>264541209063</v>
          </cell>
          <cell r="G320" t="str">
            <v>নজরুল ইসলাম সরকার</v>
          </cell>
        </row>
        <row r="321">
          <cell r="E321"/>
          <cell r="G321"/>
        </row>
        <row r="322">
          <cell r="E322">
            <v>880326349649</v>
          </cell>
          <cell r="G322" t="str">
            <v>মোঃ শফিকুর রহমান</v>
          </cell>
        </row>
        <row r="323">
          <cell r="E323"/>
          <cell r="G323"/>
        </row>
        <row r="324">
          <cell r="E324">
            <v>435107324418</v>
          </cell>
          <cell r="G324" t="str">
            <v>মোঃ মহসিন আলী</v>
          </cell>
        </row>
        <row r="325">
          <cell r="E325"/>
          <cell r="G325"/>
        </row>
        <row r="326">
          <cell r="E326">
            <v>773853354265</v>
          </cell>
          <cell r="G326" t="str">
            <v>রাউফা হক</v>
          </cell>
        </row>
        <row r="327">
          <cell r="E327"/>
          <cell r="G327"/>
        </row>
        <row r="328">
          <cell r="E328">
            <v>642872483486</v>
          </cell>
          <cell r="G328" t="str">
            <v>কৃষ্ণা চাকমা</v>
          </cell>
        </row>
        <row r="329">
          <cell r="E329"/>
          <cell r="G329"/>
        </row>
        <row r="330">
          <cell r="E330">
            <v>348385873651</v>
          </cell>
          <cell r="G330" t="str">
            <v>মোঃ আব্দুল মান্নান</v>
          </cell>
        </row>
        <row r="331">
          <cell r="E331"/>
          <cell r="G331"/>
        </row>
        <row r="332">
          <cell r="E332">
            <v>875627884870</v>
          </cell>
          <cell r="G332" t="str">
            <v>মুহাম্মদ ইলিয়াস</v>
          </cell>
        </row>
        <row r="333">
          <cell r="E333"/>
          <cell r="G333"/>
        </row>
        <row r="334">
          <cell r="E334">
            <v>396068768756</v>
          </cell>
          <cell r="G334" t="str">
            <v>মোঃ সাইফুল আলম</v>
          </cell>
        </row>
        <row r="335">
          <cell r="E335"/>
          <cell r="G335"/>
        </row>
        <row r="336">
          <cell r="E336">
            <v>144643780130</v>
          </cell>
          <cell r="G336" t="str">
            <v>মালিহা আক্তার</v>
          </cell>
        </row>
        <row r="337">
          <cell r="E337"/>
          <cell r="G337"/>
        </row>
        <row r="338">
          <cell r="E338">
            <v>320895414498</v>
          </cell>
          <cell r="G338" t="str">
            <v>মোহাম্মদ রিয়াজ উদ্দিন মিয়া</v>
          </cell>
        </row>
        <row r="339">
          <cell r="E339"/>
          <cell r="G339"/>
        </row>
        <row r="340">
          <cell r="E340">
            <v>471405904981</v>
          </cell>
          <cell r="G340" t="str">
            <v>এ কে এম মোস্তফা আখতার</v>
          </cell>
        </row>
        <row r="341">
          <cell r="E341"/>
          <cell r="G341"/>
        </row>
        <row r="342">
          <cell r="E342">
            <v>185478743895</v>
          </cell>
          <cell r="G342" t="str">
            <v>মোঃ আমজাদ হোসেন</v>
          </cell>
        </row>
        <row r="343">
          <cell r="E343"/>
          <cell r="G343"/>
        </row>
        <row r="344">
          <cell r="E344">
            <v>269131477830</v>
          </cell>
          <cell r="G344" t="str">
            <v>মোঃ আবদুল হামিদ খান</v>
          </cell>
        </row>
        <row r="345">
          <cell r="E345"/>
          <cell r="G345"/>
        </row>
        <row r="346">
          <cell r="E346">
            <v>125870113059</v>
          </cell>
          <cell r="G346" t="str">
            <v>সুস্মিতা মন্ডল</v>
          </cell>
        </row>
        <row r="347">
          <cell r="E347"/>
          <cell r="G347"/>
        </row>
        <row r="348">
          <cell r="E348">
            <v>355432117327</v>
          </cell>
          <cell r="G348" t="str">
            <v>অশিত কুমার মন্ডল</v>
          </cell>
        </row>
        <row r="349">
          <cell r="E349"/>
          <cell r="G349"/>
        </row>
        <row r="350">
          <cell r="E350">
            <v>668913394215</v>
          </cell>
          <cell r="G350" t="str">
            <v>মোঃ সিরাজুল ইসলাম</v>
          </cell>
        </row>
        <row r="351">
          <cell r="E351"/>
          <cell r="G351"/>
        </row>
        <row r="352">
          <cell r="E352">
            <v>547774730832</v>
          </cell>
          <cell r="G352" t="str">
            <v>বেদেশ অধিকারী</v>
          </cell>
        </row>
        <row r="353">
          <cell r="E353"/>
          <cell r="G353"/>
        </row>
        <row r="354">
          <cell r="E354">
            <v>185562918145</v>
          </cell>
          <cell r="G354" t="str">
            <v>মোঃ শামসুল হক</v>
          </cell>
        </row>
        <row r="355">
          <cell r="E355"/>
          <cell r="G355"/>
        </row>
        <row r="356">
          <cell r="E356">
            <v>563904753323</v>
          </cell>
          <cell r="G356" t="str">
            <v>অংশফ্রু মগ</v>
          </cell>
        </row>
        <row r="357">
          <cell r="E357"/>
          <cell r="G357"/>
        </row>
        <row r="358">
          <cell r="E358">
            <v>443910498568</v>
          </cell>
          <cell r="G358" t="str">
            <v>আফতাব উদ্দিন খান</v>
          </cell>
        </row>
        <row r="359">
          <cell r="E359"/>
          <cell r="G359"/>
        </row>
        <row r="360">
          <cell r="E360">
            <v>343297212619</v>
          </cell>
          <cell r="G360" t="str">
            <v>মোঃ রফিকুল ইসলাম ভূঁইয়া</v>
          </cell>
        </row>
        <row r="361">
          <cell r="E361"/>
          <cell r="G361"/>
        </row>
        <row r="362">
          <cell r="E362">
            <v>194046432685</v>
          </cell>
          <cell r="G362" t="str">
            <v>মোঃ সিরাজুল হক</v>
          </cell>
        </row>
        <row r="363">
          <cell r="E363"/>
          <cell r="G363"/>
        </row>
        <row r="364">
          <cell r="E364">
            <v>413761352849</v>
          </cell>
          <cell r="G364" t="str">
            <v>জ্যোৎস্না ভট্টাচার্য্যি</v>
          </cell>
        </row>
        <row r="365">
          <cell r="E365"/>
          <cell r="G365"/>
        </row>
        <row r="366">
          <cell r="E366">
            <v>873629702287</v>
          </cell>
          <cell r="G366" t="str">
            <v>শাহান-আরা বেগম</v>
          </cell>
        </row>
        <row r="367">
          <cell r="E367"/>
          <cell r="G367"/>
        </row>
        <row r="368">
          <cell r="E368">
            <v>232720836363</v>
          </cell>
          <cell r="G368" t="str">
            <v>খান মোঃ আব্দুল ওয়াহাব</v>
          </cell>
        </row>
        <row r="369">
          <cell r="E369"/>
          <cell r="G369"/>
        </row>
        <row r="370">
          <cell r="E370">
            <v>162712613053</v>
          </cell>
          <cell r="G370" t="str">
            <v>মোঃ তরিকুল ইসলাম</v>
          </cell>
        </row>
        <row r="371">
          <cell r="E371"/>
          <cell r="G371"/>
        </row>
        <row r="372">
          <cell r="E372">
            <v>488497531139</v>
          </cell>
          <cell r="G372" t="str">
            <v>মোঃ আব্দুর রহমান</v>
          </cell>
        </row>
        <row r="373">
          <cell r="E373"/>
          <cell r="G373"/>
        </row>
        <row r="374">
          <cell r="E374">
            <v>742588988423</v>
          </cell>
          <cell r="G374" t="str">
            <v>আ. লতিফ মোঃ আবু তাহের</v>
          </cell>
        </row>
        <row r="375">
          <cell r="E375"/>
          <cell r="G375"/>
        </row>
        <row r="376">
          <cell r="E376">
            <v>190629137305</v>
          </cell>
          <cell r="G376" t="str">
            <v>সুনীল কুমার রায়</v>
          </cell>
        </row>
        <row r="377">
          <cell r="E377"/>
          <cell r="G377"/>
        </row>
        <row r="378">
          <cell r="E378">
            <v>333025466464</v>
          </cell>
          <cell r="G378" t="str">
            <v>সুধীর রঞ্জন বিশ্বাস</v>
          </cell>
        </row>
        <row r="379">
          <cell r="E379"/>
          <cell r="G379"/>
        </row>
        <row r="380">
          <cell r="E380">
            <v>753110484225</v>
          </cell>
          <cell r="G380" t="str">
            <v>মোঃ সিরাজুল ইসলাম</v>
          </cell>
        </row>
        <row r="381">
          <cell r="E381"/>
          <cell r="G381"/>
        </row>
        <row r="382">
          <cell r="E382">
            <v>149687166923</v>
          </cell>
          <cell r="G382" t="str">
            <v>মোঃ আমজাদ হোসেন</v>
          </cell>
        </row>
        <row r="383">
          <cell r="E383"/>
          <cell r="G383"/>
        </row>
        <row r="384">
          <cell r="E384">
            <v>529694299840</v>
          </cell>
          <cell r="G384" t="str">
            <v>মিসেস শিরিন ইসলাম</v>
          </cell>
        </row>
        <row r="385">
          <cell r="E385"/>
          <cell r="G385"/>
        </row>
        <row r="386">
          <cell r="E386">
            <v>656214152403</v>
          </cell>
          <cell r="G386" t="str">
            <v>এম.এইচ. মামুন</v>
          </cell>
        </row>
        <row r="387">
          <cell r="E387"/>
          <cell r="G387"/>
        </row>
        <row r="388">
          <cell r="E388">
            <v>241714501716</v>
          </cell>
          <cell r="G388" t="str">
            <v>মোঃ আলাউদ্দিন মোল্লা</v>
          </cell>
        </row>
        <row r="389">
          <cell r="E389"/>
          <cell r="G389"/>
        </row>
        <row r="390">
          <cell r="E390">
            <v>778057314467</v>
          </cell>
          <cell r="G390" t="str">
            <v>কবির আহমেদ খান</v>
          </cell>
        </row>
        <row r="391">
          <cell r="E391"/>
          <cell r="G391"/>
        </row>
        <row r="392">
          <cell r="E392">
            <v>771089231703</v>
          </cell>
          <cell r="G392" t="str">
            <v>রণজিৎ কুমার রায়</v>
          </cell>
        </row>
        <row r="393">
          <cell r="E393"/>
          <cell r="G393"/>
        </row>
        <row r="394">
          <cell r="E394">
            <v>771666843505</v>
          </cell>
          <cell r="G394" t="str">
            <v>বিধান চন্দ্র হাওলাদার</v>
          </cell>
        </row>
        <row r="395">
          <cell r="E395"/>
          <cell r="G395"/>
        </row>
        <row r="396">
          <cell r="E396">
            <v>215017331391</v>
          </cell>
          <cell r="G396" t="str">
            <v>মোঃ আনোয়ার হোসেন</v>
          </cell>
        </row>
        <row r="397">
          <cell r="E397"/>
          <cell r="G397"/>
        </row>
        <row r="398">
          <cell r="E398">
            <v>213548625664</v>
          </cell>
          <cell r="G398" t="str">
            <v>শামীমা আফতা</v>
          </cell>
        </row>
        <row r="399">
          <cell r="E399"/>
          <cell r="G399"/>
        </row>
        <row r="400">
          <cell r="E400">
            <v>828209613196</v>
          </cell>
          <cell r="G400" t="str">
            <v>কে এম লুৎফর রহমান</v>
          </cell>
        </row>
        <row r="401">
          <cell r="E401"/>
          <cell r="G401"/>
        </row>
        <row r="402">
          <cell r="E402">
            <v>718653949732</v>
          </cell>
          <cell r="G402" t="str">
            <v>জাহিদা নাসরিন</v>
          </cell>
        </row>
        <row r="403">
          <cell r="E403"/>
          <cell r="G403"/>
        </row>
        <row r="404">
          <cell r="E404">
            <v>180336202941</v>
          </cell>
          <cell r="G404" t="str">
            <v>খন্দকার জামালুর রহমান</v>
          </cell>
        </row>
        <row r="405">
          <cell r="E405"/>
          <cell r="G405"/>
        </row>
        <row r="406">
          <cell r="E406">
            <v>612859231954</v>
          </cell>
          <cell r="G406" t="str">
            <v>দিপ্তি রানী সরকার</v>
          </cell>
        </row>
        <row r="407">
          <cell r="E407"/>
          <cell r="G407"/>
        </row>
        <row r="408">
          <cell r="E408">
            <v>321622721227</v>
          </cell>
          <cell r="G408" t="str">
            <v>নূরুন নবী</v>
          </cell>
        </row>
        <row r="409">
          <cell r="E409"/>
          <cell r="G409"/>
        </row>
        <row r="410">
          <cell r="E410">
            <v>880358398222</v>
          </cell>
          <cell r="G410" t="str">
            <v>মোঃ আব্দুল হালিম চৌধুরী</v>
          </cell>
        </row>
        <row r="411">
          <cell r="E411"/>
          <cell r="G411"/>
        </row>
        <row r="412">
          <cell r="E412">
            <v>347047718410</v>
          </cell>
          <cell r="G412" t="str">
            <v>আমাতুজ্জোহরা খান</v>
          </cell>
        </row>
        <row r="413">
          <cell r="E413"/>
          <cell r="G413"/>
        </row>
        <row r="414">
          <cell r="E414">
            <v>842907596573</v>
          </cell>
          <cell r="G414" t="str">
            <v>মোঃ তরিকুল ইসলাম</v>
          </cell>
        </row>
        <row r="415">
          <cell r="E415"/>
          <cell r="G415"/>
        </row>
        <row r="416">
          <cell r="E416">
            <v>484380524272</v>
          </cell>
          <cell r="G416" t="str">
            <v>ভোলা নাথ সাহা</v>
          </cell>
        </row>
        <row r="417">
          <cell r="E417"/>
          <cell r="G417"/>
        </row>
        <row r="418">
          <cell r="E418">
            <v>385208199596</v>
          </cell>
          <cell r="G418" t="str">
            <v>মোঃ ফেরদৌস চৌধুরী</v>
          </cell>
        </row>
        <row r="419">
          <cell r="E419"/>
          <cell r="G419"/>
        </row>
        <row r="420">
          <cell r="E420">
            <v>115873109998</v>
          </cell>
          <cell r="G420" t="str">
            <v>রিপন দে সরকার</v>
          </cell>
        </row>
        <row r="421">
          <cell r="E421"/>
          <cell r="G421"/>
        </row>
        <row r="422">
          <cell r="E422">
            <v>832697956708</v>
          </cell>
          <cell r="G422" t="str">
            <v>মোহাম্মদ আবু কাউসার সরকার</v>
          </cell>
        </row>
        <row r="423">
          <cell r="E423"/>
          <cell r="G423"/>
        </row>
        <row r="424">
          <cell r="E424">
            <v>522349533003</v>
          </cell>
          <cell r="G424" t="str">
            <v>মোঃ আবুবকর সিদ্দিক খান</v>
          </cell>
        </row>
        <row r="425">
          <cell r="E425"/>
          <cell r="G425"/>
        </row>
        <row r="426">
          <cell r="E426">
            <v>191883666361</v>
          </cell>
          <cell r="G426" t="str">
            <v>এ.বি.এম.শফিউল আলম</v>
          </cell>
        </row>
        <row r="427">
          <cell r="E427"/>
          <cell r="G427"/>
        </row>
        <row r="428">
          <cell r="E428">
            <v>493580102973</v>
          </cell>
          <cell r="G428" t="str">
            <v>মোঃ আব্দুর রহিম</v>
          </cell>
        </row>
        <row r="429">
          <cell r="E429"/>
          <cell r="G429"/>
        </row>
        <row r="430">
          <cell r="E430">
            <v>692875924693</v>
          </cell>
          <cell r="G430" t="str">
            <v>মোঃ শাহ আলম মিয়া</v>
          </cell>
        </row>
        <row r="431">
          <cell r="E431"/>
          <cell r="G431"/>
        </row>
        <row r="432">
          <cell r="E432">
            <v>180786221266</v>
          </cell>
          <cell r="G432" t="str">
            <v>এস এম আনোয়ার হোসেন</v>
          </cell>
        </row>
        <row r="433">
          <cell r="E433"/>
          <cell r="G433"/>
        </row>
        <row r="434">
          <cell r="E434">
            <v>353152142572</v>
          </cell>
          <cell r="G434" t="str">
            <v>মোঃ মনিরুল ইসলাম খান</v>
          </cell>
        </row>
        <row r="435">
          <cell r="E435"/>
          <cell r="G435"/>
        </row>
        <row r="436">
          <cell r="E436">
            <v>355368324813</v>
          </cell>
          <cell r="G436" t="str">
            <v>মোঃ আব্দুল গফুর</v>
          </cell>
        </row>
        <row r="437">
          <cell r="E437"/>
          <cell r="G437"/>
        </row>
        <row r="438">
          <cell r="E438">
            <v>848687661562</v>
          </cell>
          <cell r="G438" t="str">
            <v>আরকানুল হক</v>
          </cell>
        </row>
        <row r="439">
          <cell r="E439"/>
          <cell r="G439"/>
        </row>
        <row r="440">
          <cell r="E440">
            <v>146087634960</v>
          </cell>
          <cell r="G440" t="str">
            <v>বাবু লাল পাল</v>
          </cell>
        </row>
        <row r="441">
          <cell r="E441"/>
          <cell r="G441"/>
        </row>
        <row r="442">
          <cell r="E442">
            <v>818432245321</v>
          </cell>
          <cell r="G442" t="str">
            <v>মোঃ আফজাল হোসেন</v>
          </cell>
        </row>
        <row r="443">
          <cell r="E443"/>
          <cell r="G443"/>
        </row>
        <row r="444">
          <cell r="E444">
            <v>194441814060</v>
          </cell>
          <cell r="G444" t="str">
            <v>ফরিদা ইয়াসমিন</v>
          </cell>
        </row>
        <row r="445">
          <cell r="E445"/>
          <cell r="G445"/>
        </row>
        <row r="446">
          <cell r="E446">
            <v>753981852622</v>
          </cell>
          <cell r="G446" t="str">
            <v>মোঃ নুরুল হক</v>
          </cell>
        </row>
        <row r="447">
          <cell r="E447"/>
          <cell r="G447"/>
        </row>
        <row r="448">
          <cell r="E448">
            <v>559852128021</v>
          </cell>
          <cell r="G448" t="str">
            <v>মোঃ রফিকুল ইসলাম</v>
          </cell>
        </row>
        <row r="449">
          <cell r="E449"/>
          <cell r="G449"/>
        </row>
        <row r="450">
          <cell r="E450">
            <v>335478308469</v>
          </cell>
          <cell r="G450" t="str">
            <v>মোঃ আশরাফ আলী</v>
          </cell>
        </row>
        <row r="451">
          <cell r="E451"/>
          <cell r="G451"/>
        </row>
        <row r="452">
          <cell r="E452">
            <v>376328773895</v>
          </cell>
          <cell r="G452" t="str">
            <v>মোঃ আব্দুল্লাহ আল মামুন</v>
          </cell>
        </row>
        <row r="453">
          <cell r="E453"/>
          <cell r="G453"/>
        </row>
        <row r="454">
          <cell r="E454">
            <v>611088257010</v>
          </cell>
          <cell r="G454" t="str">
            <v>মোহাম্মদ আলাউদ্দিন পাটোয়ারী</v>
          </cell>
        </row>
        <row r="455">
          <cell r="E455"/>
          <cell r="G455"/>
        </row>
        <row r="456">
          <cell r="E456">
            <v>195845935533</v>
          </cell>
          <cell r="G456" t="str">
            <v>কাজী শেরিনা বেগম</v>
          </cell>
        </row>
        <row r="457">
          <cell r="E457"/>
          <cell r="G457"/>
        </row>
        <row r="458">
          <cell r="E458">
            <v>888312107792</v>
          </cell>
          <cell r="G458" t="str">
            <v>এ.টি.এম জাকির হোসেন</v>
          </cell>
        </row>
        <row r="459">
          <cell r="E459"/>
          <cell r="G459"/>
        </row>
        <row r="460">
          <cell r="E460">
            <v>251367364448</v>
          </cell>
          <cell r="G460" t="str">
            <v>মোঃ ইকবাল হোসেন</v>
          </cell>
        </row>
        <row r="461">
          <cell r="E461"/>
          <cell r="G461"/>
        </row>
        <row r="462">
          <cell r="E462">
            <v>411713605281</v>
          </cell>
          <cell r="G462" t="str">
            <v>মোঃ শের আলী তালুকদার</v>
          </cell>
        </row>
        <row r="463">
          <cell r="E463"/>
          <cell r="G463"/>
        </row>
        <row r="464">
          <cell r="E464">
            <v>336106657417</v>
          </cell>
          <cell r="G464" t="str">
            <v>এম এম মনিরুল ইসলাম মজুমদার</v>
          </cell>
        </row>
        <row r="465">
          <cell r="E465"/>
          <cell r="G465"/>
        </row>
        <row r="466">
          <cell r="E466">
            <v>188735915633</v>
          </cell>
          <cell r="G466" t="str">
            <v>মোঃ আব্দুর রাজ্জাক</v>
          </cell>
        </row>
        <row r="467">
          <cell r="E467"/>
          <cell r="G467"/>
        </row>
        <row r="468">
          <cell r="E468">
            <v>211686654617</v>
          </cell>
          <cell r="G468" t="str">
            <v>মোঃ নাজমুল হক</v>
          </cell>
        </row>
        <row r="469">
          <cell r="E469"/>
          <cell r="G469"/>
        </row>
        <row r="470">
          <cell r="E470">
            <v>831288234521</v>
          </cell>
          <cell r="G470" t="str">
            <v>মোঃ আবুল কালাম</v>
          </cell>
        </row>
        <row r="471">
          <cell r="E471"/>
          <cell r="G471"/>
        </row>
        <row r="472">
          <cell r="E472">
            <v>824976415538</v>
          </cell>
          <cell r="G472" t="str">
            <v>সঞ্জয় কুমার সরকার</v>
          </cell>
        </row>
        <row r="473">
          <cell r="E473"/>
          <cell r="G473"/>
        </row>
        <row r="474">
          <cell r="E474">
            <v>759009544813</v>
          </cell>
          <cell r="G474" t="str">
            <v>মোঃ জাকির হোসেন</v>
          </cell>
        </row>
        <row r="475">
          <cell r="E475"/>
          <cell r="G475"/>
        </row>
        <row r="476">
          <cell r="E476">
            <v>116448717130</v>
          </cell>
          <cell r="G476" t="str">
            <v>মোহাম্মদ কামরুজ্জামান জুয়েল</v>
          </cell>
        </row>
        <row r="477">
          <cell r="E477"/>
          <cell r="G477"/>
        </row>
        <row r="478">
          <cell r="E478">
            <v>470813581476</v>
          </cell>
          <cell r="G478" t="str">
            <v>মোঃ কামরুল আহসান</v>
          </cell>
        </row>
        <row r="479">
          <cell r="E479"/>
          <cell r="G479"/>
        </row>
        <row r="480">
          <cell r="E480">
            <v>180519615583</v>
          </cell>
          <cell r="G480" t="str">
            <v>মোঃ মিজানুর রহমান</v>
          </cell>
        </row>
        <row r="481">
          <cell r="E481"/>
          <cell r="G481"/>
        </row>
        <row r="482">
          <cell r="E482">
            <v>231119953651</v>
          </cell>
          <cell r="G482" t="str">
            <v>মোঃ নাজিম উদ্দিন</v>
          </cell>
        </row>
        <row r="483">
          <cell r="E483"/>
          <cell r="G483"/>
        </row>
        <row r="484">
          <cell r="E484">
            <v>546785491036</v>
          </cell>
          <cell r="G484" t="str">
            <v>মোহাম্মদ সেলিম উদ্দিন</v>
          </cell>
        </row>
        <row r="485">
          <cell r="E485"/>
          <cell r="G485"/>
        </row>
        <row r="486">
          <cell r="E486">
            <v>125212688914</v>
          </cell>
          <cell r="G486" t="str">
            <v>মুহাম্মদ সানোয়ার হোসেন আকন্দ</v>
          </cell>
        </row>
        <row r="487">
          <cell r="E487"/>
          <cell r="G487"/>
        </row>
        <row r="488">
          <cell r="E488">
            <v>150920422082</v>
          </cell>
          <cell r="G488" t="str">
            <v>মোজাফফর উদ্দিন আহমেদ</v>
          </cell>
        </row>
        <row r="489">
          <cell r="E489"/>
          <cell r="G489"/>
        </row>
        <row r="490">
          <cell r="E490">
            <v>143946153253</v>
          </cell>
          <cell r="G490" t="str">
            <v>মোঃ মকিদুজ্জামান ভূঁইয়া</v>
          </cell>
        </row>
        <row r="491">
          <cell r="E491"/>
          <cell r="G491"/>
        </row>
        <row r="492">
          <cell r="E492">
            <v>225117920693</v>
          </cell>
          <cell r="G492" t="str">
            <v>মোঃ আব্দুল জলিল</v>
          </cell>
        </row>
        <row r="493">
          <cell r="E493"/>
          <cell r="G493"/>
        </row>
        <row r="494">
          <cell r="E494">
            <v>135672177435</v>
          </cell>
          <cell r="G494" t="str">
            <v>মোঃ মাহবুবুর রহমান</v>
          </cell>
        </row>
        <row r="495">
          <cell r="E495"/>
          <cell r="G495"/>
        </row>
        <row r="496">
          <cell r="E496">
            <v>250973150590</v>
          </cell>
          <cell r="G496" t="str">
            <v>মোহাম্মদ কামাল আহমেদ</v>
          </cell>
        </row>
        <row r="497">
          <cell r="E497"/>
          <cell r="G497"/>
        </row>
        <row r="498">
          <cell r="E498">
            <v>145774958266</v>
          </cell>
          <cell r="G498" t="str">
            <v>পাপিয়া পারভীন</v>
          </cell>
        </row>
        <row r="499">
          <cell r="E499"/>
          <cell r="G499"/>
        </row>
        <row r="500">
          <cell r="E500">
            <v>269646792857</v>
          </cell>
          <cell r="G500" t="str">
            <v>শাহ জিবরাইল</v>
          </cell>
        </row>
        <row r="501">
          <cell r="E501"/>
          <cell r="G501"/>
        </row>
        <row r="502">
          <cell r="E502">
            <v>251273922691</v>
          </cell>
          <cell r="G502" t="str">
            <v>আসাকি মাহমুদী</v>
          </cell>
        </row>
        <row r="503">
          <cell r="E503"/>
          <cell r="G503"/>
        </row>
        <row r="504">
          <cell r="E504">
            <v>248637618266</v>
          </cell>
          <cell r="G504" t="str">
            <v>আবুল হাশেম মিয়া</v>
          </cell>
        </row>
        <row r="505">
          <cell r="E505"/>
          <cell r="G505"/>
        </row>
        <row r="506">
          <cell r="E506">
            <v>224230261749</v>
          </cell>
          <cell r="G506" t="str">
            <v>এম এ কাদির খান</v>
          </cell>
        </row>
        <row r="507">
          <cell r="E507"/>
          <cell r="G507"/>
        </row>
        <row r="508">
          <cell r="E508">
            <v>624412270690</v>
          </cell>
          <cell r="G508" t="str">
            <v>নাদিরা সুলতানা</v>
          </cell>
        </row>
        <row r="509">
          <cell r="E509"/>
          <cell r="G509"/>
        </row>
        <row r="510">
          <cell r="E510">
            <v>165726112726</v>
          </cell>
          <cell r="G510" t="str">
            <v>মোঃ বজলুর রহমান</v>
          </cell>
        </row>
        <row r="511">
          <cell r="E511"/>
          <cell r="G511"/>
        </row>
        <row r="512">
          <cell r="E512">
            <v>384740888681</v>
          </cell>
          <cell r="G512" t="str">
            <v>হামিদা আক্তার খাতুন</v>
          </cell>
        </row>
        <row r="513">
          <cell r="E513"/>
          <cell r="G513"/>
        </row>
        <row r="514">
          <cell r="E514">
            <v>237582556742</v>
          </cell>
          <cell r="G514" t="str">
            <v>মোঃ রেজাউল করিম</v>
          </cell>
        </row>
        <row r="515">
          <cell r="E515"/>
          <cell r="G515"/>
        </row>
        <row r="516">
          <cell r="E516">
            <v>130466361197</v>
          </cell>
          <cell r="G516" t="str">
            <v>মোঃ সাইফুল আমির</v>
          </cell>
        </row>
        <row r="517">
          <cell r="E517"/>
          <cell r="G517"/>
        </row>
        <row r="518">
          <cell r="E518">
            <v>514907788090</v>
          </cell>
          <cell r="G518" t="str">
            <v>মোঃ মমিন উদ্দিন</v>
          </cell>
        </row>
        <row r="519">
          <cell r="E519"/>
          <cell r="G519"/>
        </row>
        <row r="520">
          <cell r="E520">
            <v>268524727652</v>
          </cell>
          <cell r="G520" t="str">
            <v>মফিজুল ইসলাম চৌধুরী</v>
          </cell>
        </row>
        <row r="521">
          <cell r="E521"/>
          <cell r="G521"/>
        </row>
        <row r="522">
          <cell r="E522">
            <v>141385962091</v>
          </cell>
          <cell r="G522" t="str">
            <v>এ কে এম নুরুন নবী</v>
          </cell>
        </row>
        <row r="523">
          <cell r="E523"/>
          <cell r="G523"/>
        </row>
        <row r="524">
          <cell r="E524">
            <v>329959810327</v>
          </cell>
          <cell r="G524" t="str">
            <v>এ এন এম নুরুন নবী</v>
          </cell>
        </row>
        <row r="525">
          <cell r="E525"/>
          <cell r="G525"/>
        </row>
        <row r="526">
          <cell r="E526">
            <v>294021141536</v>
          </cell>
          <cell r="G526" t="str">
            <v>মোঃ মাহবুবুল আলম</v>
          </cell>
        </row>
        <row r="527">
          <cell r="E527"/>
          <cell r="G527"/>
        </row>
        <row r="528">
          <cell r="E528">
            <v>175649145287</v>
          </cell>
          <cell r="G528" t="str">
            <v>মোঃ মঞ্জুরুল হক</v>
          </cell>
        </row>
        <row r="529">
          <cell r="E529"/>
          <cell r="G529"/>
        </row>
        <row r="530">
          <cell r="E530">
            <v>150984633348</v>
          </cell>
          <cell r="G530" t="str">
            <v>মোঃ ইসমাইল সিকদার</v>
          </cell>
        </row>
        <row r="531">
          <cell r="E531"/>
          <cell r="G531"/>
        </row>
        <row r="532">
          <cell r="E532">
            <v>250595460469</v>
          </cell>
          <cell r="G532" t="str">
            <v>গোলাম মোস্তফা</v>
          </cell>
        </row>
        <row r="533">
          <cell r="E533"/>
          <cell r="G533"/>
        </row>
        <row r="534">
          <cell r="E534">
            <v>878227537380</v>
          </cell>
          <cell r="G534" t="str">
            <v>সেলিনা আক্তার</v>
          </cell>
        </row>
        <row r="535">
          <cell r="E535"/>
          <cell r="G535"/>
        </row>
        <row r="536">
          <cell r="E536">
            <v>679134957669</v>
          </cell>
          <cell r="G536" t="str">
            <v>মিসেস গাউল বাহের</v>
          </cell>
        </row>
        <row r="537">
          <cell r="E537"/>
          <cell r="G537"/>
        </row>
        <row r="538">
          <cell r="E538">
            <v>258397500744</v>
          </cell>
          <cell r="G538" t="str">
            <v>মোহাম্মদ মতিউল ইসলাম</v>
          </cell>
        </row>
        <row r="539">
          <cell r="E539"/>
          <cell r="G539"/>
        </row>
        <row r="540">
          <cell r="E540">
            <v>344662350796</v>
          </cell>
          <cell r="G540" t="str">
            <v>রমেন্দ্র নাথ কুন্ডু</v>
          </cell>
        </row>
        <row r="541">
          <cell r="E541"/>
          <cell r="G541"/>
        </row>
        <row r="542">
          <cell r="E542">
            <v>887979414791</v>
          </cell>
          <cell r="G542" t="str">
            <v>মোঃ মজিবর রহমান মোল্লা</v>
          </cell>
        </row>
        <row r="543">
          <cell r="E543"/>
          <cell r="G543"/>
        </row>
        <row r="544">
          <cell r="E544">
            <v>124751378423</v>
          </cell>
          <cell r="G544" t="str">
            <v>মোঃ নাজিম উল্লা</v>
          </cell>
        </row>
        <row r="545">
          <cell r="E545"/>
          <cell r="G545"/>
        </row>
        <row r="546">
          <cell r="E546">
            <v>282413872426</v>
          </cell>
          <cell r="G546" t="str">
            <v>মোঃ গোলাম মোস্তফা</v>
          </cell>
        </row>
        <row r="547">
          <cell r="E547"/>
          <cell r="G547"/>
        </row>
        <row r="548">
          <cell r="E548">
            <v>619543800313</v>
          </cell>
          <cell r="G548" t="str">
            <v>আশুতোষ চন্দ্র সিকদার</v>
          </cell>
        </row>
        <row r="549">
          <cell r="E549"/>
          <cell r="G549"/>
        </row>
        <row r="550">
          <cell r="E550">
            <v>144522362026</v>
          </cell>
          <cell r="G550" t="str">
            <v>মুহাম্মদ মাইনুদ্দিন</v>
          </cell>
        </row>
        <row r="551">
          <cell r="E551"/>
          <cell r="G551"/>
        </row>
        <row r="552">
          <cell r="E552">
            <v>713820778111</v>
          </cell>
          <cell r="G552" t="str">
            <v>মোঃ মনিরুল ইসলাম</v>
          </cell>
        </row>
        <row r="553">
          <cell r="E553"/>
          <cell r="G553"/>
        </row>
        <row r="554">
          <cell r="E554">
            <v>598831591836</v>
          </cell>
          <cell r="G554" t="str">
            <v>মোঃ কামাল আহম্মেদ</v>
          </cell>
        </row>
        <row r="555">
          <cell r="E555"/>
          <cell r="G555"/>
        </row>
        <row r="556">
          <cell r="E556">
            <v>544330700313</v>
          </cell>
          <cell r="G556" t="str">
            <v>মোঃ সাইফুল ইসলাম ভূঁইয়া</v>
          </cell>
        </row>
        <row r="557">
          <cell r="E557"/>
          <cell r="G557"/>
        </row>
        <row r="558">
          <cell r="E558">
            <v>362216292575</v>
          </cell>
          <cell r="G558" t="str">
            <v>পিয়ারা বেগম</v>
          </cell>
        </row>
        <row r="559">
          <cell r="E559"/>
          <cell r="G559"/>
        </row>
        <row r="560">
          <cell r="E560">
            <v>193883111006</v>
          </cell>
          <cell r="G560" t="str">
            <v>কাজী নাসিমুল হক</v>
          </cell>
        </row>
        <row r="561">
          <cell r="E561"/>
          <cell r="G561"/>
        </row>
        <row r="562">
          <cell r="E562">
            <v>166217981109</v>
          </cell>
          <cell r="G562" t="str">
            <v>জাহানারা বেগম</v>
          </cell>
        </row>
        <row r="563">
          <cell r="E563"/>
          <cell r="G563"/>
        </row>
        <row r="564">
          <cell r="E564">
            <v>166196570789</v>
          </cell>
          <cell r="G564" t="str">
            <v>মোঃ মোস্তফা নাদেরুজ্জামান</v>
          </cell>
        </row>
        <row r="565">
          <cell r="E565"/>
          <cell r="G565"/>
        </row>
        <row r="566">
          <cell r="E566">
            <v>727787863062</v>
          </cell>
          <cell r="G566" t="str">
            <v>নাসিমা বেগম</v>
          </cell>
        </row>
        <row r="567">
          <cell r="E567"/>
          <cell r="G567"/>
        </row>
        <row r="568">
          <cell r="E568">
            <v>290997202115</v>
          </cell>
          <cell r="G568" t="str">
            <v>মোঃ খায়রুল আনাম</v>
          </cell>
        </row>
        <row r="569">
          <cell r="E569"/>
          <cell r="G569"/>
        </row>
        <row r="570">
          <cell r="E570">
            <v>616899117753</v>
          </cell>
          <cell r="G570" t="str">
            <v>সৈয়দ নাজমুল হক</v>
          </cell>
        </row>
        <row r="571">
          <cell r="E571"/>
          <cell r="G571"/>
        </row>
        <row r="572">
          <cell r="E572">
            <v>591184624830</v>
          </cell>
          <cell r="G572" t="str">
            <v>স্বপন কুমার চক্রবর্তী</v>
          </cell>
        </row>
        <row r="573">
          <cell r="E573"/>
          <cell r="G573"/>
        </row>
        <row r="574">
          <cell r="E574">
            <v>293147728732</v>
          </cell>
          <cell r="G574" t="str">
            <v>মোঃ ইমরান মিয়া</v>
          </cell>
        </row>
        <row r="575">
          <cell r="E575"/>
          <cell r="G575"/>
        </row>
        <row r="576">
          <cell r="E576">
            <v>167468681391</v>
          </cell>
          <cell r="G576" t="str">
            <v>মোঃ দেলোয়ার হোসেন</v>
          </cell>
        </row>
        <row r="577">
          <cell r="E577"/>
          <cell r="G577"/>
        </row>
        <row r="578">
          <cell r="E578">
            <v>296218826742</v>
          </cell>
          <cell r="G578" t="str">
            <v>মোঃ হারুন-অর-রশীদ</v>
          </cell>
        </row>
        <row r="579">
          <cell r="E579"/>
          <cell r="G579"/>
        </row>
        <row r="580">
          <cell r="E580">
            <v>878508625202</v>
          </cell>
          <cell r="G580" t="str">
            <v>আজমল হোসেন</v>
          </cell>
        </row>
        <row r="581">
          <cell r="E581"/>
          <cell r="G581"/>
        </row>
        <row r="582">
          <cell r="E582">
            <v>832506587771</v>
          </cell>
          <cell r="G582" t="str">
            <v>টি এম ফররুখ আহমেদ</v>
          </cell>
        </row>
        <row r="583">
          <cell r="E583"/>
          <cell r="G583"/>
        </row>
        <row r="584">
          <cell r="E584">
            <v>480131561541</v>
          </cell>
          <cell r="G584" t="str">
            <v>এস এম, শহিদুল ইসলাম</v>
          </cell>
        </row>
        <row r="585">
          <cell r="E585"/>
          <cell r="G585"/>
        </row>
        <row r="586">
          <cell r="E586">
            <v>462130322753</v>
          </cell>
          <cell r="G586" t="str">
            <v>মোঃ সেকান্দার আলী</v>
          </cell>
        </row>
        <row r="587">
          <cell r="E587"/>
          <cell r="G587"/>
        </row>
        <row r="588">
          <cell r="E588">
            <v>860341187352</v>
          </cell>
          <cell r="G588" t="str">
            <v>সুবর্ণা চাকমা</v>
          </cell>
        </row>
        <row r="589">
          <cell r="E589"/>
          <cell r="G589"/>
        </row>
        <row r="590">
          <cell r="E590">
            <v>593341990401</v>
          </cell>
          <cell r="G590" t="str">
            <v>মোঃ হুমায়ুন কবির</v>
          </cell>
        </row>
        <row r="591">
          <cell r="E591"/>
          <cell r="G591"/>
        </row>
        <row r="592">
          <cell r="E592">
            <v>443465172813</v>
          </cell>
          <cell r="G592" t="str">
            <v>মোঃ আব্দুল মতিন সরকার</v>
          </cell>
        </row>
        <row r="593">
          <cell r="E593"/>
          <cell r="G593"/>
        </row>
        <row r="594">
          <cell r="E594">
            <v>253375492932</v>
          </cell>
          <cell r="G594" t="str">
            <v>জয়নুল আবেদীন</v>
          </cell>
        </row>
        <row r="595">
          <cell r="E595"/>
          <cell r="G595"/>
        </row>
        <row r="596">
          <cell r="E596">
            <v>234091769646</v>
          </cell>
          <cell r="G596" t="str">
            <v>মোঃ তোজাম্মেল হোসেন</v>
          </cell>
        </row>
        <row r="597">
          <cell r="E597"/>
          <cell r="G597"/>
        </row>
        <row r="598">
          <cell r="E598">
            <v>621706748932</v>
          </cell>
          <cell r="G598" t="str">
            <v>মোঃ এমদাদুল হক</v>
          </cell>
        </row>
        <row r="599">
          <cell r="E599"/>
          <cell r="G599"/>
        </row>
        <row r="600">
          <cell r="E600">
            <v>193769487467</v>
          </cell>
          <cell r="G600" t="str">
            <v>সেলিম আহমেদ</v>
          </cell>
        </row>
        <row r="601">
          <cell r="E601"/>
          <cell r="G601"/>
        </row>
        <row r="602">
          <cell r="E602">
            <v>132368266707</v>
          </cell>
          <cell r="G602" t="str">
            <v>মোঃ রফিকুল ইসাম মজুমদার</v>
          </cell>
        </row>
        <row r="603">
          <cell r="E603"/>
          <cell r="G603"/>
        </row>
        <row r="604">
          <cell r="E604">
            <v>475669123547</v>
          </cell>
          <cell r="G604" t="str">
            <v>ওবায়েদ উল্লাহ আল মাসুদ</v>
          </cell>
        </row>
        <row r="605">
          <cell r="E605"/>
          <cell r="G605"/>
        </row>
        <row r="606">
          <cell r="E606">
            <v>557172211946</v>
          </cell>
          <cell r="G606" t="str">
            <v>সালমা খান</v>
          </cell>
        </row>
        <row r="607">
          <cell r="E607"/>
          <cell r="G607"/>
        </row>
        <row r="608">
          <cell r="E608">
            <v>592267246731</v>
          </cell>
          <cell r="G608" t="str">
            <v>শিবানী সাহা</v>
          </cell>
        </row>
        <row r="609">
          <cell r="E609"/>
          <cell r="G609"/>
        </row>
        <row r="610">
          <cell r="E610">
            <v>227046108056</v>
          </cell>
          <cell r="G610" t="str">
            <v>জামিলা আখতার</v>
          </cell>
        </row>
        <row r="611">
          <cell r="E611"/>
          <cell r="G611"/>
        </row>
        <row r="612">
          <cell r="E612">
            <v>297430554420</v>
          </cell>
          <cell r="G612" t="str">
            <v>মমতাজ সুলতানা</v>
          </cell>
        </row>
        <row r="613">
          <cell r="E613"/>
          <cell r="G613"/>
        </row>
        <row r="614">
          <cell r="E614">
            <v>277803558308</v>
          </cell>
          <cell r="G614" t="str">
            <v>মোঃ গোলাম মোস্তফা</v>
          </cell>
        </row>
        <row r="615">
          <cell r="E615"/>
          <cell r="G615"/>
        </row>
        <row r="616">
          <cell r="E616">
            <v>634367414663</v>
          </cell>
          <cell r="G616" t="str">
            <v>রোকসানা বেগম</v>
          </cell>
        </row>
        <row r="617">
          <cell r="E617"/>
          <cell r="G617"/>
        </row>
        <row r="618">
          <cell r="E618">
            <v>458756405346</v>
          </cell>
          <cell r="G618" t="str">
            <v>মধু মঙ্গল কুন্ডু</v>
          </cell>
        </row>
        <row r="619">
          <cell r="E619"/>
          <cell r="G619"/>
        </row>
        <row r="620">
          <cell r="E620">
            <v>188674952308</v>
          </cell>
          <cell r="G620" t="str">
            <v>ফৌজিয়ারা বেগম</v>
          </cell>
        </row>
        <row r="621">
          <cell r="E621"/>
          <cell r="G621"/>
        </row>
        <row r="622">
          <cell r="E622">
            <v>694079324294</v>
          </cell>
          <cell r="G622" t="str">
            <v>ফেরদৌসী বেগম</v>
          </cell>
        </row>
        <row r="623">
          <cell r="E623"/>
          <cell r="G623"/>
        </row>
        <row r="624">
          <cell r="E624">
            <v>744645607714</v>
          </cell>
          <cell r="G624" t="str">
            <v>শহীদুল হক</v>
          </cell>
        </row>
        <row r="625">
          <cell r="E625"/>
          <cell r="G625"/>
        </row>
        <row r="626">
          <cell r="E626">
            <v>547121295934</v>
          </cell>
          <cell r="G626" t="str">
            <v>মোঃ শমসের উদ্দিন</v>
          </cell>
        </row>
        <row r="627">
          <cell r="E627"/>
          <cell r="G627"/>
        </row>
        <row r="628">
          <cell r="E628">
            <v>355079155991</v>
          </cell>
          <cell r="G628" t="str">
            <v>মোঃ গোলাম সারওয়ার</v>
          </cell>
        </row>
        <row r="629">
          <cell r="E629"/>
          <cell r="G629"/>
        </row>
        <row r="630">
          <cell r="E630">
            <v>182202609813</v>
          </cell>
          <cell r="G630" t="str">
            <v>মোঃ জাফর আলী খান</v>
          </cell>
        </row>
        <row r="631">
          <cell r="E631"/>
          <cell r="G631"/>
        </row>
        <row r="632">
          <cell r="E632">
            <v>274556859628</v>
          </cell>
          <cell r="G632" t="str">
            <v>প্রদীপ কুমার পাল</v>
          </cell>
        </row>
        <row r="633">
          <cell r="E633"/>
          <cell r="G633"/>
        </row>
        <row r="634">
          <cell r="E634">
            <v>332292324966</v>
          </cell>
          <cell r="G634" t="str">
            <v>রুনা কান্তি বড়ুয়া</v>
          </cell>
        </row>
        <row r="635">
          <cell r="E635"/>
          <cell r="G635"/>
        </row>
        <row r="636">
          <cell r="E636">
            <v>596107852665</v>
          </cell>
          <cell r="G636" t="str">
            <v>মোহাম্মদ শওকত আলী</v>
          </cell>
        </row>
        <row r="637">
          <cell r="E637"/>
          <cell r="G637"/>
        </row>
        <row r="638">
          <cell r="E638">
            <v>161427930438</v>
          </cell>
          <cell r="G638" t="str">
            <v>এস.এম বাবুল ইসলাম</v>
          </cell>
        </row>
        <row r="639">
          <cell r="E639"/>
          <cell r="G639"/>
        </row>
        <row r="640">
          <cell r="E640">
            <v>635953185883</v>
          </cell>
          <cell r="G640" t="str">
            <v>মোঃ শওকত হোসেন খান</v>
          </cell>
        </row>
        <row r="641">
          <cell r="E641"/>
          <cell r="G641"/>
        </row>
        <row r="642">
          <cell r="E642">
            <v>789556870568</v>
          </cell>
          <cell r="G642" t="str">
            <v>মোঃ সাখাওয়াত হোসেন সরকার</v>
          </cell>
        </row>
        <row r="643">
          <cell r="E643"/>
          <cell r="G643"/>
        </row>
        <row r="644">
          <cell r="E644">
            <v>374577179697</v>
          </cell>
          <cell r="G644" t="str">
            <v>দেবব্রত সরকার</v>
          </cell>
        </row>
        <row r="645">
          <cell r="E645"/>
          <cell r="G645"/>
        </row>
        <row r="646">
          <cell r="E646">
            <v>514326334850</v>
          </cell>
          <cell r="G646" t="str">
            <v>মোঃ আব্দুল আলীম</v>
          </cell>
        </row>
        <row r="647">
          <cell r="E647"/>
          <cell r="G647"/>
        </row>
        <row r="648">
          <cell r="E648">
            <v>173038294777</v>
          </cell>
          <cell r="G648" t="str">
            <v>আলাউদ্দিন আল আজাদ</v>
          </cell>
        </row>
        <row r="649">
          <cell r="E649"/>
          <cell r="G649"/>
        </row>
        <row r="650">
          <cell r="E650">
            <v>647069507327</v>
          </cell>
          <cell r="G650" t="str">
            <v>মোঃ আলাউদ্দিন মোল্লা</v>
          </cell>
        </row>
        <row r="651">
          <cell r="E651"/>
          <cell r="G651"/>
        </row>
        <row r="652">
          <cell r="E652">
            <v>494252524416</v>
          </cell>
          <cell r="G652" t="str">
            <v>মোঃ সাইদুল ইসলাম</v>
          </cell>
        </row>
        <row r="653">
          <cell r="E653"/>
          <cell r="G653"/>
        </row>
        <row r="654">
          <cell r="E654">
            <v>277375283934</v>
          </cell>
          <cell r="G654" t="str">
            <v>মোঃ শহীদুর রহমান</v>
          </cell>
        </row>
        <row r="655">
          <cell r="E655"/>
          <cell r="G655"/>
        </row>
        <row r="656">
          <cell r="E656">
            <v>712383709018</v>
          </cell>
          <cell r="G656" t="str">
            <v>প্রভাত কুমার মুখার্জি</v>
          </cell>
        </row>
        <row r="657">
          <cell r="E657"/>
          <cell r="G657"/>
        </row>
        <row r="658">
          <cell r="E658">
            <v>814003246401</v>
          </cell>
          <cell r="G658" t="str">
            <v>মোঃ আব্দুল আজিজ হল</v>
          </cell>
        </row>
        <row r="659">
          <cell r="E659"/>
          <cell r="G659"/>
        </row>
        <row r="660">
          <cell r="E660">
            <v>560460832892</v>
          </cell>
          <cell r="G660" t="str">
            <v>সুলতান মাহমুদ</v>
          </cell>
        </row>
        <row r="661">
          <cell r="E661"/>
          <cell r="G661"/>
        </row>
        <row r="662">
          <cell r="E662">
            <v>161917378100</v>
          </cell>
          <cell r="G662" t="str">
            <v>বেগমের কাছে কামরুন</v>
          </cell>
        </row>
        <row r="663">
          <cell r="E663"/>
          <cell r="G663"/>
        </row>
        <row r="664">
          <cell r="E664">
            <v>575544606767</v>
          </cell>
          <cell r="G664" t="str">
            <v>মোঃ আলী হোসেন</v>
          </cell>
        </row>
        <row r="665">
          <cell r="E665"/>
          <cell r="G665"/>
        </row>
        <row r="666">
          <cell r="E666">
            <v>684434730266</v>
          </cell>
          <cell r="G666" t="str">
            <v>মোঃ সাইদুর রহমান</v>
          </cell>
        </row>
        <row r="667">
          <cell r="E667"/>
          <cell r="G667"/>
        </row>
        <row r="668">
          <cell r="E668">
            <v>270112956549</v>
          </cell>
          <cell r="G668" t="str">
            <v>মোঃ হারুন অর-রোজিদ</v>
          </cell>
        </row>
        <row r="669">
          <cell r="E669"/>
          <cell r="G669"/>
        </row>
        <row r="670">
          <cell r="E670">
            <v>155494470035</v>
          </cell>
          <cell r="G670" t="str">
            <v>মোঃ আলমগীর হোসেন</v>
          </cell>
        </row>
        <row r="671">
          <cell r="E671"/>
          <cell r="G671"/>
        </row>
        <row r="672">
          <cell r="E672">
            <v>774557390346</v>
          </cell>
          <cell r="G672" t="str">
            <v>হাসনাত রেজা শাজাহান</v>
          </cell>
        </row>
        <row r="673">
          <cell r="E673"/>
          <cell r="G673"/>
        </row>
        <row r="674">
          <cell r="E674">
            <v>832338708920</v>
          </cell>
          <cell r="G674" t="str">
            <v>মোঃ সাইফুল ইসলাম</v>
          </cell>
        </row>
        <row r="675">
          <cell r="E675"/>
          <cell r="G675"/>
        </row>
        <row r="676">
          <cell r="E676">
            <v>173422751644</v>
          </cell>
          <cell r="G676" t="str">
            <v>মোঃ খলিল মিয়া</v>
          </cell>
        </row>
        <row r="677">
          <cell r="E677"/>
          <cell r="G677"/>
        </row>
        <row r="678">
          <cell r="E678">
            <v>317874522723</v>
          </cell>
          <cell r="G678" t="str">
            <v>মোঃ মহিউল ইসলাম</v>
          </cell>
        </row>
        <row r="679">
          <cell r="E679"/>
          <cell r="G679"/>
        </row>
        <row r="680">
          <cell r="E680">
            <v>259224820127</v>
          </cell>
          <cell r="G680" t="str">
            <v>নূর ইসলাম মল্লিক</v>
          </cell>
        </row>
        <row r="681">
          <cell r="E681"/>
          <cell r="G681"/>
        </row>
        <row r="682">
          <cell r="E682">
            <v>616098225483</v>
          </cell>
          <cell r="G682" t="str">
            <v>বীথি কুন্ডু</v>
          </cell>
        </row>
        <row r="683">
          <cell r="E683"/>
          <cell r="G683"/>
        </row>
        <row r="684">
          <cell r="E684">
            <v>140193859986</v>
          </cell>
          <cell r="G684" t="str">
            <v>মোঃ জাকির হোসেন</v>
          </cell>
        </row>
        <row r="685">
          <cell r="E685"/>
          <cell r="G685"/>
        </row>
        <row r="686">
          <cell r="E686">
            <v>296474300125</v>
          </cell>
          <cell r="G686" t="str">
            <v>খন্দকার শফিউল আলম</v>
          </cell>
        </row>
        <row r="687">
          <cell r="E687"/>
          <cell r="G687"/>
        </row>
        <row r="688">
          <cell r="E688">
            <v>341149141357</v>
          </cell>
          <cell r="G688" t="str">
            <v>মাহবুব রায়হান আহমেদ</v>
          </cell>
        </row>
        <row r="689">
          <cell r="E689"/>
          <cell r="G689"/>
        </row>
        <row r="690">
          <cell r="E690">
            <v>573721998897</v>
          </cell>
          <cell r="G690" t="str">
            <v>মোঃ আনোয়ার হোসেন শরীফ</v>
          </cell>
        </row>
        <row r="691">
          <cell r="E691"/>
          <cell r="G691"/>
        </row>
        <row r="692">
          <cell r="E692">
            <v>387931183144</v>
          </cell>
          <cell r="G692" t="str">
            <v>সেলিম আলম সরনামাত</v>
          </cell>
        </row>
        <row r="693">
          <cell r="E693"/>
          <cell r="G693"/>
        </row>
        <row r="694">
          <cell r="E694">
            <v>254757671411</v>
          </cell>
          <cell r="G694" t="str">
            <v>আব্দুর রাজ্জাক হাওলাদার</v>
          </cell>
        </row>
        <row r="695">
          <cell r="E695"/>
          <cell r="G695"/>
        </row>
        <row r="696">
          <cell r="E696">
            <v>121447545112</v>
          </cell>
          <cell r="G696" t="str">
            <v>প্রকৌশলী জি.এম.হাবিব উল্লাহ</v>
          </cell>
        </row>
        <row r="697">
          <cell r="E697"/>
          <cell r="G697"/>
        </row>
        <row r="698">
          <cell r="E698">
            <v>464163499306</v>
          </cell>
          <cell r="G698" t="str">
            <v>মোঃ আর্লি খান</v>
          </cell>
        </row>
        <row r="699">
          <cell r="E699"/>
          <cell r="G699"/>
        </row>
        <row r="700">
          <cell r="E700">
            <v>355962455430</v>
          </cell>
          <cell r="G700" t="str">
            <v>মোঃ আরিফ হোসেন</v>
          </cell>
        </row>
        <row r="701">
          <cell r="E701"/>
          <cell r="G701"/>
        </row>
        <row r="702">
          <cell r="E702">
            <v>862488720458</v>
          </cell>
          <cell r="G702" t="str">
            <v>আশীষ বণিক</v>
          </cell>
        </row>
        <row r="703">
          <cell r="E703"/>
          <cell r="G703"/>
        </row>
        <row r="704">
          <cell r="E704">
            <v>512093814334</v>
          </cell>
          <cell r="G704" t="str">
            <v>জাকির হোসেন</v>
          </cell>
        </row>
        <row r="705">
          <cell r="E705"/>
          <cell r="G705"/>
        </row>
        <row r="706">
          <cell r="E706">
            <v>110077188326</v>
          </cell>
          <cell r="G706" t="str">
            <v>মোঃ আসাদুজ্জামান</v>
          </cell>
        </row>
        <row r="707">
          <cell r="E707"/>
          <cell r="G707"/>
        </row>
        <row r="708">
          <cell r="E708">
            <v>691018466809</v>
          </cell>
          <cell r="G708" t="str">
            <v>ফরিদ আহমেদ</v>
          </cell>
        </row>
        <row r="709">
          <cell r="E709"/>
          <cell r="G709"/>
        </row>
        <row r="710">
          <cell r="E710">
            <v>357031353172</v>
          </cell>
          <cell r="G710" t="str">
            <v>মোঃ নুরুল আমিন</v>
          </cell>
        </row>
        <row r="711">
          <cell r="E711"/>
          <cell r="G711"/>
        </row>
        <row r="712">
          <cell r="E712">
            <v>349763588486</v>
          </cell>
          <cell r="G712" t="str">
            <v>মুহাম্মদ আব্দুর রহমান মোল্লা</v>
          </cell>
        </row>
        <row r="713">
          <cell r="E713"/>
          <cell r="G713"/>
        </row>
        <row r="714">
          <cell r="E714">
            <v>330200384501</v>
          </cell>
          <cell r="G714" t="str">
            <v>এনামুল মাওলা</v>
          </cell>
        </row>
        <row r="715">
          <cell r="E715"/>
          <cell r="G715"/>
        </row>
        <row r="716">
          <cell r="E716">
            <v>177491157995</v>
          </cell>
          <cell r="G716" t="str">
            <v>মোঃ নাসির উদ্দিন খান</v>
          </cell>
        </row>
        <row r="717">
          <cell r="E717"/>
          <cell r="G717"/>
        </row>
        <row r="718">
          <cell r="E718">
            <v>115308279505</v>
          </cell>
          <cell r="G718" t="str">
            <v>জহিরুল ইসলাম</v>
          </cell>
        </row>
        <row r="719">
          <cell r="E719"/>
          <cell r="G719"/>
        </row>
        <row r="720">
          <cell r="E720">
            <v>350235442605</v>
          </cell>
          <cell r="G720" t="str">
            <v>মোঃ সিরাজুল ইসলাম</v>
          </cell>
        </row>
        <row r="721">
          <cell r="E721"/>
          <cell r="G721"/>
        </row>
        <row r="722">
          <cell r="E722">
            <v>122055466426</v>
          </cell>
          <cell r="G722" t="str">
            <v>মোঃ আব্দুল হান্নান</v>
          </cell>
        </row>
        <row r="723">
          <cell r="E723"/>
          <cell r="G723"/>
        </row>
        <row r="724">
          <cell r="E724">
            <v>337260112638</v>
          </cell>
          <cell r="G724" t="str">
            <v>সুশান্ত কৃষ্ণ সাহা</v>
          </cell>
        </row>
        <row r="725">
          <cell r="E725"/>
          <cell r="G725"/>
        </row>
        <row r="726">
          <cell r="E726">
            <v>555619512402</v>
          </cell>
          <cell r="G726" t="str">
            <v>মোঃ আজিজুর রহমান</v>
          </cell>
        </row>
        <row r="727">
          <cell r="E727"/>
          <cell r="G727"/>
        </row>
        <row r="728">
          <cell r="E728">
            <v>199448345789</v>
          </cell>
          <cell r="G728" t="str">
            <v>কাজী মিরাজ ইসলাম</v>
          </cell>
        </row>
        <row r="729">
          <cell r="E729"/>
          <cell r="G729"/>
        </row>
        <row r="730">
          <cell r="E730">
            <v>183758610975</v>
          </cell>
          <cell r="G730" t="str">
            <v>হাজী শফিকুল ইসলাম মজনু</v>
          </cell>
        </row>
        <row r="731">
          <cell r="E731"/>
          <cell r="G731"/>
        </row>
        <row r="732">
          <cell r="E732">
            <v>413490226192</v>
          </cell>
          <cell r="G732" t="str">
            <v>রুবানা পারভিন</v>
          </cell>
        </row>
        <row r="733">
          <cell r="E733"/>
          <cell r="G733"/>
        </row>
        <row r="734">
          <cell r="E734">
            <v>182446170047</v>
          </cell>
          <cell r="G734" t="str">
            <v>কাজী নজরুল ইসলাম</v>
          </cell>
        </row>
        <row r="735">
          <cell r="E735"/>
          <cell r="G735"/>
        </row>
        <row r="736">
          <cell r="E736">
            <v>696671982248</v>
          </cell>
          <cell r="G736" t="str">
            <v>সোহরাব আলী বাকলী</v>
          </cell>
        </row>
        <row r="737">
          <cell r="E737"/>
          <cell r="G737"/>
        </row>
        <row r="738">
          <cell r="E738">
            <v>857090798542</v>
          </cell>
          <cell r="G738" t="str">
            <v>মোঃ সিদ্দিকুর রহমান</v>
          </cell>
        </row>
        <row r="739">
          <cell r="E739"/>
          <cell r="G739"/>
        </row>
        <row r="740">
          <cell r="E740">
            <v>756804352321</v>
          </cell>
          <cell r="G740" t="str">
            <v>সৈয়দা আকলিমা সুলতানা</v>
          </cell>
        </row>
        <row r="741">
          <cell r="E741"/>
          <cell r="G741"/>
        </row>
        <row r="742">
          <cell r="E742">
            <v>495174917239</v>
          </cell>
          <cell r="G742" t="str">
            <v>মোঃ লাভলু খান</v>
          </cell>
        </row>
        <row r="743">
          <cell r="E743"/>
          <cell r="G743"/>
        </row>
        <row r="744">
          <cell r="E744">
            <v>356627109182</v>
          </cell>
          <cell r="G744" t="str">
            <v>মোঃ গোলাম মঈন উদ্দিন ভূঁইয়া</v>
          </cell>
        </row>
        <row r="745">
          <cell r="E745"/>
          <cell r="G745"/>
        </row>
        <row r="746">
          <cell r="E746">
            <v>335240588873</v>
          </cell>
          <cell r="G746" t="str">
            <v>মোঃ শামসুদ্দিন</v>
          </cell>
        </row>
        <row r="747">
          <cell r="E747"/>
          <cell r="G747"/>
        </row>
        <row r="748">
          <cell r="E748">
            <v>652937991338</v>
          </cell>
          <cell r="G748" t="str">
            <v>এ এফ এম হাসান</v>
          </cell>
        </row>
        <row r="749">
          <cell r="E749"/>
          <cell r="G749"/>
        </row>
        <row r="750">
          <cell r="E750">
            <v>441511905368</v>
          </cell>
          <cell r="G750" t="str">
            <v>এস এম রফিকুল ইসলাম</v>
          </cell>
        </row>
        <row r="751">
          <cell r="E751"/>
          <cell r="G751"/>
        </row>
        <row r="752">
          <cell r="E752">
            <v>222776729029</v>
          </cell>
          <cell r="G752" t="str">
            <v>মোঃ শহীদুল্লাহ</v>
          </cell>
        </row>
        <row r="753">
          <cell r="E753"/>
          <cell r="G753"/>
        </row>
        <row r="754">
          <cell r="E754">
            <v>631306636279</v>
          </cell>
          <cell r="G754" t="str">
            <v>বারান দে চ্যারিটি</v>
          </cell>
        </row>
        <row r="755">
          <cell r="E755"/>
          <cell r="G755"/>
        </row>
        <row r="756">
          <cell r="E756">
            <v>719110936655</v>
          </cell>
          <cell r="G756" t="str">
            <v>মোহাম্মদ রোকুনুজ্জামান</v>
          </cell>
        </row>
        <row r="757">
          <cell r="E757"/>
          <cell r="G757"/>
        </row>
        <row r="758">
          <cell r="E758">
            <v>616040945672</v>
          </cell>
          <cell r="G758" t="str">
            <v>মোঃ আব্দুল কাদের</v>
          </cell>
        </row>
        <row r="759">
          <cell r="E759"/>
          <cell r="G759"/>
        </row>
        <row r="760">
          <cell r="E760">
            <v>811379834191</v>
          </cell>
          <cell r="G760" t="str">
            <v>মোঃ গোলাম কাদের খান</v>
          </cell>
        </row>
        <row r="761">
          <cell r="E761"/>
          <cell r="G761"/>
        </row>
        <row r="762">
          <cell r="E762">
            <v>819826501398</v>
          </cell>
          <cell r="G762" t="str">
            <v>মোঃ গোলাম আশরাফ চৌধুরী</v>
          </cell>
        </row>
        <row r="763">
          <cell r="E763"/>
          <cell r="G763"/>
        </row>
        <row r="764">
          <cell r="E764">
            <v>132833688249</v>
          </cell>
          <cell r="G764" t="str">
            <v>নাজমা সুলতানা</v>
          </cell>
        </row>
        <row r="765">
          <cell r="E765"/>
          <cell r="G765"/>
        </row>
        <row r="766">
          <cell r="E766">
            <v>219075173747</v>
          </cell>
          <cell r="G766" t="str">
            <v>মোঃ হোসেন ফকির</v>
          </cell>
        </row>
        <row r="767">
          <cell r="E767"/>
          <cell r="G767"/>
        </row>
        <row r="768">
          <cell r="E768">
            <v>425306534100</v>
          </cell>
          <cell r="G768" t="str">
            <v>আবুল হোসেন</v>
          </cell>
        </row>
        <row r="769">
          <cell r="E769"/>
          <cell r="G769"/>
        </row>
        <row r="770">
          <cell r="E770">
            <v>159802318861</v>
          </cell>
          <cell r="G770" t="str">
            <v>মোঃ মনজুর হোসেন</v>
          </cell>
        </row>
        <row r="771">
          <cell r="E771"/>
          <cell r="G771"/>
        </row>
        <row r="772">
          <cell r="E772">
            <v>169944914932</v>
          </cell>
          <cell r="G772" t="str">
            <v>মোঃ মোফাজ্জল হোসেন ভূঁইয়া</v>
          </cell>
        </row>
        <row r="773">
          <cell r="E773"/>
          <cell r="G773"/>
        </row>
        <row r="774">
          <cell r="E774">
            <v>498244429817</v>
          </cell>
          <cell r="G774" t="str">
            <v>মোঃ আশরাফ উজ্জামান</v>
          </cell>
        </row>
        <row r="775">
          <cell r="E775"/>
          <cell r="G775"/>
        </row>
        <row r="776">
          <cell r="E776">
            <v>599388653540</v>
          </cell>
          <cell r="G776" t="str">
            <v>মোশাবের কাজ</v>
          </cell>
        </row>
        <row r="777">
          <cell r="E777"/>
          <cell r="G777"/>
        </row>
        <row r="778">
          <cell r="E778">
            <v>426359219478</v>
          </cell>
          <cell r="G778" t="str">
            <v>সুকান্তি বিকাশ সান্যাল</v>
          </cell>
        </row>
        <row r="779">
          <cell r="E779"/>
          <cell r="G779"/>
        </row>
        <row r="780">
          <cell r="E780">
            <v>110991367524</v>
          </cell>
          <cell r="G780" t="str">
            <v>মোঃ মাসুদ আলম মিয়া</v>
          </cell>
        </row>
        <row r="781">
          <cell r="E781"/>
          <cell r="G781"/>
        </row>
        <row r="782">
          <cell r="E782">
            <v>131510196443</v>
          </cell>
          <cell r="G782" t="str">
            <v>নিগার সুলতানা</v>
          </cell>
        </row>
        <row r="783">
          <cell r="E783"/>
          <cell r="G783"/>
        </row>
        <row r="784">
          <cell r="E784">
            <v>511705724082</v>
          </cell>
          <cell r="G784" t="str">
            <v>মোঃ খলিলুর রহমান</v>
          </cell>
        </row>
        <row r="785">
          <cell r="E785"/>
          <cell r="G785"/>
        </row>
        <row r="786">
          <cell r="E786">
            <v>674495536802</v>
          </cell>
          <cell r="G786" t="str">
            <v>মোঃ জামাল উদ্দিন</v>
          </cell>
        </row>
        <row r="787">
          <cell r="E787"/>
          <cell r="G787"/>
        </row>
        <row r="788">
          <cell r="E788">
            <v>335008392754</v>
          </cell>
          <cell r="G788" t="str">
            <v>মোঃ গোলাম মোস্তফা</v>
          </cell>
        </row>
        <row r="789">
          <cell r="E789"/>
          <cell r="G789"/>
        </row>
        <row r="790">
          <cell r="E790">
            <v>823760756809</v>
          </cell>
          <cell r="G790" t="str">
            <v>মোঃ ইদ্রিস</v>
          </cell>
        </row>
        <row r="791">
          <cell r="E791"/>
          <cell r="G791"/>
        </row>
        <row r="792">
          <cell r="E792">
            <v>323353289371</v>
          </cell>
          <cell r="G792" t="str">
            <v>মোঃ মহি উদ্দিন</v>
          </cell>
        </row>
        <row r="793">
          <cell r="E793"/>
          <cell r="G793"/>
        </row>
        <row r="794">
          <cell r="E794">
            <v>736100407608</v>
          </cell>
          <cell r="G794" t="str">
            <v>মোঃ জিন্নাত আলী খান</v>
          </cell>
        </row>
        <row r="795">
          <cell r="E795"/>
          <cell r="G795"/>
        </row>
        <row r="796">
          <cell r="E796">
            <v>158137746298</v>
          </cell>
          <cell r="G796" t="str">
            <v>মোঃ ফারুক আহমদ</v>
          </cell>
        </row>
        <row r="797">
          <cell r="E797"/>
          <cell r="G797"/>
        </row>
        <row r="798">
          <cell r="E798">
            <v>672883265803</v>
          </cell>
          <cell r="G798" t="str">
            <v>খন্দকার মহিউদ্দিন</v>
          </cell>
        </row>
        <row r="799">
          <cell r="E799"/>
          <cell r="G799"/>
        </row>
        <row r="800">
          <cell r="E800">
            <v>496872135265</v>
          </cell>
          <cell r="G800" t="str">
            <v>কে,এস,ফেরদৌস আরা বেগম</v>
          </cell>
        </row>
        <row r="801">
          <cell r="E801"/>
          <cell r="G801"/>
        </row>
        <row r="802">
          <cell r="E802">
            <v>729578235951</v>
          </cell>
          <cell r="G802" t="str">
            <v>মোঃ নাজিবুল হক লস্কর</v>
          </cell>
        </row>
        <row r="803">
          <cell r="E803"/>
          <cell r="G803"/>
        </row>
        <row r="804">
          <cell r="E804">
            <v>736280670966</v>
          </cell>
          <cell r="G804" t="str">
            <v>আবদুস সালাম আখন</v>
          </cell>
        </row>
        <row r="805">
          <cell r="E805"/>
          <cell r="G805"/>
        </row>
        <row r="806">
          <cell r="E806">
            <v>513598515057</v>
          </cell>
          <cell r="G806" t="str">
            <v>মোঃ শফিকুর রহমান সাদিক</v>
          </cell>
        </row>
        <row r="807">
          <cell r="E807"/>
          <cell r="G807"/>
        </row>
        <row r="808">
          <cell r="E808">
            <v>455921218902</v>
          </cell>
          <cell r="G808" t="str">
            <v>মোঃ আজিজুল ইসলাম</v>
          </cell>
        </row>
        <row r="809">
          <cell r="E809"/>
          <cell r="G809"/>
        </row>
        <row r="810">
          <cell r="E810">
            <v>743865826495</v>
          </cell>
          <cell r="G810" t="str">
            <v>মোঃ সোহরাব হোসেন মোল্লা</v>
          </cell>
        </row>
        <row r="811">
          <cell r="E811"/>
          <cell r="G811"/>
        </row>
        <row r="812">
          <cell r="E812">
            <v>181858169011</v>
          </cell>
          <cell r="G812" t="str">
            <v>মোহাম্মদ আজিজুর রহমান খান</v>
          </cell>
        </row>
        <row r="813">
          <cell r="E813"/>
          <cell r="G813"/>
        </row>
        <row r="814">
          <cell r="E814">
            <v>121862593101</v>
          </cell>
          <cell r="G814" t="str">
            <v>মেহেরুন নেসা</v>
          </cell>
        </row>
        <row r="815">
          <cell r="E815"/>
          <cell r="G815"/>
        </row>
        <row r="816">
          <cell r="E816">
            <v>187599756090</v>
          </cell>
          <cell r="G816" t="str">
            <v>মোঃ আবুল হোসেন</v>
          </cell>
        </row>
        <row r="817">
          <cell r="E817"/>
          <cell r="G817"/>
        </row>
        <row r="818">
          <cell r="E818">
            <v>298165445061</v>
          </cell>
          <cell r="G818" t="str">
            <v>সজল বরণ দে</v>
          </cell>
        </row>
        <row r="819">
          <cell r="E819"/>
          <cell r="G819"/>
        </row>
        <row r="820">
          <cell r="E820">
            <v>138847417169</v>
          </cell>
          <cell r="G820" t="str">
            <v>মোঃ সাখাওয়াত হোসেন দেওয়ান</v>
          </cell>
        </row>
        <row r="821">
          <cell r="E821"/>
          <cell r="G821"/>
        </row>
        <row r="822">
          <cell r="E822">
            <v>736026509056</v>
          </cell>
          <cell r="G822" t="str">
            <v>মোহাম্মদ নজরুল ইসলাম</v>
          </cell>
        </row>
        <row r="823">
          <cell r="E823"/>
          <cell r="G823"/>
        </row>
        <row r="824">
          <cell r="E824">
            <v>326349180318</v>
          </cell>
          <cell r="G824" t="str">
            <v>মুহাম্মদ আব্দুস সাত্তার</v>
          </cell>
        </row>
        <row r="825">
          <cell r="E825"/>
          <cell r="G825"/>
        </row>
        <row r="826">
          <cell r="E826">
            <v>166017141238</v>
          </cell>
          <cell r="G826" t="str">
            <v>আহমেদ সম্পর্কিত</v>
          </cell>
        </row>
        <row r="827">
          <cell r="E827"/>
          <cell r="G827"/>
        </row>
        <row r="828">
          <cell r="E828">
            <v>270347711218</v>
          </cell>
          <cell r="G828" t="str">
            <v>মোঃ মাহবুবুর রহমান</v>
          </cell>
        </row>
        <row r="829">
          <cell r="E829"/>
          <cell r="G829"/>
        </row>
        <row r="830">
          <cell r="E830">
            <v>430442920155</v>
          </cell>
          <cell r="G830" t="str">
            <v>আবু আনাস ইবনে হক</v>
          </cell>
        </row>
        <row r="831">
          <cell r="E831"/>
          <cell r="G831"/>
        </row>
        <row r="832">
          <cell r="E832">
            <v>354050473844</v>
          </cell>
          <cell r="G832" t="str">
            <v>মোঃ হাবিবুর রহমান</v>
          </cell>
        </row>
        <row r="833">
          <cell r="E833"/>
          <cell r="G833"/>
        </row>
        <row r="834">
          <cell r="E834">
            <v>150054951346</v>
          </cell>
          <cell r="G834" t="str">
            <v>মোঃ শাহজাহান আলী মন্ডল</v>
          </cell>
        </row>
        <row r="835">
          <cell r="E835"/>
          <cell r="G835"/>
        </row>
        <row r="836">
          <cell r="E836">
            <v>179758751402</v>
          </cell>
          <cell r="G836" t="str">
            <v>মোঃ আবু তারেক পাটোয়ারী</v>
          </cell>
        </row>
        <row r="837">
          <cell r="E837"/>
          <cell r="G837"/>
        </row>
        <row r="838">
          <cell r="E838">
            <v>566405272804</v>
          </cell>
          <cell r="G838" t="str">
            <v>মীরা দেবী রায়</v>
          </cell>
        </row>
        <row r="839">
          <cell r="E839"/>
          <cell r="G839"/>
        </row>
        <row r="840">
          <cell r="E840">
            <v>653345455523</v>
          </cell>
          <cell r="G840" t="str">
            <v>শাহনাজ বেগম</v>
          </cell>
        </row>
        <row r="841">
          <cell r="E841"/>
          <cell r="G841"/>
        </row>
        <row r="842">
          <cell r="E842">
            <v>137349275014</v>
          </cell>
          <cell r="G842" t="str">
            <v>মোঃ বাদশা মিয়া</v>
          </cell>
        </row>
        <row r="843">
          <cell r="E843"/>
          <cell r="G843"/>
        </row>
        <row r="844">
          <cell r="E844">
            <v>121123192565</v>
          </cell>
          <cell r="G844" t="str">
            <v>চামেলী মজুমদার</v>
          </cell>
        </row>
        <row r="845">
          <cell r="E845"/>
          <cell r="G845"/>
        </row>
        <row r="846">
          <cell r="E846">
            <v>425702704515</v>
          </cell>
          <cell r="G846" t="str">
            <v>মোঃ জাকির হোসেন</v>
          </cell>
        </row>
        <row r="847">
          <cell r="E847"/>
          <cell r="G847"/>
        </row>
        <row r="848">
          <cell r="E848">
            <v>293325472898</v>
          </cell>
          <cell r="G848" t="str">
            <v>এল.এ. মনজিলা বানু</v>
          </cell>
        </row>
        <row r="849">
          <cell r="E849"/>
          <cell r="G849"/>
        </row>
        <row r="850">
          <cell r="E850">
            <v>710179328255</v>
          </cell>
          <cell r="G850" t="str">
            <v>শায়লা আক্তার</v>
          </cell>
        </row>
        <row r="851">
          <cell r="E851"/>
          <cell r="G851"/>
        </row>
        <row r="852">
          <cell r="E852">
            <v>486859871087</v>
          </cell>
          <cell r="G852" t="str">
            <v>মোঃ আশরাফুল আলম</v>
          </cell>
        </row>
        <row r="853">
          <cell r="E853"/>
          <cell r="G853"/>
        </row>
        <row r="854">
          <cell r="E854">
            <v>844699962036</v>
          </cell>
          <cell r="G854" t="str">
            <v>মোঃ রুহুল কুদ্দুস খান</v>
          </cell>
        </row>
        <row r="855">
          <cell r="E855"/>
          <cell r="G855"/>
        </row>
        <row r="856">
          <cell r="E856">
            <v>188798455860</v>
          </cell>
          <cell r="G856" t="str">
            <v>মোঃ ডবির চৌকিদার</v>
          </cell>
        </row>
        <row r="857">
          <cell r="E857"/>
          <cell r="G857"/>
        </row>
        <row r="858">
          <cell r="E858">
            <v>220237665399</v>
          </cell>
          <cell r="G858" t="str">
            <v>মোঃ আমজাদ হোসেন</v>
          </cell>
        </row>
        <row r="859">
          <cell r="E859"/>
          <cell r="G859"/>
        </row>
        <row r="860">
          <cell r="E860">
            <v>858877337607</v>
          </cell>
          <cell r="G860" t="str">
            <v>মোঃ লিয়াকত হোসেন</v>
          </cell>
        </row>
        <row r="861">
          <cell r="E861"/>
          <cell r="G861"/>
        </row>
        <row r="862">
          <cell r="E862">
            <v>179640486189</v>
          </cell>
          <cell r="G862" t="str">
            <v>সৈয়দা তানজিমা পারভীন</v>
          </cell>
        </row>
        <row r="863">
          <cell r="E863"/>
          <cell r="G863"/>
        </row>
        <row r="864">
          <cell r="E864">
            <v>427109150322</v>
          </cell>
          <cell r="G864" t="str">
            <v>মোঃ শাহেদ আলী খান</v>
          </cell>
        </row>
        <row r="865">
          <cell r="E865"/>
          <cell r="G865"/>
        </row>
        <row r="866">
          <cell r="E866">
            <v>663965226986</v>
          </cell>
          <cell r="G866" t="str">
            <v>আকরাম হোসেন কাউধুরী</v>
          </cell>
        </row>
        <row r="867">
          <cell r="E867"/>
          <cell r="G867"/>
        </row>
        <row r="868">
          <cell r="E868">
            <v>130948327529</v>
          </cell>
          <cell r="G868" t="str">
            <v>মোঃ হাবিবুর রহমান</v>
          </cell>
        </row>
        <row r="869">
          <cell r="E869"/>
          <cell r="G869"/>
        </row>
        <row r="870">
          <cell r="E870">
            <v>729749905164</v>
          </cell>
          <cell r="G870" t="str">
            <v>জালাল উদ্দিন আহমেদ</v>
          </cell>
        </row>
        <row r="871">
          <cell r="E871"/>
          <cell r="G871"/>
        </row>
        <row r="872">
          <cell r="E872">
            <v>297886929189</v>
          </cell>
          <cell r="G872" t="str">
            <v>মোঃ আব্দুর রশীদ</v>
          </cell>
        </row>
        <row r="873">
          <cell r="E873"/>
          <cell r="G873"/>
        </row>
        <row r="874">
          <cell r="E874">
            <v>234466859538</v>
          </cell>
          <cell r="G874" t="str">
            <v>মোঃ নূর নবী</v>
          </cell>
        </row>
        <row r="875">
          <cell r="E875"/>
          <cell r="G875"/>
        </row>
        <row r="876">
          <cell r="E876">
            <v>365040129144</v>
          </cell>
          <cell r="G876" t="str">
            <v>শেলিনা শাহীন</v>
          </cell>
        </row>
        <row r="877">
          <cell r="E877"/>
          <cell r="G877"/>
        </row>
        <row r="878">
          <cell r="E878">
            <v>596685607964</v>
          </cell>
          <cell r="G878" t="str">
            <v>আব্দুল আউয়াল</v>
          </cell>
        </row>
        <row r="879">
          <cell r="E879"/>
          <cell r="G879"/>
        </row>
        <row r="880">
          <cell r="E880">
            <v>468465996412</v>
          </cell>
          <cell r="G880" t="str">
            <v>মনসুরুল ইসলাম</v>
          </cell>
        </row>
        <row r="881">
          <cell r="E881"/>
          <cell r="G881"/>
        </row>
        <row r="882">
          <cell r="E882">
            <v>869883856862</v>
          </cell>
          <cell r="G882" t="str">
            <v>মোঃ একরামুল হাকিম</v>
          </cell>
        </row>
        <row r="883">
          <cell r="E883"/>
          <cell r="G883"/>
        </row>
        <row r="884">
          <cell r="E884">
            <v>620414928446</v>
          </cell>
          <cell r="G884" t="str">
            <v>মোঃ গোলাম মোস্তফা</v>
          </cell>
        </row>
        <row r="885">
          <cell r="E885"/>
          <cell r="G885"/>
        </row>
        <row r="886">
          <cell r="E886">
            <v>734101744118</v>
          </cell>
          <cell r="G886" t="str">
            <v>মোঃ জাহেদুল ইসলাম</v>
          </cell>
        </row>
        <row r="887">
          <cell r="E887"/>
          <cell r="G887"/>
        </row>
        <row r="888">
          <cell r="E888">
            <v>524951845699</v>
          </cell>
          <cell r="G888" t="str">
            <v>নুরুন নাহের</v>
          </cell>
        </row>
        <row r="889">
          <cell r="E889"/>
          <cell r="G889"/>
        </row>
        <row r="890">
          <cell r="E890">
            <v>730754386629</v>
          </cell>
          <cell r="G890" t="str">
            <v>জহির উদ্দিন আহমেদ</v>
          </cell>
        </row>
        <row r="891">
          <cell r="E891"/>
          <cell r="G891"/>
        </row>
        <row r="892">
          <cell r="E892">
            <v>364602593769</v>
          </cell>
          <cell r="G892" t="str">
            <v>মোঃ নুরুল ইসলাম</v>
          </cell>
        </row>
        <row r="893">
          <cell r="E893"/>
          <cell r="G893"/>
        </row>
        <row r="894">
          <cell r="E894">
            <v>313584282045</v>
          </cell>
          <cell r="G894" t="str">
            <v>মোঃ আমজাদ হোসেন</v>
          </cell>
        </row>
        <row r="895">
          <cell r="E895"/>
          <cell r="G895"/>
        </row>
        <row r="896">
          <cell r="E896">
            <v>618579699531</v>
          </cell>
          <cell r="G896" t="str">
            <v>আব্দুল হালিম মুন্সী</v>
          </cell>
        </row>
        <row r="897">
          <cell r="E897"/>
          <cell r="G897"/>
        </row>
        <row r="898">
          <cell r="E898">
            <v>747028335662</v>
          </cell>
          <cell r="G898" t="str">
            <v>মোহাম্মদ আবু দাউদ</v>
          </cell>
        </row>
        <row r="899">
          <cell r="E899"/>
          <cell r="G899"/>
        </row>
        <row r="900">
          <cell r="E900">
            <v>813265664406</v>
          </cell>
          <cell r="G900" t="str">
            <v>এ এন এম নুরুন্নবী</v>
          </cell>
        </row>
        <row r="901">
          <cell r="E901"/>
          <cell r="G901"/>
        </row>
        <row r="902">
          <cell r="E902">
            <v>648372957129</v>
          </cell>
          <cell r="G902" t="str">
            <v>ফাহমিদ আরা বাশার</v>
          </cell>
        </row>
        <row r="903">
          <cell r="E903"/>
          <cell r="G903"/>
        </row>
        <row r="904">
          <cell r="E904">
            <v>330734729057</v>
          </cell>
          <cell r="G904" t="str">
            <v>মোঃ কফিল উদ্দিন</v>
          </cell>
        </row>
        <row r="905">
          <cell r="E905"/>
          <cell r="G905"/>
        </row>
        <row r="906">
          <cell r="E906">
            <v>417013372316</v>
          </cell>
          <cell r="G906" t="str">
            <v>কিউ জেড এম আয়েশা আসগারি</v>
          </cell>
        </row>
        <row r="907">
          <cell r="E907"/>
          <cell r="G907"/>
        </row>
        <row r="908">
          <cell r="E908">
            <v>798818426400</v>
          </cell>
          <cell r="G908" t="str">
            <v>রবিন বিকাশ চাকমা</v>
          </cell>
        </row>
        <row r="909">
          <cell r="E909"/>
          <cell r="G909"/>
        </row>
        <row r="910">
          <cell r="E910">
            <v>131873787554</v>
          </cell>
          <cell r="G910" t="str">
            <v>এস এম মাহবুবুল হাসান</v>
          </cell>
        </row>
        <row r="911">
          <cell r="E911"/>
          <cell r="G911"/>
        </row>
        <row r="912">
          <cell r="E912">
            <v>164389682992</v>
          </cell>
          <cell r="G912" t="str">
            <v>নার্গিস আরও</v>
          </cell>
        </row>
        <row r="913">
          <cell r="E913"/>
          <cell r="G913"/>
        </row>
        <row r="914">
          <cell r="E914">
            <v>376114432741</v>
          </cell>
          <cell r="G914" t="str">
            <v>মোঃ নজরুল ইসলাম</v>
          </cell>
        </row>
        <row r="915">
          <cell r="E915"/>
          <cell r="G915"/>
        </row>
        <row r="916">
          <cell r="E916">
            <v>147415389232</v>
          </cell>
          <cell r="G916" t="str">
            <v>অজয় কুমার বড়ুয়া</v>
          </cell>
        </row>
        <row r="917">
          <cell r="E917"/>
          <cell r="G917"/>
        </row>
        <row r="918">
          <cell r="E918">
            <v>697367545370</v>
          </cell>
          <cell r="G918" t="str">
            <v>মোঃ গোলাম কিবরিয়া</v>
          </cell>
        </row>
        <row r="919">
          <cell r="E919"/>
          <cell r="G919"/>
        </row>
        <row r="920">
          <cell r="E920">
            <v>713171547603</v>
          </cell>
          <cell r="G920" t="str">
            <v>মোঃ মোখলেছুর রহমান</v>
          </cell>
        </row>
        <row r="921">
          <cell r="E921"/>
          <cell r="G921"/>
        </row>
        <row r="922">
          <cell r="E922">
            <v>265032432929</v>
          </cell>
          <cell r="G922" t="str">
            <v>মোঃ হুমায়ুন কবির চিশতী</v>
          </cell>
        </row>
        <row r="923">
          <cell r="E923"/>
          <cell r="G923"/>
        </row>
        <row r="924">
          <cell r="E924">
            <v>349231681699</v>
          </cell>
          <cell r="G924" t="str">
            <v>মোঃ আব্দুর রাজ্জাক</v>
          </cell>
        </row>
        <row r="925">
          <cell r="E925"/>
          <cell r="G925"/>
        </row>
        <row r="926">
          <cell r="E926">
            <v>754380619387</v>
          </cell>
          <cell r="G926" t="str">
            <v>কাইয়ুম মিয়া</v>
          </cell>
        </row>
        <row r="927">
          <cell r="E927"/>
          <cell r="G927"/>
        </row>
        <row r="928">
          <cell r="E928">
            <v>473657603094</v>
          </cell>
          <cell r="G928" t="str">
            <v>মনজুর হোসেন</v>
          </cell>
        </row>
        <row r="929">
          <cell r="E929"/>
          <cell r="G929"/>
        </row>
        <row r="930">
          <cell r="E930">
            <v>799122269890</v>
          </cell>
          <cell r="G930" t="str">
            <v>শুভল চন্দ্র দত্ত</v>
          </cell>
        </row>
        <row r="931">
          <cell r="E931"/>
          <cell r="G931"/>
        </row>
        <row r="932">
          <cell r="E932">
            <v>766842184687</v>
          </cell>
          <cell r="G932" t="str">
            <v>শিরিন আক্তার</v>
          </cell>
        </row>
        <row r="933">
          <cell r="E933"/>
          <cell r="G933"/>
        </row>
        <row r="934">
          <cell r="E934">
            <v>843730616562</v>
          </cell>
          <cell r="G934" t="str">
            <v>মোঃ আইয়ুব আলী মিয়া</v>
          </cell>
        </row>
        <row r="935">
          <cell r="E935"/>
          <cell r="G935"/>
        </row>
        <row r="936">
          <cell r="E936">
            <v>319484405012</v>
          </cell>
          <cell r="G936" t="str">
            <v>মোঃ হাবিবুর রহমান</v>
          </cell>
        </row>
        <row r="937">
          <cell r="E937"/>
          <cell r="G937"/>
        </row>
        <row r="938">
          <cell r="E938">
            <v>843089717938</v>
          </cell>
          <cell r="G938" t="str">
            <v>সৈয়দ আব্দুর রহিম</v>
          </cell>
        </row>
        <row r="939">
          <cell r="E939"/>
          <cell r="G939"/>
        </row>
        <row r="940">
          <cell r="E940">
            <v>158846407764</v>
          </cell>
          <cell r="G940" t="str">
            <v>মোঃ শামসুল হক</v>
          </cell>
        </row>
        <row r="941">
          <cell r="E941"/>
          <cell r="G941"/>
        </row>
        <row r="942">
          <cell r="E942">
            <v>535605692942</v>
          </cell>
          <cell r="G942" t="str">
            <v>মোঃ হুমায়ুন কবির</v>
          </cell>
        </row>
        <row r="943">
          <cell r="E943"/>
          <cell r="G943"/>
        </row>
        <row r="944">
          <cell r="E944">
            <v>615073769956</v>
          </cell>
          <cell r="G944" t="str">
            <v>আবু নাঈম মোঃ আলী হায়দার</v>
          </cell>
        </row>
        <row r="945">
          <cell r="E945"/>
          <cell r="G945"/>
        </row>
        <row r="946">
          <cell r="E946">
            <v>491473178717</v>
          </cell>
          <cell r="G946" t="str">
            <v>মোঃ আব্দুর রহিম মিয়া</v>
          </cell>
        </row>
        <row r="947">
          <cell r="E947"/>
          <cell r="G947"/>
        </row>
        <row r="948">
          <cell r="E948">
            <v>220867372071</v>
          </cell>
          <cell r="G948" t="str">
            <v>তসলিমা আক্তার</v>
          </cell>
        </row>
        <row r="949">
          <cell r="E949"/>
          <cell r="G949"/>
        </row>
        <row r="950">
          <cell r="E950">
            <v>759678654865</v>
          </cell>
          <cell r="G950" t="str">
            <v>মোঃ আব্দুল খায়ের গাজী</v>
          </cell>
        </row>
        <row r="951">
          <cell r="E951"/>
          <cell r="G951"/>
        </row>
        <row r="952">
          <cell r="E952">
            <v>160195325386</v>
          </cell>
          <cell r="G952" t="str">
            <v>মোঃ নজরুল ইসলাম</v>
          </cell>
        </row>
        <row r="953">
          <cell r="E953"/>
          <cell r="G953"/>
        </row>
        <row r="954">
          <cell r="E954">
            <v>687402238029</v>
          </cell>
          <cell r="G954" t="str">
            <v>মোঃ মাহিরুজ্জামান</v>
          </cell>
        </row>
        <row r="955">
          <cell r="E955"/>
          <cell r="G955"/>
        </row>
        <row r="956">
          <cell r="E956">
            <v>429275576067</v>
          </cell>
          <cell r="G956" t="str">
            <v>মোঃ নুরুল ইসলাম</v>
          </cell>
        </row>
        <row r="957">
          <cell r="E957"/>
          <cell r="G957"/>
        </row>
        <row r="958">
          <cell r="E958">
            <v>532589850244</v>
          </cell>
          <cell r="G958" t="str">
            <v>মোহাম্মদ শরিফুল ইসলাম চৌধুরী</v>
          </cell>
        </row>
        <row r="959">
          <cell r="E959"/>
          <cell r="G959"/>
        </row>
        <row r="960">
          <cell r="E960">
            <v>395996910506</v>
          </cell>
          <cell r="G960" t="str">
            <v>ইশরাত আরা</v>
          </cell>
        </row>
        <row r="961">
          <cell r="E961"/>
          <cell r="G961"/>
        </row>
        <row r="962">
          <cell r="E962">
            <v>224957212564</v>
          </cell>
          <cell r="G962" t="str">
            <v>বেগম মুনাওয়ারা খানম</v>
          </cell>
        </row>
        <row r="963">
          <cell r="E963"/>
          <cell r="G963"/>
        </row>
        <row r="964">
          <cell r="E964">
            <v>514390970079</v>
          </cell>
          <cell r="G964" t="str">
            <v>এ কে এম সাইফুল ইসলাম</v>
          </cell>
        </row>
        <row r="965">
          <cell r="E965"/>
          <cell r="G965"/>
        </row>
        <row r="966">
          <cell r="E966">
            <v>438634695866</v>
          </cell>
          <cell r="G966" t="str">
            <v>বিশ্বজিৎ রায়</v>
          </cell>
        </row>
        <row r="967">
          <cell r="E967"/>
          <cell r="G967"/>
        </row>
        <row r="968">
          <cell r="E968">
            <v>163378466713</v>
          </cell>
          <cell r="G968" t="str">
            <v>মোঃ মাহতাব হোসেন</v>
          </cell>
        </row>
        <row r="969">
          <cell r="E969"/>
          <cell r="G969"/>
        </row>
        <row r="970">
          <cell r="E970">
            <v>861704401822</v>
          </cell>
          <cell r="G970" t="str">
            <v>মোঃ রুহুল আমিন</v>
          </cell>
        </row>
        <row r="971">
          <cell r="E971"/>
          <cell r="G971"/>
        </row>
        <row r="972">
          <cell r="E972">
            <v>240567471647</v>
          </cell>
          <cell r="G972" t="str">
            <v>মণীন্দ্র নাথ দাস</v>
          </cell>
        </row>
        <row r="973">
          <cell r="E973"/>
          <cell r="G973"/>
        </row>
        <row r="974">
          <cell r="E974">
            <v>554608684347</v>
          </cell>
          <cell r="G974" t="str">
            <v>সালমা আফ্ট</v>
          </cell>
        </row>
        <row r="975">
          <cell r="E975"/>
          <cell r="G975"/>
        </row>
        <row r="976">
          <cell r="E976">
            <v>782461576610</v>
          </cell>
          <cell r="G976" t="str">
            <v>মোহাম্মদ হাবিবুর রহমান মজুমদার</v>
          </cell>
        </row>
        <row r="977">
          <cell r="E977"/>
          <cell r="G977"/>
        </row>
        <row r="978">
          <cell r="E978">
            <v>498933156307</v>
          </cell>
          <cell r="G978" t="str">
            <v>সৈয়দ মাসুদ হাসান</v>
          </cell>
        </row>
        <row r="979">
          <cell r="E979"/>
          <cell r="G979"/>
        </row>
        <row r="980">
          <cell r="E980">
            <v>277742252137</v>
          </cell>
          <cell r="G980" t="str">
            <v>দুদু রাম তঞ্চঙ্গ্যা</v>
          </cell>
        </row>
        <row r="981">
          <cell r="E981"/>
          <cell r="G981"/>
        </row>
        <row r="982">
          <cell r="E982">
            <v>717689247903</v>
          </cell>
          <cell r="G982" t="str">
            <v>আবুল হাশেম সিকদার</v>
          </cell>
        </row>
        <row r="983">
          <cell r="E983"/>
          <cell r="G983"/>
        </row>
        <row r="984">
          <cell r="E984">
            <v>127392240292</v>
          </cell>
          <cell r="G984" t="str">
            <v>নাইজার সুলতানা</v>
          </cell>
        </row>
        <row r="985">
          <cell r="E985"/>
          <cell r="G985"/>
        </row>
        <row r="986">
          <cell r="E986">
            <v>532091642164</v>
          </cell>
          <cell r="G986" t="str">
            <v>শিউলি সাহা</v>
          </cell>
        </row>
        <row r="987">
          <cell r="E987"/>
          <cell r="G987"/>
        </row>
        <row r="988">
          <cell r="E988">
            <v>199262327708</v>
          </cell>
          <cell r="G988" t="str">
            <v>ফারজানা হক</v>
          </cell>
        </row>
        <row r="989">
          <cell r="E989"/>
          <cell r="G989"/>
        </row>
        <row r="990">
          <cell r="E990">
            <v>253304793442</v>
          </cell>
          <cell r="G990" t="str">
            <v>কালী কুমার গাঙ্গুলি</v>
          </cell>
        </row>
        <row r="991">
          <cell r="E991"/>
          <cell r="G991"/>
        </row>
        <row r="992">
          <cell r="E992">
            <v>498436647365</v>
          </cell>
          <cell r="G992" t="str">
            <v>মোঃ জাকারিয়া মিয়া</v>
          </cell>
        </row>
        <row r="993">
          <cell r="E993"/>
          <cell r="G993"/>
        </row>
        <row r="994">
          <cell r="E994">
            <v>730380130543</v>
          </cell>
          <cell r="G994" t="str">
            <v>শ্রেষ্ঠ কান্ত দেবনাথ</v>
          </cell>
        </row>
        <row r="995">
          <cell r="E995"/>
          <cell r="G995"/>
        </row>
        <row r="996">
          <cell r="E996">
            <v>323739435810</v>
          </cell>
          <cell r="G996" t="str">
            <v>চৌধুরী তাফসির উদ্দিন আহমেদ</v>
          </cell>
        </row>
        <row r="997">
          <cell r="E997"/>
          <cell r="G997"/>
        </row>
        <row r="998">
          <cell r="E998">
            <v>779707694879</v>
          </cell>
          <cell r="G998" t="str">
            <v>মোঃ জাহাঙ্গীর আলম</v>
          </cell>
        </row>
        <row r="999">
          <cell r="E999"/>
          <cell r="G999"/>
        </row>
        <row r="1000">
          <cell r="E1000">
            <v>438110572953</v>
          </cell>
          <cell r="G1000" t="str">
            <v>মোঃ নাজমুল হোসেন</v>
          </cell>
        </row>
        <row r="1001">
          <cell r="E1001"/>
          <cell r="G1001"/>
        </row>
        <row r="1002">
          <cell r="E1002">
            <v>143962815004</v>
          </cell>
          <cell r="G1002" t="str">
            <v>মোঃ নাসির উদ্দিন খান</v>
          </cell>
        </row>
        <row r="1003">
          <cell r="E1003"/>
          <cell r="G1003"/>
        </row>
        <row r="1004">
          <cell r="E1004">
            <v>278187713018</v>
          </cell>
          <cell r="G1004" t="str">
            <v>মোহাম্মদ ইউসুফ আলী হাওলাদার</v>
          </cell>
        </row>
        <row r="1005">
          <cell r="E1005"/>
          <cell r="G1005"/>
        </row>
        <row r="1006">
          <cell r="E1006">
            <v>787391886291</v>
          </cell>
          <cell r="G1006" t="str">
            <v>মুহাম্মদ জাহাঙ্গীর আলম</v>
          </cell>
        </row>
        <row r="1007">
          <cell r="E1007"/>
          <cell r="G1007"/>
        </row>
        <row r="1008">
          <cell r="E1008">
            <v>665717693816</v>
          </cell>
          <cell r="G1008" t="str">
            <v>মোঃ রফিকুল আলম</v>
          </cell>
        </row>
        <row r="1009">
          <cell r="E1009"/>
          <cell r="G1009"/>
        </row>
        <row r="1010">
          <cell r="E1010">
            <v>454425794983</v>
          </cell>
          <cell r="G1010" t="str">
            <v>মোহাম্মদ নাসির উদ্দিন সিকদার</v>
          </cell>
        </row>
        <row r="1011">
          <cell r="E1011"/>
          <cell r="G1011"/>
        </row>
        <row r="1012">
          <cell r="E1012">
            <v>195590703738</v>
          </cell>
          <cell r="G1012" t="str">
            <v>মোঃ শাহজাহান</v>
          </cell>
        </row>
        <row r="1013">
          <cell r="E1013"/>
          <cell r="G1013"/>
        </row>
        <row r="1014">
          <cell r="E1014">
            <v>462482447394</v>
          </cell>
          <cell r="G1014" t="str">
            <v>সৈয়দ সালমা উসমান</v>
          </cell>
        </row>
        <row r="1015">
          <cell r="E1015"/>
          <cell r="G1015"/>
        </row>
        <row r="1016">
          <cell r="E1016">
            <v>453642331087</v>
          </cell>
          <cell r="G1016" t="str">
            <v>বিদুত কুমার মন্ডল</v>
          </cell>
        </row>
        <row r="1017">
          <cell r="E1017"/>
          <cell r="G1017"/>
        </row>
        <row r="1018">
          <cell r="E1018">
            <v>196295724015</v>
          </cell>
          <cell r="G1018" t="str">
            <v>মোঃ আব্দুল মালেক</v>
          </cell>
        </row>
        <row r="1019">
          <cell r="E1019"/>
          <cell r="G1019"/>
        </row>
        <row r="1020">
          <cell r="E1020">
            <v>198018283626</v>
          </cell>
          <cell r="G1020" t="str">
            <v>আহমেদ আলী খান</v>
          </cell>
        </row>
        <row r="1021">
          <cell r="E1021"/>
          <cell r="G1021"/>
        </row>
        <row r="1022">
          <cell r="E1022">
            <v>172758949284</v>
          </cell>
          <cell r="G1022" t="str">
            <v>মোঃ হায়দার আলী</v>
          </cell>
        </row>
        <row r="1023">
          <cell r="E1023"/>
          <cell r="G1023"/>
        </row>
        <row r="1024">
          <cell r="E1024">
            <v>743477729655</v>
          </cell>
          <cell r="G1024" t="str">
            <v>মোঃ সালা উদ্দিন</v>
          </cell>
        </row>
        <row r="1025">
          <cell r="E1025"/>
          <cell r="G1025"/>
        </row>
        <row r="1026">
          <cell r="E1026">
            <v>870502234593</v>
          </cell>
          <cell r="G1026" t="str">
            <v>মোঃ আমিনুর রহমান</v>
          </cell>
        </row>
        <row r="1027">
          <cell r="E1027"/>
          <cell r="G1027"/>
        </row>
        <row r="1028">
          <cell r="E1028">
            <v>793565608857</v>
          </cell>
          <cell r="G1028" t="str">
            <v>আমিন মর্তুজা আলী</v>
          </cell>
        </row>
        <row r="1029">
          <cell r="E1029"/>
          <cell r="G1029"/>
        </row>
        <row r="1030">
          <cell r="E1030">
            <v>190330212410</v>
          </cell>
          <cell r="G1030" t="str">
            <v>সুলতানা মোর্শেদা</v>
          </cell>
        </row>
        <row r="1031">
          <cell r="E1031"/>
          <cell r="G1031"/>
        </row>
        <row r="1032">
          <cell r="E1032">
            <v>589599103010</v>
          </cell>
          <cell r="G1032" t="str">
            <v>মোঃ আব্দুস সালাম</v>
          </cell>
        </row>
        <row r="1033">
          <cell r="E1033"/>
          <cell r="G1033"/>
        </row>
        <row r="1034">
          <cell r="E1034">
            <v>257824462674</v>
          </cell>
          <cell r="G1034" t="str">
            <v>মোঃ মিজানুর রহমান মজুমদার</v>
          </cell>
        </row>
        <row r="1035">
          <cell r="E1035"/>
          <cell r="G1035"/>
        </row>
        <row r="1036">
          <cell r="E1036">
            <v>684589326427</v>
          </cell>
          <cell r="G1036" t="str">
            <v>প্রবীররঞ্জন কুন্ডু</v>
          </cell>
        </row>
        <row r="1037">
          <cell r="E1037"/>
          <cell r="G1037"/>
        </row>
        <row r="1038">
          <cell r="E1038">
            <v>474069566095</v>
          </cell>
          <cell r="G1038" t="str">
            <v>আলমগীর হোসেন তালুকদার</v>
          </cell>
        </row>
        <row r="1039">
          <cell r="E1039"/>
          <cell r="G1039"/>
        </row>
        <row r="1040">
          <cell r="E1040">
            <v>126714479071</v>
          </cell>
          <cell r="G1040" t="str">
            <v>মোঃ বজলুর রহমান</v>
          </cell>
        </row>
        <row r="1041">
          <cell r="E1041"/>
          <cell r="G1041"/>
        </row>
        <row r="1042">
          <cell r="E1042">
            <v>784739204334</v>
          </cell>
          <cell r="G1042" t="str">
            <v>কানাই লাল সরকার</v>
          </cell>
        </row>
        <row r="1043">
          <cell r="E1043"/>
          <cell r="G1043"/>
        </row>
        <row r="1044">
          <cell r="E1044">
            <v>733675555271</v>
          </cell>
          <cell r="G1044" t="str">
            <v>মোঃ আবু বকর সিদ্দিক</v>
          </cell>
        </row>
        <row r="1045">
          <cell r="E1045"/>
          <cell r="G1045"/>
        </row>
        <row r="1046">
          <cell r="E1046">
            <v>146510206452</v>
          </cell>
          <cell r="G1046" t="str">
            <v>মোঃ আব্দুল হাকিম মল্লিক</v>
          </cell>
        </row>
        <row r="1047">
          <cell r="E1047"/>
          <cell r="G1047"/>
        </row>
        <row r="1048">
          <cell r="E1048">
            <v>183573317637</v>
          </cell>
          <cell r="G1048" t="str">
            <v>কে এম জাবির হোসেন</v>
          </cell>
        </row>
        <row r="1049">
          <cell r="E1049"/>
          <cell r="G1049"/>
        </row>
        <row r="1050">
          <cell r="E1050">
            <v>619974748455</v>
          </cell>
          <cell r="G1050" t="str">
            <v>মোঃ মশিউর রহমান</v>
          </cell>
        </row>
        <row r="1051">
          <cell r="E1051"/>
          <cell r="G1051"/>
        </row>
        <row r="1052">
          <cell r="E1052">
            <v>472245827743</v>
          </cell>
          <cell r="G1052" t="str">
            <v>মোঃ মাসুদুর রহমান বুইয়ান</v>
          </cell>
        </row>
        <row r="1053">
          <cell r="E1053"/>
          <cell r="G1053"/>
        </row>
        <row r="1054">
          <cell r="E1054">
            <v>598421933800</v>
          </cell>
          <cell r="G1054" t="str">
            <v>মোঃ আশরাফুল করিম</v>
          </cell>
        </row>
        <row r="1055">
          <cell r="E1055"/>
          <cell r="G1055"/>
        </row>
        <row r="1056">
          <cell r="E1056">
            <v>436778343039</v>
          </cell>
          <cell r="G1056" t="str">
            <v>এ কে এম শামীম রেজা</v>
          </cell>
        </row>
        <row r="1057">
          <cell r="E1057"/>
          <cell r="G1057"/>
        </row>
        <row r="1058">
          <cell r="E1058">
            <v>269875256403</v>
          </cell>
          <cell r="G1058" t="str">
            <v>মোঃ রেজাউল করিম</v>
          </cell>
        </row>
        <row r="1059">
          <cell r="E1059"/>
          <cell r="G1059"/>
        </row>
        <row r="1060">
          <cell r="E1060">
            <v>631225404619</v>
          </cell>
          <cell r="G1060" t="str">
            <v>রওশন আক্তার</v>
          </cell>
        </row>
        <row r="1061">
          <cell r="E1061"/>
          <cell r="G1061"/>
        </row>
        <row r="1062">
          <cell r="E1062">
            <v>277682250931</v>
          </cell>
          <cell r="G1062" t="str">
            <v>আব্দুর রব</v>
          </cell>
        </row>
        <row r="1063">
          <cell r="E1063"/>
          <cell r="G1063"/>
        </row>
        <row r="1064">
          <cell r="E1064">
            <v>214260924887</v>
          </cell>
          <cell r="G1064" t="str">
            <v>খালেদা খাতুন</v>
          </cell>
        </row>
        <row r="1065">
          <cell r="E1065"/>
          <cell r="G1065"/>
        </row>
        <row r="1066">
          <cell r="E1066">
            <v>167449276472</v>
          </cell>
          <cell r="G1066" t="str">
            <v>মোঃ ওয়ালী উল্লাহ</v>
          </cell>
        </row>
        <row r="1067">
          <cell r="E1067"/>
          <cell r="G1067"/>
        </row>
        <row r="1068">
          <cell r="E1068">
            <v>592939575294</v>
          </cell>
          <cell r="G1068" t="str">
            <v>আসমা জামান</v>
          </cell>
        </row>
        <row r="1069">
          <cell r="E1069"/>
          <cell r="G1069"/>
        </row>
        <row r="1070">
          <cell r="E1070">
            <v>191873804312</v>
          </cell>
          <cell r="G1070" t="str">
            <v>নাজনীন রেহানা সুলতানা</v>
          </cell>
        </row>
        <row r="1071">
          <cell r="E1071"/>
          <cell r="G1071"/>
        </row>
        <row r="1072">
          <cell r="E1072">
            <v>681351378231</v>
          </cell>
          <cell r="G1072" t="str">
            <v>শারমিন সিদ্দিকী</v>
          </cell>
        </row>
        <row r="1073">
          <cell r="E1073"/>
          <cell r="G1073"/>
        </row>
        <row r="1074">
          <cell r="E1074">
            <v>520690186629</v>
          </cell>
          <cell r="G1074" t="str">
            <v>এ বি এম মহসিনুজ্জামান</v>
          </cell>
        </row>
        <row r="1075">
          <cell r="E1075"/>
          <cell r="G1075"/>
        </row>
        <row r="1076">
          <cell r="E1076">
            <v>852411105623</v>
          </cell>
          <cell r="G1076" t="str">
            <v>আলমগীর হোসেন</v>
          </cell>
        </row>
        <row r="1077">
          <cell r="E1077"/>
          <cell r="G1077"/>
        </row>
        <row r="1078">
          <cell r="E1078">
            <v>220614780329</v>
          </cell>
          <cell r="G1078" t="str">
            <v>কুতুবুল আলম উসমানী</v>
          </cell>
        </row>
        <row r="1079">
          <cell r="E1079"/>
          <cell r="G1079"/>
        </row>
        <row r="1080">
          <cell r="E1080">
            <v>759751164626</v>
          </cell>
          <cell r="G1080" t="str">
            <v>তাহমিনা চৌধুরী</v>
          </cell>
        </row>
        <row r="1081">
          <cell r="E1081"/>
          <cell r="G1081"/>
        </row>
        <row r="1082">
          <cell r="E1082">
            <v>698627674142</v>
          </cell>
          <cell r="G1082" t="str">
            <v>লিপিকা রানী মিস্ত্রি</v>
          </cell>
        </row>
        <row r="1083">
          <cell r="E1083"/>
          <cell r="G1083"/>
        </row>
        <row r="1084">
          <cell r="E1084">
            <v>325039841125</v>
          </cell>
          <cell r="G1084" t="str">
            <v>মোঃ শামসুল আলম</v>
          </cell>
        </row>
        <row r="1085">
          <cell r="E1085"/>
          <cell r="G1085"/>
        </row>
        <row r="1086">
          <cell r="E1086">
            <v>527741507479</v>
          </cell>
          <cell r="G1086" t="str">
            <v>মোঃ শহীদুল হক চৌধুরী</v>
          </cell>
        </row>
        <row r="1087">
          <cell r="E1087"/>
          <cell r="G1087"/>
        </row>
        <row r="1088">
          <cell r="E1088">
            <v>456073779872</v>
          </cell>
          <cell r="G1088" t="str">
            <v>মোঃ সাইরুজ্জাম্মান</v>
          </cell>
        </row>
        <row r="1089">
          <cell r="E1089"/>
          <cell r="G1089"/>
        </row>
        <row r="1090">
          <cell r="E1090">
            <v>624787191688</v>
          </cell>
          <cell r="G1090" t="str">
            <v>মোঃ মোশাররফ হোসেন</v>
          </cell>
        </row>
        <row r="1091">
          <cell r="E1091"/>
          <cell r="G1091"/>
        </row>
        <row r="1092">
          <cell r="E1092">
            <v>588540646619</v>
          </cell>
          <cell r="G1092" t="str">
            <v>মোঃ সেলিম</v>
          </cell>
        </row>
        <row r="1093">
          <cell r="E1093"/>
          <cell r="G1093"/>
        </row>
        <row r="1094">
          <cell r="E1094">
            <v>378502412428</v>
          </cell>
          <cell r="G1094" t="str">
            <v>এ.কে.এম. মোসাদ্দেক</v>
          </cell>
        </row>
        <row r="1095">
          <cell r="E1095"/>
          <cell r="G1095"/>
        </row>
        <row r="1096">
          <cell r="E1096">
            <v>338356417018</v>
          </cell>
          <cell r="G1096" t="str">
            <v>তৌকীর আহমদ</v>
          </cell>
        </row>
        <row r="1097">
          <cell r="E1097"/>
          <cell r="G1097"/>
        </row>
        <row r="1098">
          <cell r="E1098">
            <v>677537954195</v>
          </cell>
          <cell r="G1098" t="str">
            <v>মোঃ আকরাম হোসেন</v>
          </cell>
        </row>
        <row r="1099">
          <cell r="E1099"/>
          <cell r="G1099"/>
        </row>
        <row r="1100">
          <cell r="E1100">
            <v>721057502216</v>
          </cell>
          <cell r="G1100" t="str">
            <v>মোঃ মোসলেম মিয়া</v>
          </cell>
        </row>
        <row r="1101">
          <cell r="E1101"/>
          <cell r="G1101"/>
        </row>
        <row r="1102">
          <cell r="E1102">
            <v>422847557410</v>
          </cell>
          <cell r="G1102" t="str">
            <v>আহমাদের বছর</v>
          </cell>
        </row>
        <row r="1103">
          <cell r="E1103"/>
          <cell r="G1103"/>
        </row>
        <row r="1104">
          <cell r="E1104">
            <v>818936498212</v>
          </cell>
          <cell r="G1104" t="str">
            <v>মোঃ রফিক</v>
          </cell>
        </row>
        <row r="1105">
          <cell r="E1105"/>
          <cell r="G1105"/>
        </row>
        <row r="1106">
          <cell r="E1106">
            <v>726650144124</v>
          </cell>
          <cell r="G1106" t="str">
            <v>মোঃ আলমগীর হোসেন</v>
          </cell>
        </row>
        <row r="1107">
          <cell r="E1107"/>
          <cell r="G1107"/>
        </row>
        <row r="1108">
          <cell r="E1108">
            <v>145066528048</v>
          </cell>
          <cell r="G1108" t="str">
            <v>মাহাবুব হোসেন পাটোয়ারী</v>
          </cell>
        </row>
        <row r="1109">
          <cell r="E1109"/>
          <cell r="G1109"/>
        </row>
        <row r="1110">
          <cell r="E1110">
            <v>523021685139</v>
          </cell>
          <cell r="G1110" t="str">
            <v>সুজন চন্দ্র হাওলাদার</v>
          </cell>
        </row>
        <row r="1111">
          <cell r="E1111"/>
          <cell r="G1111"/>
        </row>
        <row r="1112">
          <cell r="E1112">
            <v>837890466622</v>
          </cell>
          <cell r="G1112" t="str">
            <v>মোঃ হুমায়ুন কবির</v>
          </cell>
        </row>
        <row r="1113">
          <cell r="E1113"/>
          <cell r="G1113"/>
        </row>
        <row r="1114">
          <cell r="E1114">
            <v>130476815949</v>
          </cell>
          <cell r="G1114" t="str">
            <v>মোঃ ওয়ালী উল্লাহ</v>
          </cell>
        </row>
        <row r="1115">
          <cell r="E1115"/>
          <cell r="G1115"/>
        </row>
        <row r="1116">
          <cell r="E1116">
            <v>467791113971</v>
          </cell>
          <cell r="G1116" t="str">
            <v>মোঃ সাহাবুদ্দিন মিহা</v>
          </cell>
        </row>
        <row r="1117">
          <cell r="E1117"/>
          <cell r="G1117"/>
        </row>
        <row r="1118">
          <cell r="E1118">
            <v>349581287148</v>
          </cell>
          <cell r="G1118" t="str">
            <v>আঞ্জুমান আরা বেগম</v>
          </cell>
        </row>
        <row r="1119">
          <cell r="E1119"/>
          <cell r="G1119"/>
        </row>
        <row r="1120">
          <cell r="E1120">
            <v>887169228212</v>
          </cell>
          <cell r="G1120" t="str">
            <v>মোঃ আশরাফ আলী খান</v>
          </cell>
        </row>
        <row r="1121">
          <cell r="E1121"/>
          <cell r="G1121"/>
        </row>
        <row r="1122">
          <cell r="E1122">
            <v>782728489022</v>
          </cell>
          <cell r="G1122" t="str">
            <v>সেলিনা আক্তার</v>
          </cell>
        </row>
        <row r="1123">
          <cell r="E1123"/>
          <cell r="G1123"/>
        </row>
        <row r="1124">
          <cell r="E1124">
            <v>831015262340</v>
          </cell>
          <cell r="G1124" t="str">
            <v xml:space="preserve">আব্দুল কাইয়ুম মিয়া </v>
          </cell>
        </row>
        <row r="1125">
          <cell r="E1125"/>
          <cell r="G1125"/>
        </row>
        <row r="1126">
          <cell r="E1126">
            <v>264216411500</v>
          </cell>
          <cell r="G1126" t="str">
            <v>মোঃ ইসমাইল হোসেন</v>
          </cell>
        </row>
        <row r="1127">
          <cell r="E1127"/>
          <cell r="G1127"/>
        </row>
        <row r="1128">
          <cell r="E1128">
            <v>614461236391</v>
          </cell>
          <cell r="G1128" t="str">
            <v>মোঃ আবুল কালাম খান</v>
          </cell>
        </row>
        <row r="1129">
          <cell r="E1129"/>
          <cell r="G1129"/>
        </row>
        <row r="1130">
          <cell r="E1130">
            <v>433902698035</v>
          </cell>
          <cell r="G1130" t="str">
            <v>আব্দুল জলিল মিয়া</v>
          </cell>
        </row>
        <row r="1131">
          <cell r="E1131"/>
          <cell r="G1131"/>
        </row>
        <row r="1132">
          <cell r="E1132">
            <v>185326993178</v>
          </cell>
          <cell r="G1132" t="str">
            <v>মোঃ মোস্তফা কামাল</v>
          </cell>
        </row>
        <row r="1133">
          <cell r="E1133"/>
          <cell r="G1133"/>
        </row>
        <row r="1134">
          <cell r="E1134">
            <v>242665542225</v>
          </cell>
          <cell r="G1134" t="str">
            <v>তাসকিনা ইয়াসমিন</v>
          </cell>
        </row>
        <row r="1135">
          <cell r="E1135"/>
          <cell r="G1135"/>
        </row>
        <row r="1136">
          <cell r="E1136">
            <v>115378802827</v>
          </cell>
          <cell r="G1136" t="str">
            <v>দেবেন্দ্র সি এইচ মালাকার</v>
          </cell>
        </row>
        <row r="1137">
          <cell r="E1137"/>
          <cell r="G1137"/>
        </row>
        <row r="1138">
          <cell r="E1138">
            <v>242521175997</v>
          </cell>
          <cell r="G1138" t="str">
            <v>মোঃ ইসমাইল হোসেন</v>
          </cell>
        </row>
        <row r="1139">
          <cell r="E1139"/>
          <cell r="G1139"/>
        </row>
        <row r="1140">
          <cell r="E1140">
            <v>381975649344</v>
          </cell>
          <cell r="G1140" t="str">
            <v>কাজী আকরাম হোসেন</v>
          </cell>
        </row>
        <row r="1141">
          <cell r="E1141"/>
          <cell r="G1141"/>
        </row>
        <row r="1142">
          <cell r="E1142">
            <v>168080588025</v>
          </cell>
          <cell r="G1142" t="str">
            <v>মোঃ হাফিজ উদ্দিন</v>
          </cell>
        </row>
        <row r="1143">
          <cell r="E1143"/>
          <cell r="G1143"/>
        </row>
        <row r="1144">
          <cell r="E1144">
            <v>719420260836</v>
          </cell>
          <cell r="G1144" t="str">
            <v>ফয়েজ আহমেদ</v>
          </cell>
        </row>
        <row r="1145">
          <cell r="E1145"/>
          <cell r="G1145"/>
        </row>
        <row r="1146">
          <cell r="E1146">
            <v>179772542286</v>
          </cell>
          <cell r="G1146" t="str">
            <v>নির্মল কুমার চক্রবর্তী</v>
          </cell>
        </row>
        <row r="1147">
          <cell r="E1147"/>
          <cell r="G1147"/>
        </row>
        <row r="1148">
          <cell r="E1148">
            <v>129989870166</v>
          </cell>
          <cell r="G1148" t="str">
            <v>নাজমা বেগম</v>
          </cell>
        </row>
        <row r="1149">
          <cell r="E1149"/>
          <cell r="G1149"/>
        </row>
        <row r="1150">
          <cell r="E1150">
            <v>139198124435</v>
          </cell>
          <cell r="G1150" t="str">
            <v>তাপসী চৌধুরী</v>
          </cell>
        </row>
        <row r="1151">
          <cell r="E1151"/>
          <cell r="G1151"/>
        </row>
        <row r="1152">
          <cell r="E1152">
            <v>280640113168</v>
          </cell>
          <cell r="G1152" t="str">
            <v>মোঃ বারেক এলাহী</v>
          </cell>
        </row>
        <row r="1153">
          <cell r="E1153"/>
          <cell r="G1153"/>
        </row>
        <row r="1154">
          <cell r="E1154">
            <v>133610595440</v>
          </cell>
          <cell r="G1154" t="str">
            <v>অনিতা রানী কুন্ডু</v>
          </cell>
        </row>
        <row r="1155">
          <cell r="E1155"/>
          <cell r="G1155"/>
        </row>
        <row r="1156">
          <cell r="E1156">
            <v>699514181671</v>
          </cell>
          <cell r="G1156" t="str">
            <v>শিরিন আফ্ট</v>
          </cell>
        </row>
        <row r="1157">
          <cell r="E1157"/>
          <cell r="G1157"/>
        </row>
        <row r="1158">
          <cell r="E1158">
            <v>881646750797</v>
          </cell>
          <cell r="G1158" t="str">
            <v>মোঃ আবুল ইসলাম</v>
          </cell>
        </row>
        <row r="1159">
          <cell r="E1159"/>
          <cell r="G1159"/>
        </row>
        <row r="1160">
          <cell r="E1160">
            <v>415255836500</v>
          </cell>
          <cell r="G1160" t="str">
            <v>মোঃ মেহেদী আলী খান</v>
          </cell>
        </row>
        <row r="1161">
          <cell r="E1161"/>
          <cell r="G1161"/>
        </row>
        <row r="1162">
          <cell r="E1162">
            <v>687181556494</v>
          </cell>
          <cell r="G1162" t="str">
            <v>জহির উদ্দিন আহমদ</v>
          </cell>
        </row>
        <row r="1163">
          <cell r="E1163"/>
          <cell r="G1163"/>
        </row>
        <row r="1164">
          <cell r="E1164">
            <v>524593643397</v>
          </cell>
          <cell r="G1164" t="str">
            <v>মোহাম্মদ আলতাফ হোসেন তালুকদার</v>
          </cell>
        </row>
        <row r="1165">
          <cell r="E1165"/>
          <cell r="G1165"/>
        </row>
        <row r="1166">
          <cell r="E1166">
            <v>138559565947</v>
          </cell>
          <cell r="G1166" t="str">
            <v>মোঃ আশরাফুল আলম</v>
          </cell>
        </row>
        <row r="1167">
          <cell r="E1167"/>
          <cell r="G1167"/>
        </row>
        <row r="1168">
          <cell r="E1168">
            <v>440683583663</v>
          </cell>
          <cell r="G1168" t="str">
            <v>মোঃ বোরহান উদ্দিন</v>
          </cell>
        </row>
        <row r="1169">
          <cell r="E1169"/>
          <cell r="G1169"/>
        </row>
        <row r="1170">
          <cell r="E1170">
            <v>311712672465</v>
          </cell>
          <cell r="G1170" t="str">
            <v>মোঃ সিরাজুল হক</v>
          </cell>
        </row>
        <row r="1171">
          <cell r="E1171"/>
          <cell r="G1171"/>
        </row>
        <row r="1172">
          <cell r="E1172">
            <v>211471149672</v>
          </cell>
          <cell r="G1172" t="str">
            <v>আশরাফুন রাজিয়া</v>
          </cell>
        </row>
        <row r="1173">
          <cell r="E1173"/>
          <cell r="G1173"/>
        </row>
        <row r="1174">
          <cell r="E1174">
            <v>436969127489</v>
          </cell>
          <cell r="G1174" t="str">
            <v>বাসন্তী রানী কুন্ডু</v>
          </cell>
        </row>
        <row r="1175">
          <cell r="E1175"/>
          <cell r="G1175"/>
        </row>
        <row r="1176">
          <cell r="E1176">
            <v>676574741003</v>
          </cell>
          <cell r="G1176" t="str">
            <v>শামসুজ্জোহা আখন্দ</v>
          </cell>
        </row>
        <row r="1177">
          <cell r="E1177"/>
          <cell r="G1177"/>
        </row>
        <row r="1178">
          <cell r="E1178">
            <v>412009985027</v>
          </cell>
          <cell r="G1178" t="str">
            <v>মাহামুদা খাতুন</v>
          </cell>
        </row>
        <row r="1179">
          <cell r="E1179"/>
          <cell r="G1179"/>
        </row>
        <row r="1180">
          <cell r="E1180">
            <v>646921469734</v>
          </cell>
          <cell r="G1180" t="str">
            <v>মোহাম্মদ শাহজাহান</v>
          </cell>
        </row>
        <row r="1181">
          <cell r="E1181"/>
          <cell r="G1181"/>
        </row>
        <row r="1182">
          <cell r="E1182">
            <v>332565925941</v>
          </cell>
          <cell r="G1182" t="str">
            <v>মির্জা নজরুল ইসলাম</v>
          </cell>
        </row>
        <row r="1183">
          <cell r="E1183"/>
          <cell r="G1183"/>
        </row>
        <row r="1184">
          <cell r="E1184">
            <v>126599168850</v>
          </cell>
          <cell r="G1184" t="str">
            <v>এ এস এম ইমদাদুল হক</v>
          </cell>
        </row>
        <row r="1185">
          <cell r="E1185"/>
          <cell r="G1185"/>
        </row>
        <row r="1186">
          <cell r="E1186">
            <v>346648230475</v>
          </cell>
          <cell r="G1186" t="str">
            <v>মোঃ আমিনুল ইসলাম</v>
          </cell>
        </row>
        <row r="1187">
          <cell r="E1187"/>
          <cell r="G1187"/>
        </row>
        <row r="1188">
          <cell r="E1188">
            <v>635184768777</v>
          </cell>
          <cell r="G1188" t="str">
            <v>মোঃ নুরুল আমিন</v>
          </cell>
        </row>
        <row r="1189">
          <cell r="E1189"/>
          <cell r="G1189"/>
        </row>
        <row r="1190">
          <cell r="E1190">
            <v>196413546076</v>
          </cell>
          <cell r="G1190" t="str">
            <v>মোহাম্মদ তানভীর ইসলাম</v>
          </cell>
        </row>
        <row r="1191">
          <cell r="E1191"/>
          <cell r="G1191"/>
        </row>
        <row r="1192">
          <cell r="E1192">
            <v>259654887267</v>
          </cell>
          <cell r="G1192" t="str">
            <v>খন্দকার সাবেরা ইসলাম</v>
          </cell>
        </row>
        <row r="1193">
          <cell r="E1193"/>
          <cell r="G1193"/>
        </row>
        <row r="1194">
          <cell r="E1194">
            <v>539561553631</v>
          </cell>
          <cell r="G1194" t="str">
            <v>দেবব্রত পাল</v>
          </cell>
        </row>
        <row r="1195">
          <cell r="E1195"/>
          <cell r="G1195"/>
        </row>
        <row r="1196">
          <cell r="E1196">
            <v>183564449613</v>
          </cell>
          <cell r="G1196" t="str">
            <v>রায়হানা আনিসা ইউসুফ আলী</v>
          </cell>
        </row>
        <row r="1197">
          <cell r="E1197"/>
          <cell r="G1197"/>
        </row>
        <row r="1198">
          <cell r="E1198">
            <v>724924397168</v>
          </cell>
          <cell r="G1198" t="str">
            <v>মোঃ মোশাররফ হোসেন তালুকদার</v>
          </cell>
        </row>
        <row r="1199">
          <cell r="E1199"/>
          <cell r="G1199"/>
        </row>
        <row r="1200">
          <cell r="E1200">
            <v>879869233189</v>
          </cell>
          <cell r="G1200" t="str">
            <v>মোঃ মাহবুবুর রহমান</v>
          </cell>
        </row>
        <row r="1201">
          <cell r="E1201"/>
          <cell r="G1201"/>
        </row>
        <row r="1202">
          <cell r="E1202">
            <v>348240611157</v>
          </cell>
          <cell r="G1202" t="str">
            <v>মনোয়ারা বেগম</v>
          </cell>
        </row>
        <row r="1203">
          <cell r="E1203"/>
          <cell r="G1203"/>
        </row>
        <row r="1204">
          <cell r="E1204">
            <v>710712771820</v>
          </cell>
          <cell r="G1204" t="str">
            <v>মোঃ নজরুল ইসলাম</v>
          </cell>
        </row>
        <row r="1205">
          <cell r="E1205"/>
          <cell r="G1205"/>
        </row>
        <row r="1206">
          <cell r="E1206">
            <v>425502714172</v>
          </cell>
          <cell r="G1206" t="str">
            <v>শামসুল করিম (স্বপন)</v>
          </cell>
        </row>
        <row r="1207">
          <cell r="E1207"/>
          <cell r="G1207"/>
        </row>
        <row r="1208">
          <cell r="E1208">
            <v>111365862588</v>
          </cell>
          <cell r="G1208" t="str">
            <v>হোসনেয়ারা শাহাদাত</v>
          </cell>
        </row>
        <row r="1209">
          <cell r="E1209"/>
          <cell r="G1209"/>
        </row>
        <row r="1210">
          <cell r="E1210">
            <v>223801397757</v>
          </cell>
          <cell r="G1210" t="str">
            <v>মোঃ নুরুল ইসলাম ফাদারী</v>
          </cell>
        </row>
        <row r="1211">
          <cell r="E1211"/>
          <cell r="G1211"/>
        </row>
        <row r="1212">
          <cell r="E1212">
            <v>819696427175</v>
          </cell>
          <cell r="G1212" t="str">
            <v>মোঃ গোলাম মোস্তফা</v>
          </cell>
        </row>
        <row r="1213">
          <cell r="E1213"/>
          <cell r="G1213"/>
        </row>
        <row r="1214">
          <cell r="E1214">
            <v>140386341173</v>
          </cell>
          <cell r="G1214" t="str">
            <v>গোলাম এরশাদ</v>
          </cell>
        </row>
        <row r="1215">
          <cell r="E1215"/>
          <cell r="G1215"/>
        </row>
        <row r="1216">
          <cell r="E1216">
            <v>858690252881</v>
          </cell>
          <cell r="G1216" t="str">
            <v>এস কে মোঃ কামরুজ্জামান</v>
          </cell>
        </row>
        <row r="1217">
          <cell r="E1217"/>
          <cell r="G1217"/>
        </row>
        <row r="1218">
          <cell r="E1218">
            <v>585679172454</v>
          </cell>
          <cell r="G1218" t="str">
            <v>মোঃ রুহুল আমিন হাওলাদার</v>
          </cell>
        </row>
        <row r="1219">
          <cell r="E1219"/>
          <cell r="G1219"/>
        </row>
        <row r="1220">
          <cell r="E1220">
            <v>689685828276</v>
          </cell>
          <cell r="G1220" t="str">
            <v>মোঃ হারুন-অর-রশীদ</v>
          </cell>
        </row>
        <row r="1221">
          <cell r="E1221"/>
          <cell r="G1221"/>
        </row>
        <row r="1222">
          <cell r="E1222">
            <v>863093216107</v>
          </cell>
          <cell r="G1222" t="str">
            <v>শিখা নন্দী</v>
          </cell>
        </row>
        <row r="1223">
          <cell r="E1223"/>
          <cell r="G1223"/>
        </row>
        <row r="1224">
          <cell r="E1224">
            <v>575334790466</v>
          </cell>
          <cell r="G1224" t="str">
            <v>মোঃ মিজানুর রহমান</v>
          </cell>
        </row>
        <row r="1225">
          <cell r="E1225"/>
          <cell r="G1225"/>
        </row>
        <row r="1226">
          <cell r="E1226">
            <v>158208299503</v>
          </cell>
          <cell r="G1226" t="str">
            <v>মোঃ হেলাল উদ্দিন তালুকদার</v>
          </cell>
        </row>
        <row r="1227">
          <cell r="E1227"/>
          <cell r="G1227"/>
        </row>
        <row r="1228">
          <cell r="E1228">
            <v>134536366300</v>
          </cell>
          <cell r="G1228" t="str">
            <v>মোঃ শহিদুল হক</v>
          </cell>
        </row>
        <row r="1229">
          <cell r="E1229"/>
          <cell r="G1229"/>
        </row>
        <row r="1230">
          <cell r="E1230">
            <v>797062745324</v>
          </cell>
          <cell r="G1230" t="str">
            <v>মোঃ শরীফুজ্জামান</v>
          </cell>
        </row>
        <row r="1231">
          <cell r="E1231"/>
          <cell r="G1231"/>
        </row>
        <row r="1232">
          <cell r="E1232">
            <v>266623956549</v>
          </cell>
          <cell r="G1232" t="str">
            <v>মোঃ জামাল হোসেন</v>
          </cell>
        </row>
        <row r="1233">
          <cell r="E1233"/>
          <cell r="G1233"/>
        </row>
        <row r="1234">
          <cell r="E1234">
            <v>726668910852</v>
          </cell>
          <cell r="G1234" t="str">
            <v>মেহের নিগার</v>
          </cell>
        </row>
        <row r="1235">
          <cell r="E1235"/>
          <cell r="G1235"/>
        </row>
        <row r="1236">
          <cell r="E1236">
            <v>893914988361</v>
          </cell>
          <cell r="G1236" t="str">
            <v>মোঃ শাখাওয়াত হোসেন</v>
          </cell>
        </row>
        <row r="1237">
          <cell r="E1237"/>
          <cell r="G1237"/>
        </row>
        <row r="1238">
          <cell r="E1238">
            <v>564097812210</v>
          </cell>
          <cell r="G1238" t="str">
            <v>মোঃ নজরুল ইসলাম</v>
          </cell>
        </row>
        <row r="1239">
          <cell r="E1239"/>
          <cell r="G1239"/>
        </row>
        <row r="1240">
          <cell r="E1240">
            <v>769477267892</v>
          </cell>
          <cell r="G1240" t="str">
            <v>মোঃ কবিরুল ইসলাম রহিম</v>
          </cell>
        </row>
        <row r="1241">
          <cell r="E1241"/>
          <cell r="G1241"/>
        </row>
        <row r="1242">
          <cell r="E1242">
            <v>598797511412</v>
          </cell>
          <cell r="G1242" t="str">
            <v>আঞ্জুমিয়া আরা বেগম</v>
          </cell>
        </row>
        <row r="1243">
          <cell r="E1243"/>
          <cell r="G1243"/>
        </row>
        <row r="1244">
          <cell r="E1244">
            <v>747903912256</v>
          </cell>
          <cell r="G1244" t="str">
            <v>মোস্তফা আনোয়ার জোয়ার্দার</v>
          </cell>
        </row>
        <row r="1245">
          <cell r="E1245"/>
          <cell r="G1245"/>
        </row>
        <row r="1246">
          <cell r="E1246">
            <v>331858584139</v>
          </cell>
          <cell r="G1246" t="str">
            <v>মোঃ আজমল হক</v>
          </cell>
        </row>
        <row r="1247">
          <cell r="E1247"/>
          <cell r="G1247"/>
        </row>
        <row r="1248">
          <cell r="E1248">
            <v>336206905664</v>
          </cell>
          <cell r="G1248" t="str">
            <v>বিনোদ বিহারী মজুমদার</v>
          </cell>
        </row>
        <row r="1249">
          <cell r="E1249"/>
          <cell r="G1249"/>
        </row>
        <row r="1250">
          <cell r="E1250">
            <v>432657568426</v>
          </cell>
          <cell r="G1250" t="str">
            <v>মোঃ জোনায়েদ বোগদাদি</v>
          </cell>
        </row>
        <row r="1251">
          <cell r="E1251"/>
          <cell r="G1251"/>
        </row>
        <row r="1252">
          <cell r="E1252">
            <v>741733313684</v>
          </cell>
          <cell r="G1252" t="str">
            <v>রাবেয়া বেগম</v>
          </cell>
        </row>
        <row r="1253">
          <cell r="E1253"/>
          <cell r="G1253"/>
        </row>
        <row r="1254">
          <cell r="E1254">
            <v>136031701803</v>
          </cell>
          <cell r="G1254" t="str">
            <v>গৌরমণি দেব</v>
          </cell>
        </row>
        <row r="1255">
          <cell r="E1255"/>
          <cell r="G1255"/>
        </row>
        <row r="1256">
          <cell r="E1256">
            <v>360656104808</v>
          </cell>
          <cell r="G1256" t="str">
            <v>শাহ মুহাম্মদ কামাল পারভেজ</v>
          </cell>
        </row>
        <row r="1257">
          <cell r="E1257"/>
          <cell r="G1257"/>
        </row>
        <row r="1258">
          <cell r="E1258">
            <v>766934546784</v>
          </cell>
          <cell r="G1258" t="str">
            <v>মোঃ মাসুম হাসান</v>
          </cell>
        </row>
        <row r="1259">
          <cell r="E1259"/>
          <cell r="G1259"/>
        </row>
        <row r="1260">
          <cell r="E1260">
            <v>680097238884</v>
          </cell>
          <cell r="G1260" t="str">
            <v>মোঃ ফজলুল হক হাওলাদার</v>
          </cell>
        </row>
        <row r="1261">
          <cell r="E1261"/>
          <cell r="G1261"/>
        </row>
        <row r="1262">
          <cell r="E1262">
            <v>318891253569</v>
          </cell>
          <cell r="G1262" t="str">
            <v>মোঃ ইমাম হোসেন</v>
          </cell>
        </row>
        <row r="1263">
          <cell r="E1263"/>
          <cell r="G1263"/>
        </row>
        <row r="1264">
          <cell r="E1264">
            <v>766825603520</v>
          </cell>
          <cell r="G1264" t="str">
            <v>মোঃ আনোয়ার হোসেন</v>
          </cell>
        </row>
        <row r="1265">
          <cell r="E1265"/>
          <cell r="G1265"/>
        </row>
        <row r="1266">
          <cell r="E1266">
            <v>550523707369</v>
          </cell>
          <cell r="G1266" t="str">
            <v>মোঃ বদরুল আলম</v>
          </cell>
        </row>
        <row r="1267">
          <cell r="E1267"/>
          <cell r="G1267"/>
        </row>
        <row r="1268">
          <cell r="E1268">
            <v>584231934862</v>
          </cell>
          <cell r="G1268" t="str">
            <v>মোঃ জহিরুল ইসলাম মোল্লা</v>
          </cell>
        </row>
        <row r="1269">
          <cell r="E1269"/>
          <cell r="G1269"/>
        </row>
        <row r="1270">
          <cell r="E1270">
            <v>674543906909</v>
          </cell>
          <cell r="G1270" t="str">
            <v>হাসিনা বানু</v>
          </cell>
        </row>
        <row r="1271">
          <cell r="E1271"/>
          <cell r="G1271"/>
        </row>
        <row r="1272">
          <cell r="E1272">
            <v>476116588613</v>
          </cell>
          <cell r="G1272" t="str">
            <v>আহমাদুল্লাহ</v>
          </cell>
        </row>
        <row r="1273">
          <cell r="E1273"/>
          <cell r="G1273"/>
        </row>
        <row r="1274">
          <cell r="E1274">
            <v>622805543381</v>
          </cell>
          <cell r="G1274" t="str">
            <v>রবীন্দ্রনাথ সরকার</v>
          </cell>
        </row>
        <row r="1275">
          <cell r="E1275"/>
          <cell r="G1275"/>
        </row>
        <row r="1276">
          <cell r="E1276">
            <v>139789847810</v>
          </cell>
          <cell r="G1276" t="str">
            <v>মোহাম্মদ নাজমুল হুদা</v>
          </cell>
        </row>
        <row r="1277">
          <cell r="E1277"/>
          <cell r="G1277"/>
        </row>
        <row r="1278">
          <cell r="E1278">
            <v>389234513003</v>
          </cell>
          <cell r="G1278" t="str">
            <v>মোঃ জসিম উদ্দিন</v>
          </cell>
        </row>
        <row r="1279">
          <cell r="E1279"/>
          <cell r="G1279"/>
        </row>
        <row r="1280">
          <cell r="E1280">
            <v>565667655637</v>
          </cell>
          <cell r="G1280" t="str">
            <v>মোঃ আহসান হাবীব</v>
          </cell>
        </row>
        <row r="1281">
          <cell r="E1281"/>
          <cell r="G1281"/>
        </row>
        <row r="1282">
          <cell r="E1282">
            <v>469192195682</v>
          </cell>
          <cell r="G1282" t="str">
            <v>মোঃ কোহিনুর ইসলাম খান</v>
          </cell>
        </row>
        <row r="1283">
          <cell r="E1283"/>
          <cell r="G1283"/>
        </row>
        <row r="1284">
          <cell r="E1284">
            <v>148531866179</v>
          </cell>
          <cell r="G1284" t="str">
            <v>জাহানারা বেগম</v>
          </cell>
        </row>
        <row r="1285">
          <cell r="E1285"/>
          <cell r="G1285"/>
        </row>
        <row r="1286">
          <cell r="E1286">
            <v>759835537379</v>
          </cell>
          <cell r="G1286" t="str">
            <v>মোহাম্মদ আলী</v>
          </cell>
        </row>
        <row r="1287">
          <cell r="E1287"/>
          <cell r="G1287"/>
        </row>
        <row r="1288">
          <cell r="E1288">
            <v>491438146866</v>
          </cell>
          <cell r="G1288" t="str">
            <v>রঞ্জন কুমার সরকার</v>
          </cell>
        </row>
        <row r="1289">
          <cell r="E1289"/>
          <cell r="G1289"/>
        </row>
        <row r="1290">
          <cell r="E1290">
            <v>139999273636</v>
          </cell>
          <cell r="G1290" t="str">
            <v>মোঃ আব্দুল করিম এস কে</v>
          </cell>
        </row>
        <row r="1291">
          <cell r="E1291"/>
          <cell r="G1291"/>
        </row>
        <row r="1292">
          <cell r="E1292">
            <v>462023553432</v>
          </cell>
          <cell r="G1292" t="str">
            <v>মোঃ নওশের আলী খান</v>
          </cell>
        </row>
        <row r="1293">
          <cell r="E1293"/>
          <cell r="G1293"/>
        </row>
        <row r="1294">
          <cell r="E1294">
            <v>121129531423</v>
          </cell>
          <cell r="G1294" t="str">
            <v>মোঃ দেলোয়ার হোসেন</v>
          </cell>
        </row>
        <row r="1295">
          <cell r="E1295"/>
          <cell r="G1295"/>
        </row>
        <row r="1296">
          <cell r="E1296">
            <v>591739465314</v>
          </cell>
          <cell r="G1296" t="str">
            <v>এ করিম</v>
          </cell>
        </row>
        <row r="1297">
          <cell r="E1297"/>
          <cell r="G1297"/>
        </row>
        <row r="1298">
          <cell r="E1298">
            <v>640627695544</v>
          </cell>
          <cell r="G1298" t="str">
            <v>মলয় কুমার গোস্বামী</v>
          </cell>
        </row>
        <row r="1299">
          <cell r="E1299"/>
          <cell r="G1299"/>
        </row>
        <row r="1300">
          <cell r="E1300">
            <v>114676174069</v>
          </cell>
          <cell r="G1300" t="str">
            <v>প্রফুল্ল কুমার দাস</v>
          </cell>
        </row>
        <row r="1301">
          <cell r="E1301"/>
          <cell r="G1301"/>
        </row>
        <row r="1302">
          <cell r="E1302">
            <v>822305633527</v>
          </cell>
          <cell r="G1302" t="str">
            <v>মোঃ আজিজুর রহমান</v>
          </cell>
        </row>
        <row r="1303">
          <cell r="E1303"/>
          <cell r="G1303"/>
        </row>
        <row r="1304">
          <cell r="E1304">
            <v>244116780221</v>
          </cell>
          <cell r="G1304" t="str">
            <v>যুবরাজ বর্মণ</v>
          </cell>
        </row>
        <row r="1305">
          <cell r="E1305"/>
          <cell r="G1305"/>
        </row>
        <row r="1306">
          <cell r="E1306">
            <v>415857493672</v>
          </cell>
          <cell r="G1306" t="str">
            <v>সৈয়দ রেজাউল করিম</v>
          </cell>
        </row>
        <row r="1307">
          <cell r="E1307"/>
          <cell r="G1307"/>
        </row>
        <row r="1308">
          <cell r="E1308">
            <v>429977154390</v>
          </cell>
          <cell r="G1308" t="str">
            <v>মোঃ জাকির হোসেন</v>
          </cell>
        </row>
        <row r="1309">
          <cell r="E1309"/>
          <cell r="G1309"/>
        </row>
        <row r="1310">
          <cell r="E1310">
            <v>730905465361</v>
          </cell>
          <cell r="G1310" t="str">
            <v>খন্দকার রিয়াজুল হাসান</v>
          </cell>
        </row>
        <row r="1311">
          <cell r="E1311"/>
          <cell r="G1311"/>
        </row>
        <row r="1312">
          <cell r="E1312">
            <v>170792324892</v>
          </cell>
          <cell r="G1312" t="str">
            <v>মোঃ ইউসুফ মিয়া</v>
          </cell>
        </row>
        <row r="1313">
          <cell r="E1313"/>
          <cell r="G1313"/>
        </row>
        <row r="1314">
          <cell r="E1314">
            <v>541324716423</v>
          </cell>
          <cell r="G1314" t="str">
            <v>বিধান চন্দ্র রায়</v>
          </cell>
        </row>
        <row r="1315">
          <cell r="E1315"/>
          <cell r="G1315"/>
        </row>
        <row r="1316">
          <cell r="E1316">
            <v>146316573850</v>
          </cell>
          <cell r="G1316" t="str">
            <v>মোঃ শহীদুল্লাহ কাজী</v>
          </cell>
        </row>
        <row r="1317">
          <cell r="E1317"/>
          <cell r="G1317"/>
        </row>
        <row r="1318">
          <cell r="E1318">
            <v>743732495880</v>
          </cell>
          <cell r="G1318" t="str">
            <v>রেজা-ই-করিম</v>
          </cell>
        </row>
        <row r="1319">
          <cell r="E1319"/>
          <cell r="G1319"/>
        </row>
        <row r="1320">
          <cell r="E1320">
            <v>344844728985</v>
          </cell>
          <cell r="G1320" t="str">
            <v>মোঃ মাহবুব আলম</v>
          </cell>
        </row>
        <row r="1321">
          <cell r="E1321"/>
          <cell r="G1321"/>
        </row>
        <row r="1322">
          <cell r="E1322">
            <v>189394680940</v>
          </cell>
          <cell r="G1322" t="str">
            <v>শুধু মুহাম্মদ</v>
          </cell>
        </row>
        <row r="1323">
          <cell r="E1323"/>
          <cell r="G1323"/>
        </row>
        <row r="1324">
          <cell r="E1324">
            <v>297111889679</v>
          </cell>
          <cell r="G1324" t="str">
            <v>মোঃ সিরাজুল ইসলাম</v>
          </cell>
        </row>
        <row r="1325">
          <cell r="E1325"/>
          <cell r="G1325"/>
        </row>
        <row r="1326">
          <cell r="E1326">
            <v>119010310131</v>
          </cell>
          <cell r="G1326" t="str">
            <v>কাজী সাখাওয়াত হোসেন</v>
          </cell>
        </row>
        <row r="1327">
          <cell r="E1327"/>
          <cell r="G1327"/>
        </row>
        <row r="1328">
          <cell r="E1328">
            <v>549696955832</v>
          </cell>
          <cell r="G1328" t="str">
            <v>মোঃ মুসলেহউদ্দিন ভূঁইয়া</v>
          </cell>
        </row>
        <row r="1329">
          <cell r="E1329"/>
          <cell r="G1329"/>
        </row>
        <row r="1330">
          <cell r="E1330">
            <v>653705876876</v>
          </cell>
          <cell r="G1330" t="str">
            <v>মোঃ সেকান্দার আলী মাতব্বে</v>
          </cell>
        </row>
        <row r="1331">
          <cell r="E1331"/>
          <cell r="G1331"/>
        </row>
        <row r="1332">
          <cell r="E1332">
            <v>885345599165</v>
          </cell>
          <cell r="G1332" t="str">
            <v>মোঃ আব্দুল হামিদ</v>
          </cell>
        </row>
        <row r="1333">
          <cell r="E1333"/>
          <cell r="G1333"/>
        </row>
        <row r="1334">
          <cell r="E1334">
            <v>384763961509</v>
          </cell>
          <cell r="G1334" t="str">
            <v>মোঃ মোজাম্মেল হোসেন খন্দকার</v>
          </cell>
        </row>
        <row r="1335">
          <cell r="E1335"/>
          <cell r="G1335"/>
        </row>
        <row r="1336">
          <cell r="E1336">
            <v>125911746028</v>
          </cell>
          <cell r="G1336" t="str">
            <v>মোঃ শামসুল আলম</v>
          </cell>
        </row>
        <row r="1337">
          <cell r="E1337"/>
          <cell r="G1337"/>
        </row>
        <row r="1338">
          <cell r="E1338">
            <v>856098134270</v>
          </cell>
          <cell r="G1338" t="str">
            <v>মোঃ ইসমাইল গাজী</v>
          </cell>
        </row>
        <row r="1339">
          <cell r="E1339"/>
          <cell r="G1339"/>
        </row>
        <row r="1340">
          <cell r="E1340">
            <v>363730228693</v>
          </cell>
          <cell r="G1340" t="str">
            <v>শামসুজ্জামান</v>
          </cell>
        </row>
        <row r="1341">
          <cell r="E1341"/>
          <cell r="G1341"/>
        </row>
        <row r="1342">
          <cell r="E1342">
            <v>188201609886</v>
          </cell>
          <cell r="G1342" t="str">
            <v>মোঃ আব্দুল মোতালেব</v>
          </cell>
        </row>
        <row r="1343">
          <cell r="E1343"/>
          <cell r="G1343"/>
        </row>
        <row r="1344">
          <cell r="E1344">
            <v>562892557033</v>
          </cell>
          <cell r="G1344" t="str">
            <v>ফয়সাল আহমেদ</v>
          </cell>
        </row>
        <row r="1345">
          <cell r="E1345"/>
          <cell r="G1345"/>
        </row>
        <row r="1346">
          <cell r="E1346">
            <v>260206522821</v>
          </cell>
          <cell r="G1346" t="str">
            <v>শেখ মুহাম্মদ মুসা</v>
          </cell>
        </row>
        <row r="1347">
          <cell r="E1347"/>
          <cell r="G1347"/>
        </row>
        <row r="1348">
          <cell r="E1348">
            <v>881238503243</v>
          </cell>
          <cell r="G1348" t="str">
            <v>নারায়ণ পল দিবস</v>
          </cell>
        </row>
        <row r="1349">
          <cell r="E1349"/>
          <cell r="G1349"/>
        </row>
        <row r="1350">
          <cell r="E1350">
            <v>395601881265</v>
          </cell>
          <cell r="G1350" t="str">
            <v>শৈলেশ চন্দ্র সাহা</v>
          </cell>
        </row>
        <row r="1351">
          <cell r="E1351"/>
          <cell r="G1351"/>
        </row>
        <row r="1352">
          <cell r="E1352">
            <v>387931385347</v>
          </cell>
          <cell r="G1352" t="str">
            <v>মোঃ মিজানুর রাব্বি</v>
          </cell>
        </row>
        <row r="1353">
          <cell r="E1353"/>
          <cell r="G1353"/>
        </row>
        <row r="1354">
          <cell r="E1354">
            <v>861510357056</v>
          </cell>
          <cell r="G1354" t="str">
            <v>এস এম আব্দুল মান্নান</v>
          </cell>
        </row>
        <row r="1355">
          <cell r="E1355"/>
          <cell r="G1355"/>
        </row>
        <row r="1356">
          <cell r="E1356">
            <v>790063747322</v>
          </cell>
          <cell r="G1356" t="str">
            <v>কাজী আহসান হাবীব</v>
          </cell>
        </row>
        <row r="1357">
          <cell r="E1357"/>
          <cell r="G1357"/>
        </row>
        <row r="1358">
          <cell r="E1358">
            <v>373117951870</v>
          </cell>
          <cell r="G1358" t="str">
            <v>অজয় কুমার পোদ্দার</v>
          </cell>
        </row>
        <row r="1359">
          <cell r="E1359"/>
          <cell r="G1359"/>
        </row>
        <row r="1360">
          <cell r="E1360">
            <v>170642851040</v>
          </cell>
          <cell r="G1360" t="str">
            <v>মোঃ গোলাম ফাত্তাহ</v>
          </cell>
        </row>
        <row r="1361">
          <cell r="E1361"/>
          <cell r="G1361"/>
        </row>
        <row r="1362">
          <cell r="E1362">
            <v>435355302125</v>
          </cell>
          <cell r="G1362" t="str">
            <v>বিমল চন্দ্র দাস</v>
          </cell>
        </row>
        <row r="1363">
          <cell r="E1363"/>
          <cell r="G1363"/>
        </row>
        <row r="1364">
          <cell r="E1364">
            <v>144801532648</v>
          </cell>
          <cell r="G1364" t="str">
            <v>বিউটি রানী দাস</v>
          </cell>
        </row>
        <row r="1365">
          <cell r="E1365"/>
          <cell r="G1365"/>
        </row>
        <row r="1366">
          <cell r="E1366">
            <v>538969786713</v>
          </cell>
          <cell r="G1366" t="str">
            <v>মোঃ মাহবুব মনজুর আলম</v>
          </cell>
        </row>
        <row r="1367">
          <cell r="E1367"/>
          <cell r="G1367"/>
        </row>
        <row r="1368">
          <cell r="E1368">
            <v>546030388013</v>
          </cell>
          <cell r="G1368" t="str">
            <v>সুকুমার দাস</v>
          </cell>
        </row>
        <row r="1369">
          <cell r="E1369"/>
          <cell r="G1369"/>
        </row>
        <row r="1370">
          <cell r="E1370">
            <v>556257329198</v>
          </cell>
          <cell r="G1370" t="str">
            <v>শাহীন হোসেন</v>
          </cell>
        </row>
        <row r="1371">
          <cell r="E1371"/>
          <cell r="G1371"/>
        </row>
        <row r="1372">
          <cell r="E1372">
            <v>176040644643</v>
          </cell>
          <cell r="G1372" t="str">
            <v>মোঃ শহিদুল ইসলাম</v>
          </cell>
        </row>
        <row r="1373">
          <cell r="E1373"/>
          <cell r="G1373"/>
        </row>
        <row r="1374">
          <cell r="E1374">
            <v>592411861899</v>
          </cell>
          <cell r="G1374" t="str">
            <v>মোঃ আবুল হোসেন</v>
          </cell>
        </row>
        <row r="1375">
          <cell r="E1375"/>
          <cell r="G1375"/>
        </row>
        <row r="1376">
          <cell r="E1376">
            <v>431965521788</v>
          </cell>
          <cell r="G1376" t="str">
            <v>সুকুমার চন্দ্র সাহা</v>
          </cell>
        </row>
        <row r="1377">
          <cell r="E1377"/>
          <cell r="G1377"/>
        </row>
        <row r="1378">
          <cell r="E1378">
            <v>153461279055</v>
          </cell>
          <cell r="G1378" t="str">
            <v>মোঃ হুমায়ুন কবির</v>
          </cell>
        </row>
        <row r="1379">
          <cell r="E1379"/>
          <cell r="G1379"/>
        </row>
        <row r="1380">
          <cell r="E1380">
            <v>247371192044</v>
          </cell>
          <cell r="G1380" t="str">
            <v>শিপ্রা বসু</v>
          </cell>
        </row>
        <row r="1381">
          <cell r="E1381"/>
          <cell r="G1381"/>
        </row>
        <row r="1382">
          <cell r="E1382">
            <v>169381999847</v>
          </cell>
          <cell r="G1382" t="str">
            <v>মোহাম্মদ জিয়াউর রহমান</v>
          </cell>
        </row>
        <row r="1383">
          <cell r="E1383"/>
          <cell r="G1383"/>
        </row>
        <row r="1384">
          <cell r="E1384">
            <v>517550357116</v>
          </cell>
          <cell r="G1384" t="str">
            <v>মোঃ ওমর ফারুক</v>
          </cell>
        </row>
        <row r="1385">
          <cell r="E1385"/>
          <cell r="G1385"/>
        </row>
        <row r="1386">
          <cell r="E1386">
            <v>183701986941</v>
          </cell>
          <cell r="G1386" t="str">
            <v>হাসিনা বেগম</v>
          </cell>
        </row>
        <row r="1387">
          <cell r="E1387"/>
          <cell r="G1387"/>
        </row>
        <row r="1388">
          <cell r="E1388">
            <v>740209415456</v>
          </cell>
          <cell r="G1388" t="str">
            <v>মোঃ বাদশা মিয়া</v>
          </cell>
        </row>
        <row r="1389">
          <cell r="E1389"/>
          <cell r="G1389"/>
        </row>
        <row r="1390">
          <cell r="E1390">
            <v>523414759686</v>
          </cell>
          <cell r="G1390" t="str">
            <v>মোঃ আনোয়ার হোসেন খান</v>
          </cell>
        </row>
        <row r="1391">
          <cell r="E1391"/>
          <cell r="G1391"/>
        </row>
        <row r="1392">
          <cell r="E1392">
            <v>542380591467</v>
          </cell>
          <cell r="G1392" t="str">
            <v>মোঃ সামিউল আলম</v>
          </cell>
        </row>
        <row r="1393">
          <cell r="E1393"/>
          <cell r="G1393"/>
        </row>
        <row r="1394">
          <cell r="E1394">
            <v>159183495090</v>
          </cell>
          <cell r="G1394" t="str">
            <v>মোঃ আবুবকর সিদ্দিক খান</v>
          </cell>
        </row>
        <row r="1395">
          <cell r="E1395"/>
          <cell r="G1395"/>
        </row>
        <row r="1396">
          <cell r="E1396">
            <v>192891722583</v>
          </cell>
          <cell r="G1396" t="str">
            <v>আনোয়ারা খানম</v>
          </cell>
        </row>
        <row r="1397">
          <cell r="E1397"/>
          <cell r="G1397"/>
        </row>
        <row r="1398">
          <cell r="E1398">
            <v>139755884925</v>
          </cell>
          <cell r="G1398" t="str">
            <v>রুমাইয়া রহমান শান্তা</v>
          </cell>
        </row>
        <row r="1399">
          <cell r="E1399"/>
          <cell r="G1399"/>
        </row>
        <row r="1400">
          <cell r="E1400">
            <v>276054389549</v>
          </cell>
          <cell r="G1400" t="str">
            <v>মোঃ ফখরুল ইসলাম</v>
          </cell>
        </row>
        <row r="1401">
          <cell r="E1401"/>
          <cell r="G1401"/>
        </row>
        <row r="1402">
          <cell r="E1402">
            <v>759098982366</v>
          </cell>
          <cell r="G1402" t="str">
            <v>মোঃ আতিকুর রহমান</v>
          </cell>
        </row>
        <row r="1403">
          <cell r="E1403"/>
          <cell r="G1403"/>
        </row>
        <row r="1404">
          <cell r="E1404">
            <v>692077154068</v>
          </cell>
          <cell r="G1404" t="str">
            <v>জাহানারা বেগম</v>
          </cell>
        </row>
        <row r="1405">
          <cell r="E1405"/>
          <cell r="G1405"/>
        </row>
        <row r="1406">
          <cell r="E1406">
            <v>568928803300</v>
          </cell>
          <cell r="G1406" t="str">
            <v>মোঃ আব্দুল মোকাররম খান</v>
          </cell>
        </row>
        <row r="1407">
          <cell r="E1407"/>
          <cell r="G1407"/>
        </row>
        <row r="1408">
          <cell r="E1408">
            <v>151117764920</v>
          </cell>
          <cell r="G1408" t="str">
            <v>মোঃ জয়নাল আবেদীন</v>
          </cell>
        </row>
        <row r="1409">
          <cell r="E1409"/>
          <cell r="G1409"/>
        </row>
        <row r="1410">
          <cell r="E1410">
            <v>299080733241</v>
          </cell>
          <cell r="G1410" t="str">
            <v>মোঃ মাহামুদ হোসেন</v>
          </cell>
        </row>
        <row r="1411">
          <cell r="E1411"/>
          <cell r="G1411"/>
        </row>
        <row r="1412">
          <cell r="E1412">
            <v>686719883248</v>
          </cell>
          <cell r="G1412" t="str">
            <v>মোঃ মহিন উদ্দিন</v>
          </cell>
        </row>
        <row r="1413">
          <cell r="E1413"/>
          <cell r="G1413"/>
        </row>
        <row r="1414">
          <cell r="E1414">
            <v>186152511605</v>
          </cell>
          <cell r="G1414" t="str">
            <v>ফেরদৌসী বেগম</v>
          </cell>
        </row>
        <row r="1415">
          <cell r="E1415"/>
          <cell r="G1415"/>
        </row>
        <row r="1416">
          <cell r="E1416">
            <v>222319285293</v>
          </cell>
          <cell r="G1416" t="str">
            <v>রেখা গুন</v>
          </cell>
        </row>
        <row r="1417">
          <cell r="E1417"/>
          <cell r="G1417"/>
        </row>
        <row r="1418">
          <cell r="E1418">
            <v>884586649313</v>
          </cell>
          <cell r="G1418" t="str">
            <v>আক্কাস লুৎফুল করিম</v>
          </cell>
        </row>
        <row r="1419">
          <cell r="E1419"/>
          <cell r="G1419"/>
        </row>
        <row r="1420">
          <cell r="E1420">
            <v>340081814620</v>
          </cell>
          <cell r="G1420" t="str">
            <v>মোঃ হারুন-অর-রশীদ</v>
          </cell>
        </row>
        <row r="1421">
          <cell r="E1421"/>
          <cell r="G1421"/>
        </row>
        <row r="1422">
          <cell r="E1422">
            <v>626822944457</v>
          </cell>
          <cell r="G1422" t="str">
            <v>মোঃ আবুল হোসেন</v>
          </cell>
        </row>
        <row r="1423">
          <cell r="E1423"/>
          <cell r="G1423"/>
        </row>
        <row r="1424">
          <cell r="E1424">
            <v>473501110128</v>
          </cell>
          <cell r="G1424" t="str">
            <v>মাহমুদুল আমিন মাসুদ</v>
          </cell>
        </row>
        <row r="1425">
          <cell r="E1425"/>
          <cell r="G1425"/>
        </row>
        <row r="1426">
          <cell r="E1426">
            <v>492843740335</v>
          </cell>
          <cell r="G1426" t="str">
            <v>খালেদ মোহাম্মদ সাইফুদ্দিন</v>
          </cell>
        </row>
        <row r="1427">
          <cell r="E1427"/>
          <cell r="G1427"/>
        </row>
        <row r="1428">
          <cell r="E1428">
            <v>822366114263</v>
          </cell>
          <cell r="G1428" t="str">
            <v>মোঃ মাহবুবে আলম</v>
          </cell>
        </row>
        <row r="1429">
          <cell r="E1429"/>
          <cell r="G1429"/>
        </row>
        <row r="1430">
          <cell r="E1430">
            <v>450996843079</v>
          </cell>
          <cell r="G1430" t="str">
            <v>আব্দুল হান্নান</v>
          </cell>
        </row>
        <row r="1431">
          <cell r="E1431"/>
          <cell r="G1431"/>
        </row>
        <row r="1432">
          <cell r="E1432">
            <v>111181104599</v>
          </cell>
          <cell r="G1432" t="str">
            <v>ফাতেমা খানম</v>
          </cell>
        </row>
        <row r="1433">
          <cell r="E1433"/>
          <cell r="G1433"/>
        </row>
        <row r="1434">
          <cell r="E1434">
            <v>683856590361</v>
          </cell>
          <cell r="G1434" t="str">
            <v>মোঃ আনোয়ার উদ্দিন</v>
          </cell>
        </row>
        <row r="1435">
          <cell r="E1435"/>
          <cell r="G1435"/>
        </row>
        <row r="1436">
          <cell r="E1436">
            <v>844586885869</v>
          </cell>
          <cell r="G1436" t="str">
            <v>দীপঙ্কর দেব নাথ</v>
          </cell>
        </row>
        <row r="1437">
          <cell r="E1437"/>
          <cell r="G1437"/>
        </row>
        <row r="1438">
          <cell r="E1438">
            <v>133231875710</v>
          </cell>
          <cell r="G1438" t="str">
            <v>মোঃ আইয়ুবুর রহমান</v>
          </cell>
        </row>
        <row r="1439">
          <cell r="E1439"/>
          <cell r="G1439"/>
        </row>
        <row r="1440">
          <cell r="E1440">
            <v>693067493998</v>
          </cell>
          <cell r="G1440" t="str">
            <v>মোঃ কবির হোসেন</v>
          </cell>
        </row>
        <row r="1441">
          <cell r="E1441"/>
          <cell r="G1441"/>
        </row>
        <row r="1442">
          <cell r="E1442">
            <v>393363566283</v>
          </cell>
          <cell r="G1442" t="str">
            <v>তারেক মোঃ রহমতউল্লাহ</v>
          </cell>
        </row>
        <row r="1443">
          <cell r="E1443"/>
          <cell r="G1443"/>
        </row>
        <row r="1444">
          <cell r="E1444">
            <v>138688483274</v>
          </cell>
          <cell r="G1444" t="str">
            <v>সৈয়দ আহমেদ খান</v>
          </cell>
        </row>
        <row r="1445">
          <cell r="E1445"/>
          <cell r="G1445"/>
        </row>
        <row r="1446">
          <cell r="E1446">
            <v>358854861087</v>
          </cell>
          <cell r="G1446" t="str">
            <v>মোঃ গিয়াসউদ্দিন মিয়া</v>
          </cell>
        </row>
        <row r="1447">
          <cell r="E1447"/>
          <cell r="G1447"/>
        </row>
        <row r="1448">
          <cell r="E1448">
            <v>696928402414</v>
          </cell>
          <cell r="G1448" t="str">
            <v>সরোজ কান্তি বিশ্বাস</v>
          </cell>
        </row>
        <row r="1449">
          <cell r="E1449"/>
          <cell r="G1449"/>
        </row>
        <row r="1450">
          <cell r="E1450">
            <v>194207743752</v>
          </cell>
          <cell r="G1450" t="str">
            <v>মোঃ এরশাদ উল্লাহ</v>
          </cell>
        </row>
        <row r="1451">
          <cell r="E1451"/>
          <cell r="G1451"/>
        </row>
        <row r="1452">
          <cell r="E1452">
            <v>614163984858</v>
          </cell>
          <cell r="G1452" t="str">
            <v>মোঃ আব্দুল মান্নান</v>
          </cell>
        </row>
        <row r="1453">
          <cell r="E1453"/>
          <cell r="G1453"/>
        </row>
        <row r="1454">
          <cell r="E1454">
            <v>716563987901</v>
          </cell>
          <cell r="G1454" t="str">
            <v>মোঃ শফিকুল ইসলাম সরকার</v>
          </cell>
        </row>
        <row r="1455">
          <cell r="E1455"/>
          <cell r="G1455"/>
        </row>
        <row r="1456">
          <cell r="E1456">
            <v>713989795814</v>
          </cell>
          <cell r="G1456" t="str">
            <v>আহমেদ করিম</v>
          </cell>
        </row>
        <row r="1457">
          <cell r="E1457"/>
          <cell r="G1457"/>
        </row>
        <row r="1458">
          <cell r="E1458">
            <v>624350538233</v>
          </cell>
          <cell r="G1458" t="str">
            <v>মোঃ দেলোয়ার হোসেন</v>
          </cell>
        </row>
        <row r="1459">
          <cell r="E1459"/>
          <cell r="G1459"/>
        </row>
        <row r="1460">
          <cell r="E1460">
            <v>531021563045</v>
          </cell>
          <cell r="G1460" t="str">
            <v>মোঃ শওকত ইসলাম</v>
          </cell>
        </row>
        <row r="1461">
          <cell r="E1461"/>
          <cell r="G1461"/>
        </row>
        <row r="1462">
          <cell r="E1462">
            <v>373172490458</v>
          </cell>
          <cell r="G1462" t="str">
            <v>পরিতোষ চন্দ্র দাস</v>
          </cell>
        </row>
        <row r="1463">
          <cell r="E1463"/>
          <cell r="G1463"/>
        </row>
        <row r="1464">
          <cell r="E1464">
            <v>140772217279</v>
          </cell>
          <cell r="G1464" t="str">
            <v>জাকিয়া বেগম</v>
          </cell>
        </row>
        <row r="1465">
          <cell r="E1465"/>
          <cell r="G1465"/>
        </row>
        <row r="1466">
          <cell r="E1466">
            <v>232596590096</v>
          </cell>
          <cell r="G1466" t="str">
            <v>মোঃ এমদাদুল হক</v>
          </cell>
        </row>
        <row r="1467">
          <cell r="E1467"/>
          <cell r="G1467"/>
        </row>
        <row r="1468">
          <cell r="E1468">
            <v>540562764744</v>
          </cell>
          <cell r="G1468" t="str">
            <v>বীনা রানী দত্ত</v>
          </cell>
        </row>
        <row r="1469">
          <cell r="E1469"/>
          <cell r="G1469"/>
        </row>
        <row r="1470">
          <cell r="E1470">
            <v>229345303644</v>
          </cell>
          <cell r="G1470" t="str">
            <v>মোঃ হাবিবুর রহমান</v>
          </cell>
        </row>
        <row r="1471">
          <cell r="E1471"/>
          <cell r="G1471"/>
        </row>
        <row r="1472">
          <cell r="E1472">
            <v>421555840118</v>
          </cell>
          <cell r="G1472" t="str">
            <v>মোঃ জামাল উদ্দিন</v>
          </cell>
        </row>
        <row r="1473">
          <cell r="E1473"/>
          <cell r="G1473"/>
        </row>
        <row r="1474">
          <cell r="E1474">
            <v>820143909827</v>
          </cell>
          <cell r="G1474" t="str">
            <v>গাজী আল ইমরান</v>
          </cell>
        </row>
        <row r="1475">
          <cell r="E1475"/>
          <cell r="G1475"/>
        </row>
        <row r="1476">
          <cell r="E1476">
            <v>616265437019</v>
          </cell>
          <cell r="G1476" t="str">
            <v>সুরেশ চন্দ্র দাস</v>
          </cell>
        </row>
        <row r="1477">
          <cell r="E1477"/>
          <cell r="G1477"/>
        </row>
        <row r="1478">
          <cell r="E1478">
            <v>650006480354</v>
          </cell>
          <cell r="G1478" t="str">
            <v>মোঃ আবুল হোসেন সরকার</v>
          </cell>
        </row>
        <row r="1479">
          <cell r="E1479"/>
          <cell r="G1479"/>
        </row>
        <row r="1480">
          <cell r="E1480">
            <v>717101663298</v>
          </cell>
          <cell r="G1480" t="str">
            <v>মোঃ কামাল হোসেন</v>
          </cell>
        </row>
        <row r="1481">
          <cell r="E1481"/>
          <cell r="G1481"/>
        </row>
        <row r="1482">
          <cell r="E1482">
            <v>866852978146</v>
          </cell>
          <cell r="G1482" t="str">
            <v>মেহেরুন্নেসা</v>
          </cell>
        </row>
        <row r="1483">
          <cell r="E1483"/>
          <cell r="G1483"/>
        </row>
        <row r="1484">
          <cell r="E1484">
            <v>736255385027</v>
          </cell>
          <cell r="G1484" t="str">
            <v>মোঃ মাহফুজ-উল-ইসলাম</v>
          </cell>
        </row>
        <row r="1485">
          <cell r="E1485"/>
          <cell r="G1485"/>
        </row>
        <row r="1486">
          <cell r="E1486">
            <v>564511607640</v>
          </cell>
          <cell r="G1486" t="str">
            <v>মোঃ ফারুক হোসেন</v>
          </cell>
        </row>
        <row r="1487">
          <cell r="E1487"/>
          <cell r="G1487"/>
        </row>
        <row r="1488">
          <cell r="E1488">
            <v>631949985767</v>
          </cell>
          <cell r="G1488" t="str">
            <v>মোঃ মোদাচ্ছের আলী</v>
          </cell>
        </row>
        <row r="1489">
          <cell r="E1489"/>
          <cell r="G1489"/>
        </row>
        <row r="1490">
          <cell r="E1490">
            <v>323226513219</v>
          </cell>
          <cell r="G1490" t="str">
            <v>গোলাম রহমান</v>
          </cell>
        </row>
        <row r="1491">
          <cell r="E1491"/>
          <cell r="G1491"/>
        </row>
        <row r="1492">
          <cell r="E1492">
            <v>262607734222</v>
          </cell>
          <cell r="G1492" t="str">
            <v>জেসমিন তাহেরা</v>
          </cell>
        </row>
        <row r="1493">
          <cell r="E1493"/>
          <cell r="G1493"/>
        </row>
        <row r="1494">
          <cell r="E1494">
            <v>657192602439</v>
          </cell>
          <cell r="G1494" t="str">
            <v>মোঃ মাহবুবুর রহমান</v>
          </cell>
        </row>
        <row r="1495">
          <cell r="E1495"/>
          <cell r="G1495"/>
        </row>
        <row r="1496">
          <cell r="E1496">
            <v>695799551013</v>
          </cell>
          <cell r="G1496" t="str">
            <v>মলি বসু</v>
          </cell>
        </row>
        <row r="1497">
          <cell r="E1497"/>
          <cell r="G1497"/>
        </row>
        <row r="1498">
          <cell r="E1498">
            <v>416446913945</v>
          </cell>
          <cell r="G1498" t="str">
            <v>মোঃ মাহবুবুর রহমান</v>
          </cell>
        </row>
        <row r="1499">
          <cell r="E1499"/>
          <cell r="G1499"/>
        </row>
        <row r="1500">
          <cell r="E1500">
            <v>851339158903</v>
          </cell>
          <cell r="G1500" t="str">
            <v>মোঃ আবুল কালাম আজাদ</v>
          </cell>
        </row>
        <row r="1501">
          <cell r="E1501"/>
          <cell r="G1501"/>
        </row>
        <row r="1502">
          <cell r="E1502">
            <v>745585806623</v>
          </cell>
          <cell r="G1502" t="str">
            <v>মোঃ আনিসুর রহমান</v>
          </cell>
        </row>
        <row r="1503">
          <cell r="E1503"/>
          <cell r="G1503"/>
        </row>
        <row r="1504">
          <cell r="E1504">
            <v>710476466972</v>
          </cell>
          <cell r="G1504" t="str">
            <v>মোঃ সিরাজুল হক</v>
          </cell>
        </row>
        <row r="1505">
          <cell r="E1505"/>
          <cell r="G1505"/>
        </row>
        <row r="1506">
          <cell r="E1506">
            <v>142063271981</v>
          </cell>
          <cell r="G1506" t="str">
            <v>কাজী আলমগীর</v>
          </cell>
        </row>
        <row r="1507">
          <cell r="E1507"/>
          <cell r="G1507"/>
        </row>
        <row r="1508">
          <cell r="E1508">
            <v>132953810064</v>
          </cell>
          <cell r="G1508" t="str">
            <v>সাখাওয়াত উল্লাহ চৌধুরী</v>
          </cell>
        </row>
        <row r="1509">
          <cell r="E1509"/>
          <cell r="G1509"/>
        </row>
        <row r="1510">
          <cell r="E1510">
            <v>711315962962</v>
          </cell>
          <cell r="G1510" t="str">
            <v>আতিকুর রহমান</v>
          </cell>
        </row>
        <row r="1511">
          <cell r="E1511"/>
          <cell r="G1511"/>
        </row>
        <row r="1512">
          <cell r="E1512">
            <v>751797174670</v>
          </cell>
          <cell r="G1512" t="str">
            <v>মিজানুর রহমান খান</v>
          </cell>
        </row>
        <row r="1513">
          <cell r="E1513"/>
          <cell r="G1513"/>
        </row>
        <row r="1514">
          <cell r="E1514">
            <v>389297463872</v>
          </cell>
          <cell r="G1514" t="str">
            <v>মোঃ আহসান রশীদ</v>
          </cell>
        </row>
        <row r="1515">
          <cell r="E1515"/>
          <cell r="G1515"/>
        </row>
        <row r="1516">
          <cell r="E1516">
            <v>366751888654</v>
          </cell>
          <cell r="G1516" t="str">
            <v>মোঃ আবুল হাশেম মন্ডল</v>
          </cell>
        </row>
        <row r="1517">
          <cell r="E1517"/>
          <cell r="G1517"/>
        </row>
        <row r="1518">
          <cell r="E1518">
            <v>460967725935</v>
          </cell>
          <cell r="G1518" t="str">
            <v>মোঃ সামিউল হক</v>
          </cell>
        </row>
        <row r="1519">
          <cell r="E1519"/>
          <cell r="G1519"/>
        </row>
        <row r="1520">
          <cell r="E1520">
            <v>386552962058</v>
          </cell>
          <cell r="G1520" t="str">
            <v>ইসমাত পারভীন</v>
          </cell>
        </row>
        <row r="1521">
          <cell r="E1521"/>
          <cell r="G1521"/>
        </row>
        <row r="1522">
          <cell r="E1522">
            <v>891306751022</v>
          </cell>
          <cell r="G1522" t="str">
            <v>মোঃ মামুন-অর-রশিদ</v>
          </cell>
        </row>
        <row r="1523">
          <cell r="E1523"/>
          <cell r="G1523"/>
        </row>
        <row r="1524">
          <cell r="E1524">
            <v>326602108093</v>
          </cell>
          <cell r="G1524" t="str">
            <v>শিখা রানী ভৌমিক</v>
          </cell>
        </row>
        <row r="1525">
          <cell r="E1525"/>
          <cell r="G1525"/>
        </row>
        <row r="1526">
          <cell r="E1526">
            <v>719623589939</v>
          </cell>
          <cell r="G1526" t="str">
            <v>মোঃ গোলাম আরিফ</v>
          </cell>
        </row>
        <row r="1527">
          <cell r="E1527"/>
          <cell r="G1527"/>
        </row>
        <row r="1528">
          <cell r="E1528">
            <v>286991606782</v>
          </cell>
          <cell r="G1528" t="str">
            <v>এস কে রিদ আহমেদ</v>
          </cell>
        </row>
        <row r="1529">
          <cell r="E1529"/>
          <cell r="G1529"/>
        </row>
        <row r="1530">
          <cell r="E1530">
            <v>835778265202</v>
          </cell>
          <cell r="G1530" t="str">
            <v>বিমল বরণ দে</v>
          </cell>
        </row>
        <row r="1531">
          <cell r="E1531"/>
          <cell r="G1531"/>
        </row>
        <row r="1532">
          <cell r="E1532">
            <v>210149736040</v>
          </cell>
          <cell r="G1532" t="str">
            <v>কামরুন নাহার</v>
          </cell>
        </row>
        <row r="1533">
          <cell r="E1533"/>
          <cell r="G1533"/>
        </row>
        <row r="1534">
          <cell r="E1534">
            <v>355152232257</v>
          </cell>
          <cell r="G1534" t="str">
            <v>মোঃ ফজলুল হক (কাসেম)</v>
          </cell>
        </row>
        <row r="1535">
          <cell r="E1535"/>
          <cell r="G1535"/>
        </row>
        <row r="1536">
          <cell r="E1536">
            <v>316238875325</v>
          </cell>
          <cell r="G1536" t="str">
            <v>জহর লালদ রায়</v>
          </cell>
        </row>
        <row r="1537">
          <cell r="E1537"/>
          <cell r="G1537"/>
        </row>
        <row r="1538">
          <cell r="E1538">
            <v>573575147677</v>
          </cell>
          <cell r="G1538" t="str">
            <v>মোঃ আনোয়ার হোসেন মোল্লা</v>
          </cell>
        </row>
        <row r="1539">
          <cell r="E1539"/>
          <cell r="G1539"/>
        </row>
        <row r="1540">
          <cell r="E1540">
            <v>868875504008</v>
          </cell>
          <cell r="G1540" t="str">
            <v>এইচ এম জব্বার বাশার</v>
          </cell>
        </row>
        <row r="1541">
          <cell r="E1541"/>
          <cell r="G1541"/>
        </row>
        <row r="1542">
          <cell r="E1542">
            <v>184462418050</v>
          </cell>
          <cell r="G1542" t="str">
            <v>মোঃ আব্দুর রাজ্জাক</v>
          </cell>
        </row>
        <row r="1543">
          <cell r="E1543"/>
          <cell r="G1543"/>
        </row>
        <row r="1544">
          <cell r="E1544">
            <v>481917492124</v>
          </cell>
          <cell r="G1544" t="str">
            <v>মোঃ উজির হোসেন মোল্লা</v>
          </cell>
        </row>
        <row r="1545">
          <cell r="E1545"/>
          <cell r="G1545"/>
        </row>
        <row r="1546">
          <cell r="E1546">
            <v>181920912159</v>
          </cell>
          <cell r="G1546" t="str">
            <v>মোঃ আমজাদ হোসেন</v>
          </cell>
        </row>
        <row r="1547">
          <cell r="E1547"/>
          <cell r="G1547"/>
        </row>
        <row r="1548">
          <cell r="E1548">
            <v>256736341246</v>
          </cell>
          <cell r="G1548" t="str">
            <v>গোলাম মোঃ মনোয়ার হোসেন</v>
          </cell>
        </row>
        <row r="1549">
          <cell r="E1549"/>
          <cell r="G1549"/>
        </row>
        <row r="1550">
          <cell r="E1550">
            <v>635822647214</v>
          </cell>
          <cell r="G1550" t="str">
            <v>মোঃ সোহরাব হোসেন</v>
          </cell>
        </row>
        <row r="1551">
          <cell r="E1551"/>
          <cell r="G1551"/>
        </row>
        <row r="1552">
          <cell r="E1552">
            <v>181923635545</v>
          </cell>
          <cell r="G1552" t="str">
            <v>মোঃ কামরুজ্জামান তালুকদার</v>
          </cell>
        </row>
        <row r="1553">
          <cell r="E1553"/>
          <cell r="G1553"/>
        </row>
        <row r="1554">
          <cell r="E1554">
            <v>331903921783</v>
          </cell>
          <cell r="G1554" t="str">
            <v>মোঃ আসলাম মিয়া</v>
          </cell>
        </row>
        <row r="1555">
          <cell r="E1555"/>
          <cell r="G1555"/>
        </row>
        <row r="1556">
          <cell r="E1556">
            <v>876048875195</v>
          </cell>
          <cell r="G1556" t="str">
            <v>শাহান আরা বেগম</v>
          </cell>
        </row>
        <row r="1557">
          <cell r="E1557"/>
          <cell r="G1557"/>
        </row>
        <row r="1558">
          <cell r="E1558">
            <v>680434129264</v>
          </cell>
          <cell r="G1558" t="str">
            <v>মোঃ নাজিম উদ্দিন মিয়া</v>
          </cell>
        </row>
        <row r="1559">
          <cell r="E1559"/>
          <cell r="G1559"/>
        </row>
        <row r="1560">
          <cell r="E1560">
            <v>158212423172</v>
          </cell>
          <cell r="G1560" t="str">
            <v>মোঃ মাজহারুল ইসলাম</v>
          </cell>
        </row>
        <row r="1561">
          <cell r="E1561"/>
          <cell r="G1561"/>
        </row>
        <row r="1562">
          <cell r="E1562">
            <v>343715371064</v>
          </cell>
          <cell r="G1562" t="str">
            <v>আবু বকর চৌধুরী</v>
          </cell>
        </row>
        <row r="1563">
          <cell r="E1563"/>
          <cell r="G1563"/>
        </row>
        <row r="1564">
          <cell r="E1564">
            <v>166336181567</v>
          </cell>
          <cell r="G1564" t="str">
            <v>মোঃ ফরিদুল ইসলাম</v>
          </cell>
        </row>
        <row r="1565">
          <cell r="E1565"/>
          <cell r="G1565"/>
        </row>
        <row r="1566">
          <cell r="E1566">
            <v>865576997442</v>
          </cell>
          <cell r="G1566" t="str">
            <v>এম এ মজিদ তালুকদার</v>
          </cell>
        </row>
        <row r="1567">
          <cell r="E1567"/>
          <cell r="G1567"/>
        </row>
        <row r="1568">
          <cell r="E1568">
            <v>138640301779</v>
          </cell>
          <cell r="G1568" t="str">
            <v>রঞ্জিত দেবনাথ</v>
          </cell>
        </row>
        <row r="1569">
          <cell r="E1569"/>
          <cell r="G1569"/>
        </row>
        <row r="1570">
          <cell r="E1570">
            <v>680723858903</v>
          </cell>
          <cell r="G1570" t="str">
            <v>ইউসুফ মোঃ মহিউদ্দিন</v>
          </cell>
        </row>
        <row r="1571">
          <cell r="E1571"/>
          <cell r="G1571"/>
        </row>
        <row r="1572">
          <cell r="E1572">
            <v>356417218865</v>
          </cell>
          <cell r="G1572" t="str">
            <v>আলী রেজা চৌধুরী</v>
          </cell>
        </row>
        <row r="1573">
          <cell r="E1573"/>
          <cell r="G1573"/>
        </row>
        <row r="1574">
          <cell r="E1574">
            <v>286581480854</v>
          </cell>
          <cell r="G1574" t="str">
            <v>ফাতেমা আবেদিন</v>
          </cell>
        </row>
        <row r="1575">
          <cell r="E1575"/>
          <cell r="G1575"/>
        </row>
        <row r="1576">
          <cell r="E1576">
            <v>656924228390</v>
          </cell>
          <cell r="G1576" t="str">
            <v>আবদুস সালাম</v>
          </cell>
        </row>
        <row r="1577">
          <cell r="E1577"/>
          <cell r="G1577"/>
        </row>
        <row r="1578">
          <cell r="E1578">
            <v>855802182276</v>
          </cell>
          <cell r="G1578" t="str">
            <v>মোঃ ওয়াহিদুজ্জামান</v>
          </cell>
        </row>
        <row r="1579">
          <cell r="E1579"/>
          <cell r="G1579"/>
        </row>
        <row r="1580">
          <cell r="E1580">
            <v>745688656683</v>
          </cell>
          <cell r="G1580" t="str">
            <v>ননী গোপাল সরকার</v>
          </cell>
        </row>
        <row r="1581">
          <cell r="E1581"/>
          <cell r="G1581"/>
        </row>
        <row r="1582">
          <cell r="E1582">
            <v>659381951711</v>
          </cell>
          <cell r="G1582" t="str">
            <v>খামা চৌধুরী</v>
          </cell>
        </row>
        <row r="1583">
          <cell r="E1583"/>
          <cell r="G1583"/>
        </row>
        <row r="1584">
          <cell r="E1584">
            <v>784148251458</v>
          </cell>
          <cell r="G1584" t="str">
            <v>আলী আহাম্মদ</v>
          </cell>
        </row>
        <row r="1585">
          <cell r="E1585"/>
          <cell r="G1585"/>
        </row>
        <row r="1586">
          <cell r="E1586">
            <v>869125146267</v>
          </cell>
          <cell r="G1586" t="str">
            <v>ফকির মোহাম্মদ</v>
          </cell>
        </row>
        <row r="1587">
          <cell r="E1587"/>
          <cell r="G1587"/>
        </row>
        <row r="1588">
          <cell r="E1588">
            <v>125668723231</v>
          </cell>
          <cell r="G1588" t="str">
            <v>মোঃ মনিরুজ্জামান</v>
          </cell>
        </row>
        <row r="1589">
          <cell r="E1589"/>
          <cell r="G1589"/>
        </row>
        <row r="1590">
          <cell r="E1590">
            <v>737305867022</v>
          </cell>
          <cell r="G1590" t="str">
            <v>মুহাম্মদ দেলোয়ার হোসেন</v>
          </cell>
        </row>
        <row r="1591">
          <cell r="E1591"/>
          <cell r="G1591"/>
        </row>
        <row r="1592">
          <cell r="E1592">
            <v>347695261246</v>
          </cell>
          <cell r="G1592" t="str">
            <v>মোঃ ইব্রাহিম খলিল</v>
          </cell>
        </row>
        <row r="1593">
          <cell r="E1593"/>
          <cell r="G1593"/>
        </row>
        <row r="1594">
          <cell r="E1594">
            <v>441219960529</v>
          </cell>
          <cell r="G1594" t="str">
            <v>মোঃ রেজাউল হক</v>
          </cell>
        </row>
        <row r="1595">
          <cell r="E1595"/>
          <cell r="G1595"/>
        </row>
        <row r="1596">
          <cell r="E1596">
            <v>653997548349</v>
          </cell>
          <cell r="G1596" t="str">
            <v>কাজী শফিকুল ইসলাম</v>
          </cell>
        </row>
        <row r="1597">
          <cell r="E1597"/>
          <cell r="G1597"/>
        </row>
        <row r="1598">
          <cell r="E1598">
            <v>634396219084</v>
          </cell>
          <cell r="G1598" t="str">
            <v>রওশন আরা বেগম</v>
          </cell>
        </row>
        <row r="1599">
          <cell r="E1599"/>
          <cell r="G1599"/>
        </row>
        <row r="1600">
          <cell r="E1600">
            <v>862949972161</v>
          </cell>
          <cell r="G1600" t="str">
            <v>শ্যামল কুমার চন্দ</v>
          </cell>
        </row>
        <row r="1601">
          <cell r="E1601"/>
          <cell r="G1601"/>
        </row>
        <row r="1602">
          <cell r="E1602">
            <v>112073656991</v>
          </cell>
          <cell r="G1602" t="str">
            <v>রঞ্জিতা ভৌমিক</v>
          </cell>
        </row>
        <row r="1603">
          <cell r="E1603"/>
          <cell r="G1603"/>
        </row>
        <row r="1604">
          <cell r="E1604">
            <v>780389504979</v>
          </cell>
          <cell r="G1604" t="str">
            <v>সৈয়দ একরামুল হক</v>
          </cell>
        </row>
        <row r="1605">
          <cell r="E1605"/>
          <cell r="G1605"/>
        </row>
        <row r="1606">
          <cell r="E1606">
            <v>824597972125</v>
          </cell>
          <cell r="G1606" t="str">
            <v>সাখাওয়াত হোসেন</v>
          </cell>
        </row>
        <row r="1607">
          <cell r="E1607"/>
          <cell r="G1607"/>
        </row>
        <row r="1608">
          <cell r="E1608">
            <v>267954460514</v>
          </cell>
          <cell r="G1608" t="str">
            <v>সুমন কান্ত পাল</v>
          </cell>
        </row>
        <row r="1609">
          <cell r="E1609"/>
          <cell r="G1609"/>
        </row>
        <row r="1610">
          <cell r="E1610">
            <v>372674849774</v>
          </cell>
          <cell r="G1610" t="str">
            <v>মোঃ শাহজাহান আলী</v>
          </cell>
        </row>
        <row r="1611">
          <cell r="E1611"/>
          <cell r="G1611"/>
        </row>
        <row r="1612">
          <cell r="E1612">
            <v>491643699898</v>
          </cell>
          <cell r="G1612" t="str">
            <v>মিসেস আসমারা বেগম</v>
          </cell>
        </row>
        <row r="1613">
          <cell r="E1613"/>
          <cell r="G1613"/>
        </row>
        <row r="1614">
          <cell r="E1614">
            <v>597722781142</v>
          </cell>
          <cell r="G1614" t="str">
            <v>কালিদাস চন্দ্র মন্ডল</v>
          </cell>
        </row>
        <row r="1615">
          <cell r="E1615"/>
          <cell r="G1615"/>
        </row>
        <row r="1616">
          <cell r="E1616">
            <v>373095321987</v>
          </cell>
          <cell r="G1616" t="str">
            <v>এইচ.এইচ. সালেহ মোহাম্মদ</v>
          </cell>
        </row>
        <row r="1617">
          <cell r="E1617"/>
          <cell r="G1617"/>
        </row>
        <row r="1618">
          <cell r="E1618">
            <v>356254614199</v>
          </cell>
          <cell r="G1618" t="str">
            <v>মোঃ আব্দুল কুদ্দুস</v>
          </cell>
        </row>
        <row r="1619">
          <cell r="E1619"/>
          <cell r="G1619"/>
        </row>
        <row r="1620">
          <cell r="E1620">
            <v>212984142958</v>
          </cell>
          <cell r="G1620" t="str">
            <v>গাজী হুমায়ুন কবির</v>
          </cell>
        </row>
        <row r="1621">
          <cell r="E1621"/>
          <cell r="G1621"/>
        </row>
        <row r="1622">
          <cell r="E1622">
            <v>110396349399</v>
          </cell>
          <cell r="G1622" t="str">
            <v>মাহমুদা বেগম</v>
          </cell>
        </row>
        <row r="1623">
          <cell r="E1623"/>
          <cell r="G1623"/>
        </row>
        <row r="1624">
          <cell r="E1624">
            <v>491383236308</v>
          </cell>
          <cell r="G1624" t="str">
            <v>মোঃ সাইদুর রহমান</v>
          </cell>
        </row>
        <row r="1625">
          <cell r="E1625"/>
          <cell r="G1625"/>
        </row>
        <row r="1626">
          <cell r="E1626">
            <v>782022639790</v>
          </cell>
          <cell r="G1626" t="str">
            <v>মোঃ আব্দুল রফিক</v>
          </cell>
        </row>
        <row r="1627">
          <cell r="E1627"/>
          <cell r="G1627"/>
        </row>
        <row r="1628">
          <cell r="E1628">
            <v>491206917482</v>
          </cell>
          <cell r="G1628" t="str">
            <v>গোবিন্দ চন্দ্র সরকার</v>
          </cell>
        </row>
        <row r="1629">
          <cell r="E1629"/>
          <cell r="G1629"/>
        </row>
        <row r="1630">
          <cell r="E1630">
            <v>513545196502</v>
          </cell>
          <cell r="G1630" t="str">
            <v>মোঃ আফতাব উদ্দিন</v>
          </cell>
        </row>
        <row r="1631">
          <cell r="E1631"/>
          <cell r="G1631"/>
        </row>
        <row r="1632">
          <cell r="E1632">
            <v>485964363829</v>
          </cell>
          <cell r="G1632" t="str">
            <v>কাজী মিজানুর রহমান</v>
          </cell>
        </row>
        <row r="1633">
          <cell r="E1633"/>
          <cell r="G1633"/>
        </row>
        <row r="1634">
          <cell r="E1634">
            <v>165865324171</v>
          </cell>
          <cell r="G1634" t="str">
            <v>মোহাম্মদ জাহাঙ্গীর আলম</v>
          </cell>
        </row>
        <row r="1635">
          <cell r="E1635"/>
          <cell r="G1635"/>
        </row>
        <row r="1636">
          <cell r="E1636">
            <v>571989219587</v>
          </cell>
          <cell r="G1636" t="str">
            <v>মোঃ মোয়াজ্জেম হোসেন সরকার</v>
          </cell>
        </row>
        <row r="1637">
          <cell r="E1637"/>
          <cell r="G1637"/>
        </row>
        <row r="1638">
          <cell r="E1638">
            <v>719165705778</v>
          </cell>
          <cell r="G1638" t="str">
            <v>কে এম সায়েদুর রহমান</v>
          </cell>
        </row>
        <row r="1639">
          <cell r="E1639"/>
          <cell r="G1639"/>
        </row>
        <row r="1640">
          <cell r="E1640">
            <v>666541517713</v>
          </cell>
          <cell r="G1640" t="str">
            <v>মোঃ হেলাল উদ্দিন</v>
          </cell>
        </row>
        <row r="1641">
          <cell r="E1641"/>
          <cell r="G1641"/>
        </row>
        <row r="1642">
          <cell r="E1642">
            <v>581362478580</v>
          </cell>
          <cell r="G1642" t="str">
            <v>মোঃ আব্দুল বারী</v>
          </cell>
        </row>
        <row r="1643">
          <cell r="E1643"/>
          <cell r="G1643"/>
        </row>
        <row r="1644">
          <cell r="E1644">
            <v>753537739096</v>
          </cell>
          <cell r="G1644" t="str">
            <v>গুলনাহার</v>
          </cell>
        </row>
        <row r="1645">
          <cell r="E1645"/>
          <cell r="G1645"/>
        </row>
        <row r="1646">
          <cell r="E1646">
            <v>150966952921</v>
          </cell>
          <cell r="G1646" t="str">
            <v>মোঃ মোসলাহ উদ্দিন</v>
          </cell>
        </row>
        <row r="1647">
          <cell r="E1647"/>
          <cell r="G1647"/>
        </row>
        <row r="1648">
          <cell r="E1648">
            <v>695745410685</v>
          </cell>
          <cell r="G1648" t="str">
            <v>আজিজুল কবির</v>
          </cell>
        </row>
        <row r="1649">
          <cell r="E1649"/>
          <cell r="G1649"/>
        </row>
        <row r="1650">
          <cell r="E1650">
            <v>683046581082</v>
          </cell>
          <cell r="G1650" t="str">
            <v>মোঃ আলাউদ্দিন</v>
          </cell>
        </row>
        <row r="1651">
          <cell r="E1651"/>
          <cell r="G1651"/>
        </row>
        <row r="1652">
          <cell r="E1652">
            <v>428843652306</v>
          </cell>
          <cell r="G1652" t="str">
            <v>মোঃ খোরশেদ আলম</v>
          </cell>
        </row>
        <row r="1653">
          <cell r="E1653"/>
          <cell r="G1653"/>
        </row>
        <row r="1654">
          <cell r="E1654">
            <v>587187588398</v>
          </cell>
          <cell r="G1654" t="str">
            <v>সেলিনা পারভীন</v>
          </cell>
        </row>
        <row r="1655">
          <cell r="E1655"/>
          <cell r="G1655"/>
        </row>
        <row r="1656">
          <cell r="E1656">
            <v>725270374281</v>
          </cell>
          <cell r="G1656" t="str">
            <v>মোঃ মান্নান পারভেজ</v>
          </cell>
        </row>
        <row r="1657">
          <cell r="E1657"/>
          <cell r="G1657"/>
        </row>
        <row r="1658">
          <cell r="E1658">
            <v>789421844306</v>
          </cell>
          <cell r="G1658" t="str">
            <v>মোঃ ফরিদুর রহমান</v>
          </cell>
        </row>
        <row r="1659">
          <cell r="E1659"/>
          <cell r="G1659"/>
        </row>
        <row r="1660">
          <cell r="E1660">
            <v>242060249086</v>
          </cell>
          <cell r="G1660" t="str">
            <v>মানবেন্দ্র মোহান্ত</v>
          </cell>
        </row>
        <row r="1661">
          <cell r="E1661"/>
          <cell r="G1661"/>
        </row>
        <row r="1662">
          <cell r="E1662">
            <v>587944126707</v>
          </cell>
          <cell r="G1662" t="str">
            <v>মোঃ জাকারিয়া</v>
          </cell>
        </row>
        <row r="1663">
          <cell r="E1663"/>
          <cell r="G1663"/>
        </row>
        <row r="1664">
          <cell r="E1664">
            <v>658846572487</v>
          </cell>
          <cell r="G1664" t="str">
            <v>মোঃ দেলোয়ার হোসেন</v>
          </cell>
        </row>
        <row r="1665">
          <cell r="E1665"/>
          <cell r="G1665"/>
        </row>
        <row r="1666">
          <cell r="E1666">
            <v>126379428365</v>
          </cell>
          <cell r="G1666" t="str">
            <v>মোঃ নূর নবী কবির</v>
          </cell>
        </row>
        <row r="1667">
          <cell r="E1667"/>
          <cell r="G1667"/>
        </row>
        <row r="1668">
          <cell r="E1668">
            <v>251955845444</v>
          </cell>
          <cell r="G1668" t="str">
            <v>জালালুর রহমান হাওলাদার</v>
          </cell>
        </row>
        <row r="1669">
          <cell r="E1669"/>
          <cell r="G1669"/>
        </row>
        <row r="1670">
          <cell r="E1670">
            <v>664988832605</v>
          </cell>
          <cell r="G1670" t="str">
            <v>মাধবী রানী বড়ুয়া</v>
          </cell>
        </row>
        <row r="1671">
          <cell r="E1671"/>
          <cell r="G1671"/>
        </row>
        <row r="1672">
          <cell r="E1672">
            <v>828516149822</v>
          </cell>
          <cell r="G1672" t="str">
            <v>এ বি এম ফারুক</v>
          </cell>
        </row>
        <row r="1673">
          <cell r="E1673"/>
          <cell r="G1673"/>
        </row>
        <row r="1674">
          <cell r="E1674">
            <v>145729593172</v>
          </cell>
          <cell r="G1674" t="str">
            <v>মোঃ আব্দুর রব তপাদার</v>
          </cell>
        </row>
        <row r="1675">
          <cell r="E1675"/>
          <cell r="G1675"/>
        </row>
        <row r="1676">
          <cell r="E1676">
            <v>479611830542</v>
          </cell>
          <cell r="G1676" t="str">
            <v>মুহাম্মদ ওয়াহিদুল ইসলাম</v>
          </cell>
        </row>
        <row r="1677">
          <cell r="E1677"/>
          <cell r="G1677"/>
        </row>
        <row r="1678">
          <cell r="E1678">
            <v>746588218473</v>
          </cell>
          <cell r="G1678" t="str">
            <v>নার্গিস খুরশেদা</v>
          </cell>
        </row>
        <row r="1679">
          <cell r="E1679"/>
          <cell r="G1679"/>
        </row>
        <row r="1680">
          <cell r="E1680">
            <v>252738219899</v>
          </cell>
          <cell r="G1680" t="str">
            <v>এ কে এম শহীদুল ইসলাম</v>
          </cell>
        </row>
        <row r="1681">
          <cell r="E1681"/>
          <cell r="G1681"/>
        </row>
        <row r="1682">
          <cell r="E1682">
            <v>443822902740</v>
          </cell>
          <cell r="G1682" t="str">
            <v>মোঃ রফিকুল ইসলাম</v>
          </cell>
        </row>
        <row r="1683">
          <cell r="E1683"/>
          <cell r="G1683"/>
        </row>
        <row r="1684">
          <cell r="E1684">
            <v>168546968427</v>
          </cell>
          <cell r="G1684" t="str">
            <v>মোঃ ফজলুল হক</v>
          </cell>
        </row>
        <row r="1685">
          <cell r="E1685"/>
          <cell r="G1685"/>
        </row>
        <row r="1686">
          <cell r="E1686">
            <v>152985459640</v>
          </cell>
          <cell r="G1686" t="str">
            <v>মোঃ শাহাব উদ্দিন</v>
          </cell>
        </row>
        <row r="1687">
          <cell r="E1687"/>
          <cell r="G1687"/>
        </row>
        <row r="1688">
          <cell r="E1688">
            <v>628104471399</v>
          </cell>
          <cell r="G1688" t="str">
            <v>মোঃ আজিজুল হক</v>
          </cell>
        </row>
        <row r="1689">
          <cell r="E1689"/>
          <cell r="G1689"/>
        </row>
        <row r="1690">
          <cell r="E1690">
            <v>437589158386</v>
          </cell>
          <cell r="G1690" t="str">
            <v>ফেরদৌস আরা বেগম</v>
          </cell>
        </row>
        <row r="1691">
          <cell r="E1691"/>
          <cell r="G1691"/>
        </row>
        <row r="1692">
          <cell r="E1692">
            <v>789204293605</v>
          </cell>
          <cell r="G1692" t="str">
            <v>কিউ এম এস তারিক শাহ।</v>
          </cell>
        </row>
        <row r="1693">
          <cell r="E1693"/>
          <cell r="G1693"/>
        </row>
        <row r="1694">
          <cell r="E1694">
            <v>486643173731</v>
          </cell>
          <cell r="G1694" t="str">
            <v>শেখ আব্দুল হালিম</v>
          </cell>
        </row>
        <row r="1695">
          <cell r="E1695"/>
          <cell r="G1695"/>
        </row>
        <row r="1696">
          <cell r="E1696">
            <v>533795740111</v>
          </cell>
          <cell r="G1696" t="str">
            <v>মোঃ আব্দুল করিম</v>
          </cell>
        </row>
        <row r="1697">
          <cell r="E1697"/>
          <cell r="G1697"/>
        </row>
        <row r="1698">
          <cell r="E1698">
            <v>634229570165</v>
          </cell>
          <cell r="G1698" t="str">
            <v>মোঃ আমজাদ হোসেন</v>
          </cell>
        </row>
        <row r="1699">
          <cell r="E1699"/>
          <cell r="G1699"/>
        </row>
        <row r="1700">
          <cell r="E1700">
            <v>786556841255</v>
          </cell>
          <cell r="G1700" t="str">
            <v>জসিম উদ্দিন আহমেদ</v>
          </cell>
        </row>
        <row r="1701">
          <cell r="E1701"/>
          <cell r="G1701"/>
        </row>
        <row r="1702">
          <cell r="E1702">
            <v>846619779867</v>
          </cell>
          <cell r="G1702" t="str">
            <v>সৈয়দ আজিজুল হক</v>
          </cell>
        </row>
        <row r="1703">
          <cell r="E1703"/>
          <cell r="G1703"/>
        </row>
        <row r="1704">
          <cell r="E1704">
            <v>192274519327</v>
          </cell>
          <cell r="G1704" t="str">
            <v>মোঃ সালেহউদ্দিন</v>
          </cell>
        </row>
        <row r="1705">
          <cell r="E1705"/>
          <cell r="G1705"/>
        </row>
        <row r="1706">
          <cell r="E1706">
            <v>622146807639</v>
          </cell>
          <cell r="G1706" t="str">
            <v>আবুল বাশার খালাসী</v>
          </cell>
        </row>
        <row r="1707">
          <cell r="E1707"/>
          <cell r="G1707"/>
        </row>
        <row r="1708">
          <cell r="E1708">
            <v>551315558077</v>
          </cell>
          <cell r="G1708" t="str">
            <v>মোঃ ইজ্জত আলী মোল্লা</v>
          </cell>
        </row>
        <row r="1709">
          <cell r="E1709"/>
          <cell r="G1709"/>
        </row>
        <row r="1710">
          <cell r="E1710">
            <v>677351732948</v>
          </cell>
          <cell r="G1710" t="str">
            <v>মাকসুদা খানম</v>
          </cell>
        </row>
        <row r="1711">
          <cell r="E1711"/>
          <cell r="G1711"/>
        </row>
        <row r="1712">
          <cell r="E1712">
            <v>850402859985</v>
          </cell>
          <cell r="G1712" t="str">
            <v>মহামান্য জনাব তৌহিদ রাব্বানী</v>
          </cell>
        </row>
        <row r="1713">
          <cell r="E1713"/>
          <cell r="G1713"/>
        </row>
        <row r="1714">
          <cell r="E1714">
            <v>160139928116</v>
          </cell>
          <cell r="G1714" t="str">
            <v>মোঃ মফিজুল হক</v>
          </cell>
        </row>
        <row r="1715">
          <cell r="E1715"/>
          <cell r="G1715"/>
        </row>
        <row r="1716">
          <cell r="E1716">
            <v>586006918842</v>
          </cell>
          <cell r="G1716" t="str">
            <v>মোঃ শাহজাহান মিয়া</v>
          </cell>
        </row>
        <row r="1717">
          <cell r="E1717"/>
          <cell r="G1717"/>
        </row>
        <row r="1718">
          <cell r="E1718">
            <v>567969639653</v>
          </cell>
          <cell r="G1718" t="str">
            <v>মোঃ আলী আহসান</v>
          </cell>
        </row>
        <row r="1719">
          <cell r="E1719"/>
          <cell r="G1719"/>
        </row>
        <row r="1720">
          <cell r="E1720">
            <v>393526105618</v>
          </cell>
          <cell r="G1720" t="str">
            <v>সমীর রঞ্জন মিত্র</v>
          </cell>
        </row>
        <row r="1721">
          <cell r="E1721"/>
          <cell r="G1721"/>
        </row>
        <row r="1722">
          <cell r="E1722">
            <v>123853160947</v>
          </cell>
          <cell r="G1722" t="str">
            <v>এস কে মোঃ তৈয়ব আলী</v>
          </cell>
        </row>
        <row r="1723">
          <cell r="E1723"/>
          <cell r="G1723"/>
        </row>
        <row r="1724">
          <cell r="E1724">
            <v>478862601492</v>
          </cell>
          <cell r="G1724" t="str">
            <v>মোঃ আব্দুল লতিফ সিকদার</v>
          </cell>
        </row>
        <row r="1725">
          <cell r="E1725"/>
          <cell r="G1725"/>
        </row>
        <row r="1726">
          <cell r="E1726">
            <v>174764625573</v>
          </cell>
          <cell r="G1726" t="str">
            <v>ফিরোজা খানম</v>
          </cell>
        </row>
        <row r="1727">
          <cell r="E1727"/>
          <cell r="G1727"/>
        </row>
        <row r="1728">
          <cell r="E1728">
            <v>524805192632</v>
          </cell>
          <cell r="G1728" t="str">
            <v>মোঃ এমদাদুল হক</v>
          </cell>
        </row>
        <row r="1729">
          <cell r="E1729"/>
          <cell r="G1729"/>
        </row>
        <row r="1730">
          <cell r="E1730">
            <v>347048587712</v>
          </cell>
          <cell r="G1730" t="str">
            <v>আলমগীর হোসেন</v>
          </cell>
        </row>
        <row r="1731">
          <cell r="E1731"/>
          <cell r="G1731"/>
        </row>
        <row r="1732">
          <cell r="E1732">
            <v>595553346721</v>
          </cell>
          <cell r="G1732" t="str">
            <v>মোঃ আবুল খায়ের মিজি</v>
          </cell>
        </row>
        <row r="1733">
          <cell r="E1733"/>
          <cell r="G1733"/>
        </row>
        <row r="1734">
          <cell r="E1734">
            <v>412504950332</v>
          </cell>
          <cell r="G1734" t="str">
            <v>মোঃ আব্দুর রহমান</v>
          </cell>
        </row>
        <row r="1735">
          <cell r="E1735"/>
          <cell r="G1735"/>
        </row>
        <row r="1736">
          <cell r="E1736">
            <v>445587585517</v>
          </cell>
          <cell r="G1736" t="str">
            <v>মোঃ শফিউল আলম চৌধুরী</v>
          </cell>
        </row>
        <row r="1737">
          <cell r="E1737"/>
          <cell r="G1737"/>
        </row>
        <row r="1738">
          <cell r="E1738">
            <v>880842133460</v>
          </cell>
          <cell r="G1738" t="str">
            <v>মোঃ আবুল কাসেম দাওয়ান</v>
          </cell>
        </row>
        <row r="1739">
          <cell r="E1739"/>
          <cell r="G1739"/>
        </row>
        <row r="1740">
          <cell r="E1740">
            <v>551812969764</v>
          </cell>
          <cell r="G1740" t="str">
            <v>সালমা আক্তার</v>
          </cell>
        </row>
        <row r="1741">
          <cell r="E1741"/>
          <cell r="G1741"/>
        </row>
        <row r="1742">
          <cell r="E1742">
            <v>376665535170</v>
          </cell>
          <cell r="G1742" t="str">
            <v>মোঃ মিজানুর রহমান</v>
          </cell>
        </row>
        <row r="1743">
          <cell r="E1743"/>
          <cell r="G1743"/>
        </row>
        <row r="1744">
          <cell r="E1744">
            <v>892654246518</v>
          </cell>
          <cell r="G1744" t="str">
            <v>ইন্দিরা চৌধুরী</v>
          </cell>
        </row>
        <row r="1745">
          <cell r="E1745"/>
          <cell r="G1745"/>
        </row>
        <row r="1746">
          <cell r="E1746">
            <v>564496776849</v>
          </cell>
          <cell r="G1746" t="str">
            <v>এ কে এম মতিউর রহমান</v>
          </cell>
        </row>
        <row r="1747">
          <cell r="E1747"/>
          <cell r="G1747"/>
        </row>
        <row r="1748">
          <cell r="E1748">
            <v>195258802558</v>
          </cell>
          <cell r="G1748" t="str">
            <v>মোঃ দুলাল মিয়া</v>
          </cell>
        </row>
        <row r="1749">
          <cell r="E1749"/>
          <cell r="G1749"/>
        </row>
        <row r="1750">
          <cell r="E1750">
            <v>878801772766</v>
          </cell>
          <cell r="G1750" t="str">
            <v>আলেয়া খাতুন</v>
          </cell>
        </row>
        <row r="1751">
          <cell r="E1751"/>
          <cell r="G1751"/>
        </row>
        <row r="1752">
          <cell r="E1752">
            <v>393082192027</v>
          </cell>
          <cell r="G1752" t="str">
            <v>প্রতিমা কুন্ডু</v>
          </cell>
        </row>
        <row r="1753">
          <cell r="E1753"/>
          <cell r="G1753"/>
        </row>
        <row r="1754">
          <cell r="E1754">
            <v>210378894350</v>
          </cell>
          <cell r="G1754" t="str">
            <v>মোঃ তরিকুল ইসলাম</v>
          </cell>
        </row>
        <row r="1755">
          <cell r="E1755"/>
          <cell r="G1755"/>
        </row>
        <row r="1756">
          <cell r="E1756">
            <v>572739604949</v>
          </cell>
          <cell r="G1756" t="str">
            <v>মোঃ সাঈদ-উল-করিম</v>
          </cell>
        </row>
        <row r="1757">
          <cell r="E1757"/>
          <cell r="G1757"/>
        </row>
        <row r="1758">
          <cell r="E1758">
            <v>760376902140</v>
          </cell>
          <cell r="G1758" t="str">
            <v>লিলি বেগম</v>
          </cell>
        </row>
        <row r="1759">
          <cell r="E1759"/>
          <cell r="G1759"/>
        </row>
        <row r="1760">
          <cell r="E1760">
            <v>567884272840</v>
          </cell>
          <cell r="G1760" t="str">
            <v>মোঃ সাইফুল হক চৌধুরী</v>
          </cell>
        </row>
        <row r="1761">
          <cell r="E1761"/>
          <cell r="G1761"/>
        </row>
        <row r="1762">
          <cell r="E1762">
            <v>556866568274</v>
          </cell>
          <cell r="G1762" t="str">
            <v>মোঃ আলী আজম খান</v>
          </cell>
        </row>
        <row r="1763">
          <cell r="E1763"/>
          <cell r="G1763"/>
        </row>
        <row r="1764">
          <cell r="E1764">
            <v>427266355252</v>
          </cell>
          <cell r="G1764" t="str">
            <v>ডাঃ মোঃ তরিকুল ইসলাম</v>
          </cell>
        </row>
        <row r="1765">
          <cell r="E1765"/>
          <cell r="G1765"/>
        </row>
        <row r="1766">
          <cell r="E1766">
            <v>825030782657</v>
          </cell>
          <cell r="G1766" t="str">
            <v>আবুল কালাম আজাদ</v>
          </cell>
        </row>
        <row r="1767">
          <cell r="E1767"/>
          <cell r="G1767"/>
        </row>
        <row r="1768">
          <cell r="E1768">
            <v>710064849553</v>
          </cell>
          <cell r="G1768" t="str">
            <v>আব্দুল কবির হল</v>
          </cell>
        </row>
        <row r="1769">
          <cell r="E1769"/>
          <cell r="G1769"/>
        </row>
        <row r="1770">
          <cell r="E1770">
            <v>835173432458</v>
          </cell>
          <cell r="G1770" t="str">
            <v>সুরাইয়া আফরিন</v>
          </cell>
        </row>
        <row r="1771">
          <cell r="E1771"/>
          <cell r="G1771"/>
        </row>
        <row r="1772">
          <cell r="E1772">
            <v>649013504600</v>
          </cell>
          <cell r="G1772" t="str">
            <v>এ কে এম হুমায়ুন কবির</v>
          </cell>
        </row>
        <row r="1773">
          <cell r="E1773"/>
          <cell r="G1773"/>
        </row>
        <row r="1774">
          <cell r="E1774">
            <v>760744358126</v>
          </cell>
          <cell r="G1774" t="str">
            <v>সুতোপা সাহা</v>
          </cell>
        </row>
        <row r="1775">
          <cell r="E1775"/>
          <cell r="G1775"/>
        </row>
        <row r="1776">
          <cell r="E1776">
            <v>137044587260</v>
          </cell>
          <cell r="G1776" t="str">
            <v>আফজাল হোসেন</v>
          </cell>
        </row>
        <row r="1777">
          <cell r="E1777"/>
          <cell r="G1777"/>
        </row>
        <row r="1778">
          <cell r="E1778">
            <v>147057554509</v>
          </cell>
          <cell r="G1778" t="str">
            <v>পূর্ণ চন্দ্র সরকার</v>
          </cell>
        </row>
        <row r="1779">
          <cell r="E1779"/>
          <cell r="G1779"/>
        </row>
        <row r="1780">
          <cell r="E1780">
            <v>514518265991</v>
          </cell>
          <cell r="G1780" t="str">
            <v>আব্দুল হালিম ভূঁইয়া</v>
          </cell>
        </row>
        <row r="1781">
          <cell r="E1781"/>
          <cell r="G1781"/>
        </row>
        <row r="1782">
          <cell r="E1782">
            <v>787575143161</v>
          </cell>
          <cell r="G1782" t="str">
            <v>মোঃ মাহবুবুর রহমান</v>
          </cell>
        </row>
        <row r="1783">
          <cell r="E1783"/>
          <cell r="G1783"/>
        </row>
        <row r="1784">
          <cell r="E1784">
            <v>496424336991</v>
          </cell>
          <cell r="G1784" t="str">
            <v>মোঃ বেলাল হোসেন</v>
          </cell>
        </row>
        <row r="1785">
          <cell r="E1785"/>
          <cell r="G1785"/>
        </row>
        <row r="1786">
          <cell r="E1786">
            <v>576793610655</v>
          </cell>
          <cell r="G1786" t="str">
            <v>মোঃ মিজানুর রহমান ভূঁইয়া</v>
          </cell>
        </row>
        <row r="1787">
          <cell r="E1787"/>
          <cell r="G1787"/>
        </row>
        <row r="1788">
          <cell r="E1788">
            <v>355717382818</v>
          </cell>
          <cell r="G1788" t="str">
            <v>জাকিয়া খাতুন</v>
          </cell>
        </row>
        <row r="1789">
          <cell r="E1789"/>
          <cell r="G1789"/>
        </row>
        <row r="1790">
          <cell r="E1790">
            <v>847782712898</v>
          </cell>
          <cell r="G1790" t="str">
            <v>আব্দুল ওয়াহাব বিশ্বাস</v>
          </cell>
        </row>
        <row r="1791">
          <cell r="E1791"/>
          <cell r="G1791"/>
        </row>
        <row r="1792">
          <cell r="E1792">
            <v>178556829855</v>
          </cell>
          <cell r="G1792" t="str">
            <v>এস এম শফিকুর রহমান</v>
          </cell>
        </row>
        <row r="1793">
          <cell r="E1793"/>
          <cell r="G1793"/>
        </row>
        <row r="1794">
          <cell r="E1794">
            <v>473804539824</v>
          </cell>
          <cell r="G1794" t="str">
            <v>মোঃ রেজাউল হক</v>
          </cell>
        </row>
        <row r="1795">
          <cell r="E1795"/>
          <cell r="G1795"/>
        </row>
        <row r="1796">
          <cell r="E1796">
            <v>782586420559</v>
          </cell>
          <cell r="G1796" t="str">
            <v>আউমিয়া সরকার</v>
          </cell>
        </row>
        <row r="1797">
          <cell r="E1797"/>
          <cell r="G1797"/>
        </row>
        <row r="1798">
          <cell r="E1798">
            <v>649452586689</v>
          </cell>
          <cell r="G1798" t="str">
            <v>মোঃ মুজিবুর রহমান</v>
          </cell>
        </row>
        <row r="1799">
          <cell r="E1799"/>
          <cell r="G1799"/>
        </row>
        <row r="1800">
          <cell r="E1800">
            <v>264043984206</v>
          </cell>
          <cell r="G1800" t="str">
            <v>মনোয়ার সুলতানা</v>
          </cell>
        </row>
        <row r="1801">
          <cell r="E1801"/>
          <cell r="G1801"/>
        </row>
        <row r="1802">
          <cell r="E1802">
            <v>713223858274</v>
          </cell>
          <cell r="G1802" t="str">
            <v>মোঃ আব্দুল ওহাব মোল্লা</v>
          </cell>
        </row>
        <row r="1803">
          <cell r="E1803"/>
          <cell r="G1803"/>
        </row>
        <row r="1804">
          <cell r="E1804">
            <v>416048997123</v>
          </cell>
          <cell r="G1804" t="str">
            <v>মোঃ মিজানুর রহমান খান</v>
          </cell>
        </row>
        <row r="1805">
          <cell r="E1805"/>
          <cell r="G1805"/>
        </row>
        <row r="1806">
          <cell r="E1806">
            <v>630448949947</v>
          </cell>
          <cell r="G1806" t="str">
            <v>মোঃ ওমর ফারুক</v>
          </cell>
        </row>
        <row r="1807">
          <cell r="E1807"/>
          <cell r="G1807"/>
        </row>
        <row r="1808">
          <cell r="E1808">
            <v>663399685896</v>
          </cell>
          <cell r="G1808" t="str">
            <v>মোঃ মাহবুবুর রহমান তালুকদার</v>
          </cell>
        </row>
        <row r="1809">
          <cell r="E1809"/>
          <cell r="G1809"/>
        </row>
        <row r="1810">
          <cell r="E1810">
            <v>769308868471</v>
          </cell>
          <cell r="G1810" t="str">
            <v>মোঃ আব্দুর রশীদ</v>
          </cell>
        </row>
        <row r="1811">
          <cell r="E1811"/>
          <cell r="G1811"/>
        </row>
        <row r="1812">
          <cell r="E1812">
            <v>136913299521</v>
          </cell>
          <cell r="G1812" t="str">
            <v>মোঃ নুরুল ইসলাম</v>
          </cell>
        </row>
        <row r="1813">
          <cell r="E1813"/>
          <cell r="G1813"/>
        </row>
        <row r="1814">
          <cell r="E1814">
            <v>441672966811</v>
          </cell>
          <cell r="G1814" t="str">
            <v>মীর আবু তাহের</v>
          </cell>
        </row>
        <row r="1815">
          <cell r="E1815"/>
          <cell r="G1815"/>
        </row>
        <row r="1816">
          <cell r="E1816">
            <v>591044486014</v>
          </cell>
          <cell r="G1816" t="str">
            <v>শেখ শাহ কামাল</v>
          </cell>
        </row>
        <row r="1817">
          <cell r="E1817"/>
          <cell r="G1817"/>
        </row>
        <row r="1818">
          <cell r="E1818">
            <v>835565212111</v>
          </cell>
          <cell r="G1818" t="str">
            <v>মোঃ নূর মোমেন খান</v>
          </cell>
        </row>
        <row r="1819">
          <cell r="E1819"/>
          <cell r="G1819"/>
        </row>
        <row r="1820">
          <cell r="E1820">
            <v>197994159138</v>
          </cell>
          <cell r="G1820" t="str">
            <v>মোঃ আবু বকর সিদ্দিক</v>
          </cell>
        </row>
        <row r="1821">
          <cell r="E1821"/>
          <cell r="G1821"/>
        </row>
        <row r="1822">
          <cell r="E1822">
            <v>782243144529</v>
          </cell>
          <cell r="G1822" t="str">
            <v>জয়দেব চন্দ্র হালদার</v>
          </cell>
        </row>
        <row r="1823">
          <cell r="E1823"/>
          <cell r="G1823"/>
        </row>
        <row r="1824">
          <cell r="E1824">
            <v>568321382325</v>
          </cell>
          <cell r="G1824" t="str">
            <v>মোঃ বখতিয়ার হোসেন</v>
          </cell>
        </row>
        <row r="1825">
          <cell r="E1825"/>
          <cell r="G1825"/>
        </row>
        <row r="1826">
          <cell r="E1826">
            <v>342551788538</v>
          </cell>
          <cell r="G1826" t="str">
            <v>মোঃ মতিউর রহমান</v>
          </cell>
        </row>
        <row r="1827">
          <cell r="E1827"/>
          <cell r="G1827"/>
        </row>
        <row r="1828">
          <cell r="E1828">
            <v>374786316569</v>
          </cell>
          <cell r="G1828" t="str">
            <v>মোঃ আবু হোসেন খান</v>
          </cell>
        </row>
        <row r="1829">
          <cell r="E1829"/>
          <cell r="G1829"/>
        </row>
        <row r="1830">
          <cell r="E1830">
            <v>158125116649</v>
          </cell>
          <cell r="G1830" t="str">
            <v>আখতারুন্নেসা</v>
          </cell>
        </row>
        <row r="1831">
          <cell r="E1831"/>
          <cell r="G1831"/>
        </row>
        <row r="1832">
          <cell r="E1832">
            <v>414709634144</v>
          </cell>
          <cell r="G1832" t="str">
            <v>মোঃ খোরশেদ আলম</v>
          </cell>
        </row>
        <row r="1833">
          <cell r="E1833"/>
          <cell r="G1833"/>
        </row>
        <row r="1834">
          <cell r="E1834">
            <v>171209472176</v>
          </cell>
          <cell r="G1834" t="str">
            <v>চেনা বোস</v>
          </cell>
        </row>
        <row r="1835">
          <cell r="E1835"/>
          <cell r="G1835"/>
        </row>
        <row r="1836">
          <cell r="E1836">
            <v>446304805423</v>
          </cell>
          <cell r="G1836" t="str">
            <v>মাসুদা বেগম</v>
          </cell>
        </row>
        <row r="1837">
          <cell r="E1837"/>
          <cell r="G1837"/>
        </row>
        <row r="1838">
          <cell r="E1838">
            <v>830117744074</v>
          </cell>
          <cell r="G1838" t="str">
            <v>মোঃ আব্দুল কুদ্দুস</v>
          </cell>
        </row>
        <row r="1839">
          <cell r="E1839"/>
          <cell r="G1839"/>
        </row>
        <row r="1840">
          <cell r="E1840">
            <v>484067754519</v>
          </cell>
          <cell r="G1840" t="str">
            <v>মোঃ লিয়াকত আলী</v>
          </cell>
        </row>
        <row r="1841">
          <cell r="E1841"/>
          <cell r="G1841"/>
        </row>
        <row r="1842">
          <cell r="E1842">
            <v>833707229328</v>
          </cell>
          <cell r="G1842" t="str">
            <v>ফিরোজা খানম</v>
          </cell>
        </row>
        <row r="1843">
          <cell r="E1843"/>
          <cell r="G1843"/>
        </row>
        <row r="1844">
          <cell r="E1844">
            <v>754622126709</v>
          </cell>
          <cell r="G1844" t="str">
            <v>মোঃ শাহজাহান পাটোয়ারী</v>
          </cell>
        </row>
        <row r="1845">
          <cell r="E1845"/>
          <cell r="G1845"/>
        </row>
        <row r="1846">
          <cell r="E1846">
            <v>377908436809</v>
          </cell>
          <cell r="G1846" t="str">
            <v>মোঃ আব্দুল জব্বার</v>
          </cell>
        </row>
        <row r="1847">
          <cell r="E1847"/>
          <cell r="G1847"/>
        </row>
        <row r="1848">
          <cell r="E1848">
            <v>319438541551</v>
          </cell>
          <cell r="G1848" t="str">
            <v>খাদিজা আরও</v>
          </cell>
        </row>
        <row r="1849">
          <cell r="E1849"/>
          <cell r="G1849"/>
        </row>
        <row r="1850">
          <cell r="E1850">
            <v>135580966627</v>
          </cell>
          <cell r="G1850" t="str">
            <v>মোঃ মঞ্জুরুল আমিন</v>
          </cell>
        </row>
        <row r="1851">
          <cell r="E1851"/>
          <cell r="G1851"/>
        </row>
        <row r="1852">
          <cell r="E1852">
            <v>619231925656</v>
          </cell>
          <cell r="G1852" t="str">
            <v>মোঃ আজহারুল আমিন</v>
          </cell>
        </row>
        <row r="1853">
          <cell r="E1853"/>
          <cell r="G1853"/>
        </row>
        <row r="1854">
          <cell r="E1854">
            <v>471473598459</v>
          </cell>
          <cell r="G1854" t="str">
            <v>মোঃ দেলোয়ার হোসেন</v>
          </cell>
        </row>
        <row r="1855">
          <cell r="E1855"/>
          <cell r="G1855"/>
        </row>
        <row r="1856">
          <cell r="E1856">
            <v>547239826880</v>
          </cell>
          <cell r="G1856" t="str">
            <v>মোঃ খোরশেদ প্রকৃতি</v>
          </cell>
        </row>
        <row r="1857">
          <cell r="E1857"/>
          <cell r="G1857"/>
        </row>
        <row r="1858">
          <cell r="E1858">
            <v>651353494349</v>
          </cell>
          <cell r="G1858" t="str">
            <v>মোঃ মিজানুর রহমান</v>
          </cell>
        </row>
        <row r="1859">
          <cell r="E1859"/>
          <cell r="G1859"/>
        </row>
        <row r="1860">
          <cell r="E1860">
            <v>463157496858</v>
          </cell>
          <cell r="G1860" t="str">
            <v>অনিতা দাশ</v>
          </cell>
        </row>
        <row r="1861">
          <cell r="E1861"/>
          <cell r="G1861"/>
        </row>
        <row r="1862">
          <cell r="E1862">
            <v>138978342513</v>
          </cell>
          <cell r="G1862" t="str">
            <v>মোঃ ইসমাইল আকন্দ</v>
          </cell>
        </row>
        <row r="1863">
          <cell r="E1863"/>
          <cell r="G1863"/>
        </row>
        <row r="1864">
          <cell r="E1864">
            <v>762469514636</v>
          </cell>
          <cell r="G1864" t="str">
            <v>মোঃ আবুল খায়ের</v>
          </cell>
        </row>
        <row r="1865">
          <cell r="E1865"/>
          <cell r="G1865"/>
        </row>
        <row r="1866">
          <cell r="E1866">
            <v>253739497261</v>
          </cell>
          <cell r="G1866" t="str">
            <v>মোঃ সাখাওয়াত হোসেন</v>
          </cell>
        </row>
        <row r="1867">
          <cell r="E1867"/>
          <cell r="G1867"/>
        </row>
        <row r="1868">
          <cell r="E1868">
            <v>813391843803</v>
          </cell>
          <cell r="G1868" t="str">
            <v>মোঃ রুহুল আমিন</v>
          </cell>
        </row>
        <row r="1869">
          <cell r="E1869"/>
          <cell r="G1869"/>
        </row>
        <row r="1870">
          <cell r="E1870">
            <v>125918653464</v>
          </cell>
          <cell r="G1870" t="str">
            <v>মুহাম্মদ আমিনুল হক</v>
          </cell>
        </row>
        <row r="1871">
          <cell r="E1871"/>
          <cell r="G1871"/>
        </row>
        <row r="1872">
          <cell r="E1872">
            <v>650980994110</v>
          </cell>
          <cell r="G1872" t="str">
            <v>মোঃ নুরুল আবছার</v>
          </cell>
        </row>
        <row r="1873">
          <cell r="E1873"/>
          <cell r="G1873"/>
        </row>
        <row r="1874">
          <cell r="E1874">
            <v>724878208618</v>
          </cell>
          <cell r="G1874" t="str">
            <v>নাজমুল হক চৌধুরী</v>
          </cell>
        </row>
        <row r="1875">
          <cell r="E1875"/>
          <cell r="G1875"/>
        </row>
        <row r="1876">
          <cell r="E1876">
            <v>110718385444</v>
          </cell>
          <cell r="G1876" t="str">
            <v>মোঃ আলী আরশাদ</v>
          </cell>
        </row>
        <row r="1877">
          <cell r="E1877"/>
          <cell r="G1877"/>
        </row>
        <row r="1878">
          <cell r="E1878">
            <v>123068881793</v>
          </cell>
          <cell r="G1878" t="str">
            <v>মিজানুর রহমান</v>
          </cell>
        </row>
        <row r="1879">
          <cell r="E1879"/>
          <cell r="G1879"/>
        </row>
        <row r="1880">
          <cell r="E1880">
            <v>852449318950</v>
          </cell>
          <cell r="G1880" t="str">
            <v>সুফিয়া বেগম</v>
          </cell>
        </row>
        <row r="1881">
          <cell r="E1881"/>
          <cell r="G1881"/>
        </row>
        <row r="1882">
          <cell r="E1882">
            <v>399920718608</v>
          </cell>
          <cell r="G1882" t="str">
            <v>জালাল উদ্দিন আহমেদ</v>
          </cell>
        </row>
        <row r="1883">
          <cell r="E1883"/>
          <cell r="G1883"/>
        </row>
        <row r="1884">
          <cell r="E1884">
            <v>415535400864</v>
          </cell>
          <cell r="G1884" t="str">
            <v>মোঃ আলী হোসেন মজুমদার</v>
          </cell>
        </row>
        <row r="1885">
          <cell r="E1885"/>
          <cell r="G1885"/>
        </row>
        <row r="1886">
          <cell r="E1886">
            <v>442334406687</v>
          </cell>
          <cell r="G1886" t="str">
            <v>শত সাহা</v>
          </cell>
        </row>
        <row r="1887">
          <cell r="E1887"/>
          <cell r="G1887"/>
        </row>
        <row r="1888">
          <cell r="E1888">
            <v>638055939210</v>
          </cell>
          <cell r="G1888" t="str">
            <v>মোঃ আফসার উদ্দিন সরকার</v>
          </cell>
        </row>
        <row r="1889">
          <cell r="E1889"/>
          <cell r="G1889"/>
        </row>
        <row r="1890">
          <cell r="E1890">
            <v>762511794185</v>
          </cell>
          <cell r="G1890" t="str">
            <v>মোহাম্মদ তাজুল ইসলাম</v>
          </cell>
        </row>
        <row r="1891">
          <cell r="E1891"/>
          <cell r="G1891"/>
        </row>
        <row r="1892">
          <cell r="E1892">
            <v>695390811473</v>
          </cell>
          <cell r="G1892" t="str">
            <v>মোঃ আব্দুস সামাদ</v>
          </cell>
        </row>
        <row r="1893">
          <cell r="E1893"/>
          <cell r="G1893"/>
        </row>
        <row r="1894">
          <cell r="E1894">
            <v>113252893457</v>
          </cell>
          <cell r="G1894" t="str">
            <v>মোঃ মোগরেব আলী</v>
          </cell>
        </row>
        <row r="1895">
          <cell r="E1895"/>
          <cell r="G1895"/>
        </row>
        <row r="1896">
          <cell r="E1896">
            <v>333912350985</v>
          </cell>
          <cell r="G1896" t="str">
            <v>মোঃ নূর নবী</v>
          </cell>
        </row>
        <row r="1897">
          <cell r="E1897"/>
          <cell r="G1897"/>
        </row>
        <row r="1898">
          <cell r="E1898">
            <v>187567680383</v>
          </cell>
          <cell r="G1898" t="str">
            <v>জাফর আলম চৌধুরী</v>
          </cell>
        </row>
        <row r="1899">
          <cell r="E1899"/>
          <cell r="G1899"/>
        </row>
        <row r="1900">
          <cell r="E1900">
            <v>539070156173</v>
          </cell>
          <cell r="G1900" t="str">
            <v>খন্দকার নজরুল ইসলাম</v>
          </cell>
        </row>
        <row r="1901">
          <cell r="E1901"/>
          <cell r="G1901"/>
        </row>
        <row r="1902">
          <cell r="E1902">
            <v>192550770446</v>
          </cell>
          <cell r="G1902" t="str">
            <v>জয়নাল আবেদীন</v>
          </cell>
        </row>
        <row r="1903">
          <cell r="E1903"/>
          <cell r="G1903"/>
        </row>
        <row r="1904">
          <cell r="E1904">
            <v>635668222738</v>
          </cell>
          <cell r="G1904" t="str">
            <v>খোদেজা খাতুন</v>
          </cell>
        </row>
        <row r="1905">
          <cell r="E1905"/>
          <cell r="G1905"/>
        </row>
        <row r="1906">
          <cell r="E1906">
            <v>828597517184</v>
          </cell>
          <cell r="G1906" t="str">
            <v>মোঃ শামসুল আলম চৌধুরী</v>
          </cell>
        </row>
        <row r="1907">
          <cell r="E1907"/>
          <cell r="G1907"/>
        </row>
        <row r="1908">
          <cell r="E1908">
            <v>721970803302</v>
          </cell>
          <cell r="G1908" t="str">
            <v>মোঃ মোকাররম আলী মিয়া</v>
          </cell>
        </row>
        <row r="1909">
          <cell r="E1909"/>
          <cell r="G1909"/>
        </row>
        <row r="1910">
          <cell r="E1910">
            <v>141150257031</v>
          </cell>
          <cell r="G1910" t="str">
            <v>মোঃ মনিরুজ্জামান</v>
          </cell>
        </row>
        <row r="1911">
          <cell r="E1911"/>
          <cell r="G1911"/>
        </row>
        <row r="1912">
          <cell r="E1912">
            <v>549143597200</v>
          </cell>
          <cell r="G1912" t="str">
            <v>মোঃ মনিরুজ্জামান</v>
          </cell>
        </row>
        <row r="1913">
          <cell r="E1913"/>
          <cell r="G1913"/>
        </row>
        <row r="1914">
          <cell r="E1914">
            <v>196307663507</v>
          </cell>
          <cell r="G1914" t="str">
            <v>মোল্লা আমিনুল হক</v>
          </cell>
        </row>
        <row r="1915">
          <cell r="E1915"/>
          <cell r="G1915"/>
        </row>
        <row r="1916">
          <cell r="E1916">
            <v>392389268626</v>
          </cell>
          <cell r="G1916" t="str">
            <v>নিলুফা বেগম</v>
          </cell>
        </row>
        <row r="1917">
          <cell r="E1917"/>
          <cell r="G1917"/>
        </row>
        <row r="1918">
          <cell r="E1918">
            <v>218589995294</v>
          </cell>
          <cell r="G1918" t="str">
            <v>ধোয়া আহাম্মেদ</v>
          </cell>
        </row>
        <row r="1919">
          <cell r="E1919"/>
          <cell r="G1919"/>
        </row>
        <row r="1920">
          <cell r="E1920">
            <v>257532145595</v>
          </cell>
          <cell r="G1920" t="str">
            <v>মোঃ আশরাফুল ইসলাম</v>
          </cell>
        </row>
        <row r="1921">
          <cell r="E1921"/>
          <cell r="G1921"/>
        </row>
        <row r="1922">
          <cell r="E1922">
            <v>115570560880</v>
          </cell>
          <cell r="G1922" t="str">
            <v>সফিউদ্দিন আহমেদ খান</v>
          </cell>
        </row>
        <row r="1923">
          <cell r="E1923"/>
          <cell r="G1923"/>
        </row>
        <row r="1924">
          <cell r="E1924">
            <v>239805218306</v>
          </cell>
          <cell r="G1924" t="str">
            <v>গোপাল চন্দ্র সাহা</v>
          </cell>
        </row>
        <row r="1925">
          <cell r="E1925"/>
          <cell r="G1925"/>
        </row>
        <row r="1926">
          <cell r="E1926">
            <v>811604321866</v>
          </cell>
          <cell r="G1926" t="str">
            <v>কমল কৃষ্ণ কুন্ডা</v>
          </cell>
        </row>
        <row r="1927">
          <cell r="E1927"/>
          <cell r="G1927"/>
        </row>
        <row r="1928">
          <cell r="E1928">
            <v>761921629332</v>
          </cell>
          <cell r="G1928" t="str">
            <v>এমডি সিরাজুল ইসলাম</v>
          </cell>
        </row>
        <row r="1929">
          <cell r="E1929"/>
          <cell r="G1929"/>
        </row>
        <row r="1930">
          <cell r="E1930">
            <v>671317546657</v>
          </cell>
          <cell r="G1930" t="str">
            <v>সালমা সুলতানা</v>
          </cell>
        </row>
        <row r="1931">
          <cell r="E1931"/>
          <cell r="G1931"/>
        </row>
        <row r="1932">
          <cell r="E1932">
            <v>414241732037</v>
          </cell>
          <cell r="G1932" t="str">
            <v>শরিফা নাসরিন</v>
          </cell>
        </row>
        <row r="1933">
          <cell r="E1933"/>
          <cell r="G1933"/>
        </row>
        <row r="1934">
          <cell r="E1934">
            <v>295952340148</v>
          </cell>
          <cell r="G1934" t="str">
            <v>দীন মোহাম্মদ</v>
          </cell>
        </row>
        <row r="1935">
          <cell r="E1935"/>
          <cell r="G1935"/>
        </row>
        <row r="1936">
          <cell r="E1936">
            <v>177946445059</v>
          </cell>
          <cell r="G1936" t="str">
            <v>জেবুন নাহার</v>
          </cell>
        </row>
        <row r="1937">
          <cell r="E1937"/>
          <cell r="G1937"/>
        </row>
        <row r="1938">
          <cell r="E1938">
            <v>193340626778</v>
          </cell>
          <cell r="G1938" t="str">
            <v>মোঃ হারুন মিয়া</v>
          </cell>
        </row>
        <row r="1939">
          <cell r="E1939"/>
          <cell r="G1939"/>
        </row>
        <row r="1940">
          <cell r="E1940">
            <v>443880688900</v>
          </cell>
          <cell r="G1940" t="str">
            <v>মোঃ আব্দুল মতিন</v>
          </cell>
        </row>
        <row r="1941">
          <cell r="E1941"/>
          <cell r="G1941"/>
        </row>
        <row r="1942">
          <cell r="E1942">
            <v>649118385332</v>
          </cell>
          <cell r="G1942" t="str">
            <v>শফি উদ্দিন আহম্মেদ</v>
          </cell>
        </row>
        <row r="1943">
          <cell r="E1943"/>
          <cell r="G1943"/>
        </row>
        <row r="1944">
          <cell r="E1944">
            <v>639990413718</v>
          </cell>
          <cell r="G1944" t="str">
            <v>মোঃ গোলাম মোস্তফা</v>
          </cell>
        </row>
        <row r="1945">
          <cell r="E1945"/>
          <cell r="G1945"/>
        </row>
        <row r="1946">
          <cell r="E1946">
            <v>299375103520</v>
          </cell>
          <cell r="G1946" t="str">
            <v>মোঃ নুরুল আবছার</v>
          </cell>
        </row>
        <row r="1947">
          <cell r="E1947"/>
          <cell r="G1947"/>
        </row>
        <row r="1948">
          <cell r="E1948">
            <v>566735922820</v>
          </cell>
          <cell r="G1948" t="str">
            <v>বিকাশ চন্দ্র মন্ডল</v>
          </cell>
        </row>
        <row r="1949">
          <cell r="E1949"/>
          <cell r="G1949"/>
        </row>
        <row r="1950">
          <cell r="E1950">
            <v>539943704840</v>
          </cell>
          <cell r="G1950" t="str">
            <v>রোকসুন আরা হোসেন</v>
          </cell>
        </row>
        <row r="1951">
          <cell r="E1951"/>
          <cell r="G1951"/>
        </row>
        <row r="1952">
          <cell r="E1952">
            <v>735290271888</v>
          </cell>
          <cell r="G1952" t="str">
            <v>মোঃ এনামুল হক</v>
          </cell>
        </row>
        <row r="1953">
          <cell r="E1953"/>
          <cell r="G1953"/>
        </row>
        <row r="1954">
          <cell r="E1954">
            <v>190907371764</v>
          </cell>
          <cell r="G1954" t="str">
            <v>মোঃ বেনজীর কামাল</v>
          </cell>
        </row>
        <row r="1955">
          <cell r="E1955"/>
          <cell r="G1955"/>
        </row>
        <row r="1956">
          <cell r="E1956">
            <v>131086648558</v>
          </cell>
          <cell r="G1956" t="str">
            <v>মোঃ ইয়াহিয়া</v>
          </cell>
        </row>
        <row r="1957">
          <cell r="E1957"/>
          <cell r="G1957"/>
        </row>
        <row r="1958">
          <cell r="E1958">
            <v>217164699077</v>
          </cell>
          <cell r="G1958" t="str">
            <v>মোহাম্মদ উল্লাহ</v>
          </cell>
        </row>
        <row r="1959">
          <cell r="E1959"/>
          <cell r="G1959"/>
        </row>
        <row r="1960">
          <cell r="E1960">
            <v>482469927202</v>
          </cell>
          <cell r="G1960" t="str">
            <v>মোঃ আব্দুল মান্নান</v>
          </cell>
        </row>
        <row r="1961">
          <cell r="E1961"/>
          <cell r="G1961"/>
        </row>
        <row r="1962">
          <cell r="E1962">
            <v>141352516879</v>
          </cell>
          <cell r="G1962" t="str">
            <v>মোঃ মাসুদ রেজা</v>
          </cell>
        </row>
        <row r="1963">
          <cell r="E1963"/>
          <cell r="G1963"/>
        </row>
        <row r="1964">
          <cell r="E1964">
            <v>126777695494</v>
          </cell>
          <cell r="G1964" t="str">
            <v>মোঃ আব্দুল বারী</v>
          </cell>
        </row>
        <row r="1965">
          <cell r="E1965"/>
          <cell r="G1965"/>
        </row>
        <row r="1966">
          <cell r="E1966">
            <v>541171605156</v>
          </cell>
          <cell r="G1966" t="str">
            <v>মোঃ হেলাল উদ্দিন</v>
          </cell>
        </row>
        <row r="1967">
          <cell r="E1967"/>
          <cell r="G1967"/>
        </row>
        <row r="1968">
          <cell r="E1968">
            <v>384270787152</v>
          </cell>
          <cell r="G1968" t="str">
            <v>মোঃ বদরুদ্দোজা</v>
          </cell>
        </row>
        <row r="1969">
          <cell r="E1969"/>
          <cell r="G1969"/>
        </row>
        <row r="1970">
          <cell r="E1970">
            <v>759838511126</v>
          </cell>
          <cell r="G1970" t="str">
            <v>মোঃ আব্দুল মান্নান</v>
          </cell>
        </row>
        <row r="1971">
          <cell r="E1971"/>
          <cell r="G1971"/>
        </row>
        <row r="1972">
          <cell r="E1972">
            <v>363725803460</v>
          </cell>
          <cell r="G1972" t="str">
            <v>কাজী মতিয়ার রহমান</v>
          </cell>
        </row>
        <row r="1973">
          <cell r="E1973"/>
          <cell r="G1973"/>
        </row>
        <row r="1974">
          <cell r="E1974">
            <v>619585304683</v>
          </cell>
          <cell r="G1974" t="str">
            <v>মোঃ আবুল কাশেম</v>
          </cell>
        </row>
        <row r="1975">
          <cell r="E1975"/>
          <cell r="G1975"/>
        </row>
        <row r="1976">
          <cell r="E1976">
            <v>362296159321</v>
          </cell>
          <cell r="G1976" t="str">
            <v>মোঃ হুমায়ুন কবির</v>
          </cell>
        </row>
        <row r="1977">
          <cell r="E1977"/>
          <cell r="G1977"/>
        </row>
        <row r="1978">
          <cell r="E1978">
            <v>181109471979</v>
          </cell>
          <cell r="G1978" t="str">
            <v>আব্দুল গফুর চৌধুরী</v>
          </cell>
        </row>
        <row r="1979">
          <cell r="E1979"/>
          <cell r="G1979"/>
        </row>
        <row r="1980">
          <cell r="E1980">
            <v>157562679258</v>
          </cell>
          <cell r="G1980" t="str">
            <v>মোঃ মোশাররফ হোসেন</v>
          </cell>
        </row>
        <row r="1981">
          <cell r="E1981"/>
          <cell r="G1981"/>
        </row>
        <row r="1982">
          <cell r="E1982">
            <v>148614564022</v>
          </cell>
          <cell r="G1982" t="str">
            <v>মোঃ হাসান সোহরাওয়ার্দী</v>
          </cell>
        </row>
        <row r="1983">
          <cell r="E1983"/>
          <cell r="G1983"/>
        </row>
        <row r="1984">
          <cell r="E1984">
            <v>714466328831</v>
          </cell>
          <cell r="G1984" t="str">
            <v>আব্দুর রউফ চৌধুরী</v>
          </cell>
        </row>
        <row r="1985">
          <cell r="E1985"/>
          <cell r="G1985"/>
        </row>
        <row r="1986">
          <cell r="E1986">
            <v>119940394245</v>
          </cell>
          <cell r="G1986" t="str">
            <v>হাসিনা বেগম</v>
          </cell>
        </row>
        <row r="1987">
          <cell r="E1987"/>
          <cell r="G1987"/>
        </row>
        <row r="1988">
          <cell r="E1988">
            <v>361168302025</v>
          </cell>
          <cell r="G1988" t="str">
            <v>নিজাম উদ্দিন খান</v>
          </cell>
        </row>
        <row r="1989">
          <cell r="E1989"/>
          <cell r="G1989"/>
        </row>
        <row r="1990">
          <cell r="E1990">
            <v>181727775909</v>
          </cell>
          <cell r="G1990" t="str">
            <v>সুলতানা রাজিয়া</v>
          </cell>
        </row>
        <row r="1991">
          <cell r="E1991"/>
          <cell r="G1991"/>
        </row>
        <row r="1992">
          <cell r="E1992">
            <v>142760769771</v>
          </cell>
          <cell r="G1992" t="str">
            <v>এস এম ইসমাইল হোসেন</v>
          </cell>
        </row>
        <row r="1993">
          <cell r="E1993"/>
          <cell r="G1993"/>
        </row>
        <row r="1994">
          <cell r="E1994">
            <v>890759365417</v>
          </cell>
          <cell r="G1994" t="str">
            <v>মোঃ আব্দুল জলিল মিয়া</v>
          </cell>
        </row>
        <row r="1995">
          <cell r="E1995"/>
          <cell r="G1995"/>
        </row>
        <row r="1996">
          <cell r="E1996">
            <v>155164666667</v>
          </cell>
          <cell r="G1996" t="str">
            <v>আয়েশা আক্তার বেগম</v>
          </cell>
        </row>
        <row r="1997">
          <cell r="E1997"/>
          <cell r="G1997"/>
        </row>
        <row r="1998">
          <cell r="E1998">
            <v>699282100734</v>
          </cell>
          <cell r="G1998" t="str">
            <v>আব্দুর রহমান খান</v>
          </cell>
        </row>
        <row r="1999">
          <cell r="E1999"/>
          <cell r="G1999"/>
        </row>
        <row r="2000">
          <cell r="E2000">
            <v>386286699375</v>
          </cell>
          <cell r="G2000" t="str">
            <v>মোঃ শামসুল আলম</v>
          </cell>
        </row>
        <row r="2001">
          <cell r="E2001"/>
          <cell r="G2001"/>
        </row>
        <row r="2002">
          <cell r="E2002">
            <v>613746631968</v>
          </cell>
          <cell r="G2002" t="str">
            <v>মোহাম্মদ মাহফুজুর রহমান</v>
          </cell>
        </row>
        <row r="2003">
          <cell r="E2003"/>
          <cell r="G2003"/>
        </row>
        <row r="2004">
          <cell r="E2004">
            <v>192220294931</v>
          </cell>
          <cell r="G2004" t="str">
            <v>প্রথমা প্রশান্ত মিস্রা</v>
          </cell>
        </row>
        <row r="2005">
          <cell r="E2005"/>
          <cell r="G2005"/>
        </row>
        <row r="2006">
          <cell r="E2006">
            <v>678023261789</v>
          </cell>
          <cell r="G2006" t="str">
            <v>মোঃ মঈনুদ্দিন শেখ</v>
          </cell>
        </row>
        <row r="2007">
          <cell r="E2007"/>
          <cell r="G2007"/>
        </row>
        <row r="2008">
          <cell r="E2008">
            <v>686242391776</v>
          </cell>
          <cell r="G2008" t="str">
            <v>এ এফ মসিউর রহমান</v>
          </cell>
        </row>
        <row r="2009">
          <cell r="E2009"/>
          <cell r="G2009"/>
        </row>
        <row r="2010">
          <cell r="E2010">
            <v>713783166921</v>
          </cell>
          <cell r="G2010" t="str">
            <v>বাদল কৃষ্ণ দাস</v>
          </cell>
        </row>
        <row r="2011">
          <cell r="E2011"/>
          <cell r="G2011"/>
        </row>
        <row r="2012">
          <cell r="E2012">
            <v>527380658697</v>
          </cell>
          <cell r="G2012" t="str">
            <v>রত্না রানী সাহা</v>
          </cell>
        </row>
        <row r="2013">
          <cell r="E2013"/>
          <cell r="G2013"/>
        </row>
        <row r="2014">
          <cell r="E2014">
            <v>811116818495</v>
          </cell>
          <cell r="G2014" t="str">
            <v>নিয়ামত আরা রায়হানা বেগম</v>
          </cell>
        </row>
        <row r="2015">
          <cell r="E2015"/>
          <cell r="G2015"/>
        </row>
        <row r="2016">
          <cell r="E2016">
            <v>583592488903</v>
          </cell>
          <cell r="G2016" t="str">
            <v>জি এম মতিউল কবির</v>
          </cell>
        </row>
        <row r="2017">
          <cell r="E2017"/>
          <cell r="G2017"/>
        </row>
        <row r="2018">
          <cell r="E2018">
            <v>318000107580</v>
          </cell>
          <cell r="G2018" t="str">
            <v>মোঃ নুরুল ইসলাম</v>
          </cell>
        </row>
        <row r="2019">
          <cell r="E2019"/>
          <cell r="G2019"/>
        </row>
        <row r="2020">
          <cell r="E2020">
            <v>845368459854</v>
          </cell>
          <cell r="G2020" t="str">
            <v>মোঃ হানিফ</v>
          </cell>
        </row>
        <row r="2021">
          <cell r="E2021"/>
          <cell r="G2021"/>
        </row>
        <row r="2022">
          <cell r="E2022">
            <v>294185926624</v>
          </cell>
          <cell r="G2022" t="str">
            <v>ডলি রানী ঘোষ</v>
          </cell>
        </row>
        <row r="2023">
          <cell r="E2023"/>
          <cell r="G2023"/>
        </row>
        <row r="2024">
          <cell r="E2024">
            <v>231544165116</v>
          </cell>
          <cell r="G2024" t="str">
            <v>আব্দুর রউফ সিকদার</v>
          </cell>
        </row>
        <row r="2025">
          <cell r="E2025"/>
          <cell r="G2025"/>
        </row>
        <row r="2026">
          <cell r="E2026">
            <v>156685258966</v>
          </cell>
          <cell r="G2026" t="str">
            <v>মোঃ নজরুল ইসলাম চৌধুরী</v>
          </cell>
        </row>
        <row r="2027">
          <cell r="E2027"/>
          <cell r="G2027"/>
        </row>
        <row r="2028">
          <cell r="E2028">
            <v>557035307067</v>
          </cell>
          <cell r="G2028" t="str">
            <v>মোঃ ইমদাদুল ইসলাম</v>
          </cell>
        </row>
        <row r="2029">
          <cell r="E2029"/>
          <cell r="G2029"/>
        </row>
        <row r="2030">
          <cell r="E2030">
            <v>150254726498</v>
          </cell>
          <cell r="G2030" t="str">
            <v>জহির উদ্দিন খান</v>
          </cell>
        </row>
        <row r="2031">
          <cell r="E2031"/>
          <cell r="G2031"/>
        </row>
        <row r="2032">
          <cell r="E2032">
            <v>142063418186</v>
          </cell>
          <cell r="G2032" t="str">
            <v>শাজাহান সিরাজ</v>
          </cell>
        </row>
        <row r="2033">
          <cell r="E2033"/>
          <cell r="G2033"/>
        </row>
        <row r="2034">
          <cell r="E2034">
            <v>495706539374</v>
          </cell>
          <cell r="G2034" t="str">
            <v>মোঃ সিদ্দিক হোসেন</v>
          </cell>
        </row>
        <row r="2035">
          <cell r="E2035"/>
          <cell r="G2035"/>
        </row>
        <row r="2036">
          <cell r="E2036">
            <v>885720844559</v>
          </cell>
          <cell r="G2036" t="str">
            <v>মোঃ ফজলুল হক</v>
          </cell>
        </row>
        <row r="2037">
          <cell r="E2037"/>
          <cell r="G2037"/>
        </row>
        <row r="2038">
          <cell r="E2038">
            <v>321921277995</v>
          </cell>
          <cell r="G2038" t="str">
            <v>মোঃ নজরুল ইসলাম</v>
          </cell>
        </row>
        <row r="2039">
          <cell r="E2039"/>
          <cell r="G2039"/>
        </row>
        <row r="2040">
          <cell r="E2040">
            <v>115635918270</v>
          </cell>
          <cell r="G2040" t="str">
            <v>নাসিমা আক্তার</v>
          </cell>
        </row>
        <row r="2041">
          <cell r="E2041"/>
          <cell r="G2041"/>
        </row>
        <row r="2042">
          <cell r="E2042">
            <v>733398879352</v>
          </cell>
          <cell r="G2042" t="str">
            <v>মোঃ আব্দুল হামিদ দাওয়ান</v>
          </cell>
        </row>
        <row r="2043">
          <cell r="E2043"/>
          <cell r="G2043"/>
        </row>
        <row r="2044">
          <cell r="E2044">
            <v>546394545036</v>
          </cell>
          <cell r="G2044" t="str">
            <v>মোঃ মনির হোসেন</v>
          </cell>
        </row>
        <row r="2045">
          <cell r="E2045"/>
          <cell r="G2045"/>
        </row>
        <row r="2046">
          <cell r="E2046">
            <v>726336201580</v>
          </cell>
          <cell r="G2046" t="str">
            <v>গোলাম সারওয়ার ভূঁইয়া</v>
          </cell>
        </row>
        <row r="2047">
          <cell r="E2047"/>
          <cell r="G2047"/>
        </row>
        <row r="2048">
          <cell r="E2048">
            <v>181371981972</v>
          </cell>
          <cell r="G2048" t="str">
            <v>গীতা রানী মল্লিক</v>
          </cell>
        </row>
        <row r="2049">
          <cell r="E2049"/>
          <cell r="G2049"/>
        </row>
        <row r="2050">
          <cell r="E2050">
            <v>859033919196</v>
          </cell>
          <cell r="G2050" t="str">
            <v>বিমল কান্তি মজুমদার</v>
          </cell>
        </row>
        <row r="2051">
          <cell r="E2051"/>
          <cell r="G2051"/>
        </row>
        <row r="2052">
          <cell r="E2052">
            <v>442686766768</v>
          </cell>
          <cell r="G2052" t="str">
            <v>মোঃ মোরশেদুল হক</v>
          </cell>
        </row>
        <row r="2053">
          <cell r="E2053"/>
          <cell r="G2053"/>
        </row>
        <row r="2054">
          <cell r="E2054">
            <v>743754305620</v>
          </cell>
          <cell r="G2054" t="str">
            <v>মোঃ জাহিদুল ইসলাম</v>
          </cell>
        </row>
        <row r="2055">
          <cell r="E2055"/>
          <cell r="G2055"/>
        </row>
        <row r="2056">
          <cell r="E2056">
            <v>565411456773</v>
          </cell>
          <cell r="G2056" t="str">
            <v>মোঃ আব্দুল কুদ্দুস</v>
          </cell>
        </row>
        <row r="2057">
          <cell r="E2057"/>
          <cell r="G2057"/>
        </row>
        <row r="2058">
          <cell r="E2058">
            <v>776486240694</v>
          </cell>
          <cell r="G2058" t="str">
            <v>রওশন আরা বেগম</v>
          </cell>
        </row>
        <row r="2059">
          <cell r="E2059"/>
          <cell r="G2059"/>
        </row>
        <row r="2060">
          <cell r="E2060">
            <v>864222823643</v>
          </cell>
          <cell r="G2060" t="str">
            <v>মোঃ শহীদুল হক</v>
          </cell>
        </row>
        <row r="2061">
          <cell r="E2061"/>
          <cell r="G2061"/>
        </row>
        <row r="2062">
          <cell r="E2062">
            <v>269545565364</v>
          </cell>
          <cell r="G2062" t="str">
            <v>মোহাম্মদ দেলোয়ার হোসেন</v>
          </cell>
        </row>
        <row r="2063">
          <cell r="E2063"/>
          <cell r="G2063"/>
        </row>
        <row r="2064">
          <cell r="E2064">
            <v>140779521631</v>
          </cell>
          <cell r="G2064" t="str">
            <v>শাহানা বেগম</v>
          </cell>
        </row>
        <row r="2065">
          <cell r="E2065"/>
          <cell r="G2065"/>
        </row>
        <row r="2066">
          <cell r="E2066">
            <v>438739698125</v>
          </cell>
          <cell r="G2066" t="str">
            <v>মোঃ তসলিম উদ্দিন</v>
          </cell>
        </row>
        <row r="2067">
          <cell r="E2067"/>
          <cell r="G2067"/>
        </row>
        <row r="2068">
          <cell r="E2068">
            <v>288150640667</v>
          </cell>
          <cell r="G2068" t="str">
            <v>মিসেস শামীম আরা</v>
          </cell>
        </row>
        <row r="2069">
          <cell r="E2069"/>
          <cell r="G2069"/>
        </row>
        <row r="2070">
          <cell r="E2070">
            <v>847311141092</v>
          </cell>
          <cell r="G2070" t="str">
            <v>শাকিলা খাতুন</v>
          </cell>
        </row>
        <row r="2071">
          <cell r="E2071"/>
          <cell r="G2071"/>
        </row>
        <row r="2072">
          <cell r="E2072">
            <v>733442191914</v>
          </cell>
          <cell r="G2072" t="str">
            <v>মোঃ ফজলুল হক কাজী</v>
          </cell>
        </row>
        <row r="2073">
          <cell r="E2073"/>
          <cell r="G2073"/>
        </row>
        <row r="2074">
          <cell r="E2074">
            <v>186782122994</v>
          </cell>
          <cell r="G2074" t="str">
            <v>মোঃ আব্দুল আলীম চৌধুরী</v>
          </cell>
        </row>
        <row r="2075">
          <cell r="E2075"/>
          <cell r="G2075"/>
        </row>
        <row r="2076">
          <cell r="E2076">
            <v>262166588071</v>
          </cell>
          <cell r="G2076" t="str">
            <v>মোঃ জাহাঙ্গীর হোসেন মিয়া</v>
          </cell>
        </row>
        <row r="2077">
          <cell r="E2077"/>
          <cell r="G2077"/>
        </row>
        <row r="2078">
          <cell r="E2078">
            <v>451845546583</v>
          </cell>
          <cell r="G2078" t="str">
            <v>কৃষ্ণ সাহা</v>
          </cell>
        </row>
        <row r="2079">
          <cell r="E2079"/>
          <cell r="G2079"/>
        </row>
        <row r="2080">
          <cell r="E2080">
            <v>130190569782</v>
          </cell>
          <cell r="G2080" t="str">
            <v>শামীম উদ্দিন আহমেদ</v>
          </cell>
        </row>
        <row r="2081">
          <cell r="E2081"/>
          <cell r="G2081"/>
        </row>
        <row r="2082">
          <cell r="E2082">
            <v>166553604134</v>
          </cell>
          <cell r="G2082" t="str">
            <v>কাজী মাহাবুব আলম</v>
          </cell>
        </row>
        <row r="2083">
          <cell r="E2083"/>
          <cell r="G2083"/>
        </row>
        <row r="2084">
          <cell r="E2084">
            <v>677837279789</v>
          </cell>
          <cell r="G2084" t="str">
            <v>মোবারক হোসেন</v>
          </cell>
        </row>
        <row r="2085">
          <cell r="E2085"/>
          <cell r="G2085"/>
        </row>
        <row r="2086">
          <cell r="E2086">
            <v>187360883782</v>
          </cell>
          <cell r="G2086" t="str">
            <v>কাজী মোহাম্মদ এনামুল হক</v>
          </cell>
        </row>
        <row r="2087">
          <cell r="E2087"/>
          <cell r="G2087"/>
        </row>
        <row r="2088">
          <cell r="E2088">
            <v>626628361914</v>
          </cell>
          <cell r="G2088" t="str">
            <v>মোঃ আলফাজ উদ্দিন</v>
          </cell>
        </row>
        <row r="2089">
          <cell r="E2089"/>
          <cell r="G2089"/>
        </row>
        <row r="2090">
          <cell r="E2090">
            <v>294509664688</v>
          </cell>
          <cell r="G2090" t="str">
            <v>শেখ শাহমত আলী</v>
          </cell>
        </row>
        <row r="2091">
          <cell r="E2091"/>
          <cell r="G2091"/>
        </row>
        <row r="2092">
          <cell r="E2092">
            <v>375845677748</v>
          </cell>
          <cell r="G2092" t="str">
            <v>মোঃ মোসলেম আলী</v>
          </cell>
        </row>
        <row r="2093">
          <cell r="E2093"/>
          <cell r="G2093"/>
        </row>
        <row r="2094">
          <cell r="E2094">
            <v>114074501705</v>
          </cell>
          <cell r="G2094" t="str">
            <v>মোঃ হুমায়ুন কবির</v>
          </cell>
        </row>
        <row r="2095">
          <cell r="E2095"/>
          <cell r="G2095"/>
        </row>
        <row r="2096">
          <cell r="E2096">
            <v>436193416938</v>
          </cell>
          <cell r="G2096" t="str">
            <v>মোঃ রেজাউল করিম</v>
          </cell>
        </row>
        <row r="2097">
          <cell r="E2097"/>
          <cell r="G2097"/>
        </row>
        <row r="2098">
          <cell r="E2098">
            <v>318808176322</v>
          </cell>
          <cell r="G2098" t="str">
            <v>শিরিন বেগম</v>
          </cell>
        </row>
        <row r="2099">
          <cell r="E2099"/>
          <cell r="G2099"/>
        </row>
        <row r="2100">
          <cell r="E2100">
            <v>323932918021</v>
          </cell>
          <cell r="G2100" t="str">
            <v>অরুণা রানী রায়</v>
          </cell>
        </row>
        <row r="2101">
          <cell r="E2101"/>
          <cell r="G2101"/>
        </row>
        <row r="2102">
          <cell r="E2102">
            <v>687643983994</v>
          </cell>
          <cell r="G2102" t="str">
            <v>মোঃ আলী মিয়া</v>
          </cell>
        </row>
        <row r="2103">
          <cell r="E2103"/>
          <cell r="G2103"/>
        </row>
        <row r="2104">
          <cell r="E2104">
            <v>114705375660</v>
          </cell>
          <cell r="G2104" t="str">
            <v>মোঃ নুরুল হক</v>
          </cell>
        </row>
        <row r="2105">
          <cell r="E2105"/>
          <cell r="G2105"/>
        </row>
        <row r="2106">
          <cell r="E2106">
            <v>713814293146</v>
          </cell>
          <cell r="G2106" t="str">
            <v>মোঃ আবুল হোসেন</v>
          </cell>
        </row>
        <row r="2107">
          <cell r="E2107"/>
          <cell r="G2107"/>
        </row>
        <row r="2108">
          <cell r="E2108">
            <v>571728737051</v>
          </cell>
          <cell r="G2108" t="str">
            <v>মোহাম্মদ আনোয়ার হোসেন</v>
          </cell>
        </row>
        <row r="2109">
          <cell r="E2109"/>
          <cell r="G2109"/>
        </row>
        <row r="2110">
          <cell r="E2110">
            <v>824025680507</v>
          </cell>
          <cell r="G2110" t="str">
            <v>মোঃ মোখলেছুর রহমান</v>
          </cell>
        </row>
        <row r="2111">
          <cell r="E2111"/>
          <cell r="G2111"/>
        </row>
        <row r="2112">
          <cell r="E2112">
            <v>571184754709</v>
          </cell>
          <cell r="G2112" t="str">
            <v>মোঃ হালাল</v>
          </cell>
        </row>
        <row r="2113">
          <cell r="E2113"/>
          <cell r="G2113"/>
        </row>
        <row r="2114">
          <cell r="E2114">
            <v>127021639729</v>
          </cell>
          <cell r="G2114" t="str">
            <v>জয়নাল আবেদীন</v>
          </cell>
        </row>
        <row r="2115">
          <cell r="E2115"/>
          <cell r="G2115"/>
        </row>
        <row r="2116">
          <cell r="E2116">
            <v>434844670657</v>
          </cell>
          <cell r="G2116" t="str">
            <v>মোঃ ওয়াহিদুল ইসলাম</v>
          </cell>
        </row>
        <row r="2117">
          <cell r="E2117"/>
          <cell r="G2117"/>
        </row>
        <row r="2118">
          <cell r="E2118">
            <v>131155737460</v>
          </cell>
          <cell r="G2118" t="str">
            <v>মোঃ আব্দুস সবুর</v>
          </cell>
        </row>
        <row r="2119">
          <cell r="E2119"/>
          <cell r="G2119"/>
        </row>
        <row r="2120">
          <cell r="E2120">
            <v>633799995073</v>
          </cell>
          <cell r="G2120" t="str">
            <v>নাজমা জামান</v>
          </cell>
        </row>
        <row r="2121">
          <cell r="E2121"/>
          <cell r="G2121"/>
        </row>
        <row r="2122">
          <cell r="E2122">
            <v>663865669057</v>
          </cell>
          <cell r="G2122" t="str">
            <v>মোঃ শাজাহান খান</v>
          </cell>
        </row>
        <row r="2123">
          <cell r="E2123"/>
          <cell r="G2123"/>
        </row>
        <row r="2124">
          <cell r="E2124">
            <v>414816624271</v>
          </cell>
          <cell r="G2124" t="str">
            <v>মোঃ ইবনে সালাবার লাশ</v>
          </cell>
        </row>
        <row r="2125">
          <cell r="E2125"/>
          <cell r="G2125"/>
        </row>
        <row r="2126">
          <cell r="E2126">
            <v>515222192605</v>
          </cell>
          <cell r="G2126" t="str">
            <v>মোঃ নুরুন নাবী</v>
          </cell>
        </row>
        <row r="2127">
          <cell r="E2127"/>
          <cell r="G2127"/>
        </row>
        <row r="2128">
          <cell r="E2128">
            <v>479666973813</v>
          </cell>
          <cell r="G2128" t="str">
            <v>মোঃ আব্দুল্লাহ জাহিদ</v>
          </cell>
        </row>
        <row r="2129">
          <cell r="E2129"/>
          <cell r="G2129"/>
        </row>
        <row r="2130">
          <cell r="E2130">
            <v>145473679357</v>
          </cell>
          <cell r="G2130" t="str">
            <v>মোঃ নাসির উদ্দিন খান</v>
          </cell>
        </row>
        <row r="2131">
          <cell r="E2131"/>
          <cell r="G2131"/>
        </row>
        <row r="2132">
          <cell r="E2132">
            <v>830458592379</v>
          </cell>
          <cell r="G2132" t="str">
            <v>মোঃ জয়নাল আবেদীন</v>
          </cell>
        </row>
        <row r="2133">
          <cell r="E2133"/>
          <cell r="G2133"/>
        </row>
        <row r="2134">
          <cell r="E2134">
            <v>895798567269</v>
          </cell>
          <cell r="G2134" t="str">
            <v>মোহাম্মদ জয়নাল আবেদীন</v>
          </cell>
        </row>
        <row r="2135">
          <cell r="E2135"/>
          <cell r="G2135"/>
        </row>
        <row r="2136">
          <cell r="E2136">
            <v>120945269722</v>
          </cell>
          <cell r="G2136" t="str">
            <v>এ এফ এম সাইফুল ইসলাম শেখ</v>
          </cell>
        </row>
        <row r="2137">
          <cell r="E2137"/>
          <cell r="G2137"/>
        </row>
        <row r="2138">
          <cell r="E2138">
            <v>510384566258</v>
          </cell>
          <cell r="G2138" t="str">
            <v>মোঃ নাজমুল হাসান</v>
          </cell>
        </row>
        <row r="2139">
          <cell r="E2139"/>
          <cell r="G2139"/>
        </row>
        <row r="2140">
          <cell r="E2140">
            <v>278138444791</v>
          </cell>
          <cell r="G2140" t="str">
            <v>মীর মোঃ বাহাউদ্দিন</v>
          </cell>
        </row>
        <row r="2141">
          <cell r="E2141"/>
          <cell r="G2141"/>
        </row>
        <row r="2142">
          <cell r="E2142">
            <v>563908457745</v>
          </cell>
          <cell r="G2142" t="str">
            <v>রাসেল আহমেদ</v>
          </cell>
        </row>
        <row r="2143">
          <cell r="E2143"/>
          <cell r="G2143"/>
        </row>
        <row r="2144">
          <cell r="E2144">
            <v>170156733915</v>
          </cell>
          <cell r="G2144" t="str">
            <v>মোঃ রুহুল আমিন</v>
          </cell>
        </row>
        <row r="2145">
          <cell r="E2145"/>
          <cell r="G2145"/>
        </row>
        <row r="2146">
          <cell r="E2146">
            <v>396912705387</v>
          </cell>
          <cell r="G2146" t="str">
            <v>মোঃ সাদুল হক</v>
          </cell>
        </row>
        <row r="2147">
          <cell r="E2147"/>
          <cell r="G2147"/>
        </row>
        <row r="2148">
          <cell r="E2148">
            <v>136918657342</v>
          </cell>
          <cell r="G2148" t="str">
            <v>মোঃ মহসিন মিয়া</v>
          </cell>
        </row>
        <row r="2149">
          <cell r="E2149"/>
          <cell r="G2149"/>
        </row>
        <row r="2150">
          <cell r="E2150">
            <v>212708690752</v>
          </cell>
          <cell r="G2150" t="str">
            <v>শফিকুর রহমান</v>
          </cell>
        </row>
        <row r="2151">
          <cell r="E2151"/>
          <cell r="G2151"/>
        </row>
        <row r="2152">
          <cell r="E2152">
            <v>776621642625</v>
          </cell>
          <cell r="G2152" t="str">
            <v>মোজাম্মেল হক সিদ্দিকী</v>
          </cell>
        </row>
        <row r="2153">
          <cell r="E2153"/>
          <cell r="G2153"/>
        </row>
        <row r="2154">
          <cell r="E2154">
            <v>840229951740</v>
          </cell>
          <cell r="G2154" t="str">
            <v>মোঃ আলমগীর</v>
          </cell>
        </row>
        <row r="2155">
          <cell r="E2155"/>
          <cell r="G2155"/>
        </row>
        <row r="2156">
          <cell r="E2156">
            <v>243759800552</v>
          </cell>
          <cell r="G2156" t="str">
            <v>মোঃ মোখতার হোসেন</v>
          </cell>
        </row>
        <row r="2157">
          <cell r="E2157"/>
          <cell r="G2157"/>
        </row>
        <row r="2158">
          <cell r="E2158">
            <v>251221208784</v>
          </cell>
          <cell r="G2158" t="str">
            <v>প্রশান্ত মন্ডল</v>
          </cell>
        </row>
        <row r="2159">
          <cell r="E2159"/>
          <cell r="G2159"/>
        </row>
        <row r="2160">
          <cell r="E2160">
            <v>138351111969</v>
          </cell>
          <cell r="G2160" t="str">
            <v>রেহানা আহমেদ</v>
          </cell>
        </row>
        <row r="2161">
          <cell r="E2161"/>
          <cell r="G2161"/>
        </row>
        <row r="2162">
          <cell r="E2162"/>
          <cell r="G2162"/>
        </row>
        <row r="2163">
          <cell r="E2163">
            <v>890362944198</v>
          </cell>
          <cell r="G2163" t="str">
            <v>তামান্না পারভীন</v>
          </cell>
        </row>
        <row r="2164">
          <cell r="E2164"/>
          <cell r="G2164"/>
        </row>
        <row r="2165">
          <cell r="E2165">
            <v>842070503702</v>
          </cell>
          <cell r="G2165" t="str">
            <v>সেরা চন্দ্র মোদক</v>
          </cell>
        </row>
        <row r="2166">
          <cell r="E2166"/>
          <cell r="G2166"/>
        </row>
        <row r="2167">
          <cell r="E2167">
            <v>233679570620</v>
          </cell>
          <cell r="G2167" t="str">
            <v>মোঃ নাসির উদ্দিন সিকদার</v>
          </cell>
        </row>
        <row r="2168">
          <cell r="E2168"/>
          <cell r="G2168"/>
        </row>
        <row r="2169">
          <cell r="E2169">
            <v>787878615868</v>
          </cell>
          <cell r="G2169" t="str">
            <v>মোঃ আমির হোসেন হাওলাদার</v>
          </cell>
        </row>
        <row r="2170">
          <cell r="E2170"/>
          <cell r="G2170"/>
        </row>
        <row r="2171">
          <cell r="E2171">
            <v>187029368506</v>
          </cell>
          <cell r="G2171" t="str">
            <v>শংকর কুমার সরকার</v>
          </cell>
        </row>
        <row r="2172">
          <cell r="E2172"/>
          <cell r="G2172"/>
        </row>
        <row r="2173">
          <cell r="E2173">
            <v>469349947002</v>
          </cell>
          <cell r="G2173" t="str">
            <v>মোঃ শাহ আলম ভূঁইয়া</v>
          </cell>
        </row>
        <row r="2174">
          <cell r="E2174"/>
          <cell r="G2174"/>
        </row>
        <row r="2175">
          <cell r="E2175">
            <v>575356546710</v>
          </cell>
          <cell r="G2175" t="str">
            <v>মোঃ আল-আমিন</v>
          </cell>
        </row>
        <row r="2176">
          <cell r="E2176"/>
          <cell r="G2176"/>
        </row>
        <row r="2177">
          <cell r="E2177">
            <v>198513957429</v>
          </cell>
          <cell r="G2177" t="str">
            <v>মোঃ হোসেন আলী</v>
          </cell>
        </row>
        <row r="2178">
          <cell r="E2178"/>
          <cell r="G2178"/>
        </row>
        <row r="2179">
          <cell r="E2179">
            <v>663991132990</v>
          </cell>
          <cell r="G2179" t="str">
            <v>মোঃ ইকবাল করিম</v>
          </cell>
        </row>
        <row r="2180">
          <cell r="E2180"/>
          <cell r="G2180"/>
        </row>
        <row r="2181">
          <cell r="E2181">
            <v>512900108986</v>
          </cell>
          <cell r="G2181" t="str">
            <v>মোঃ আব্দুর রশীদ</v>
          </cell>
        </row>
        <row r="2182">
          <cell r="E2182"/>
          <cell r="G2182"/>
        </row>
        <row r="2183">
          <cell r="E2183">
            <v>247081597611</v>
          </cell>
          <cell r="G2183" t="str">
            <v>শামীমা আফতা</v>
          </cell>
        </row>
        <row r="2184">
          <cell r="E2184"/>
          <cell r="G2184"/>
        </row>
        <row r="2185">
          <cell r="E2185">
            <v>882953134504</v>
          </cell>
          <cell r="G2185" t="str">
            <v>বদরুদ্দীন আহমদ</v>
          </cell>
        </row>
        <row r="2186">
          <cell r="E2186"/>
          <cell r="G2186"/>
        </row>
        <row r="2187">
          <cell r="E2187">
            <v>146679103653</v>
          </cell>
          <cell r="G2187" t="str">
            <v>শামীম আরা সুলতানা গনি</v>
          </cell>
        </row>
        <row r="2188">
          <cell r="E2188"/>
          <cell r="G2188"/>
        </row>
        <row r="2189">
          <cell r="E2189">
            <v>766092611611</v>
          </cell>
          <cell r="G2189" t="str">
            <v>মোঃ এসকেন্দার আলী</v>
          </cell>
        </row>
        <row r="2190">
          <cell r="E2190"/>
          <cell r="G2190"/>
        </row>
        <row r="2191">
          <cell r="E2191">
            <v>649190228192</v>
          </cell>
          <cell r="G2191" t="str">
            <v>মোঃ ইকবাল হোসেন খান</v>
          </cell>
        </row>
        <row r="2192">
          <cell r="E2192"/>
          <cell r="G2192"/>
        </row>
        <row r="2193">
          <cell r="E2193">
            <v>142501907200</v>
          </cell>
          <cell r="G2193" t="str">
            <v>মোঃ ইকবাল হোসেন খান</v>
          </cell>
        </row>
        <row r="2194">
          <cell r="E2194"/>
          <cell r="G2194"/>
        </row>
        <row r="2195">
          <cell r="E2195">
            <v>356115678153</v>
          </cell>
          <cell r="G2195" t="str">
            <v>আরেফিন কায়সার মোহাম্মদ মাসুদ চৌধুরী</v>
          </cell>
        </row>
        <row r="2196">
          <cell r="E2196"/>
          <cell r="G2196"/>
        </row>
        <row r="2197">
          <cell r="E2197">
            <v>546803807107</v>
          </cell>
          <cell r="G2197" t="str">
            <v>মোঃ ইকবাল করিম</v>
          </cell>
        </row>
        <row r="2198">
          <cell r="E2198"/>
          <cell r="G2198"/>
        </row>
        <row r="2199">
          <cell r="E2199">
            <v>532143805865</v>
          </cell>
          <cell r="G2199" t="str">
            <v>দিলীপ কুমার দত্ত</v>
          </cell>
        </row>
        <row r="2200">
          <cell r="E2200"/>
          <cell r="G2200"/>
        </row>
        <row r="2201">
          <cell r="E2201">
            <v>357360990534</v>
          </cell>
          <cell r="G2201" t="str">
            <v>মোহাম্মদ শফিউল আলম</v>
          </cell>
        </row>
        <row r="2202">
          <cell r="E2202"/>
          <cell r="G2202"/>
        </row>
        <row r="2203">
          <cell r="E2203">
            <v>478657923818</v>
          </cell>
          <cell r="G2203" t="str">
            <v>শাহনাজ বেগম</v>
          </cell>
        </row>
        <row r="2204">
          <cell r="E2204"/>
          <cell r="G2204"/>
        </row>
        <row r="2205">
          <cell r="E2205">
            <v>622658323061</v>
          </cell>
          <cell r="G2205" t="str">
            <v>মোঃ ফারুক হোসেন</v>
          </cell>
        </row>
        <row r="2206">
          <cell r="E2206"/>
          <cell r="G2206"/>
        </row>
        <row r="2207">
          <cell r="E2207">
            <v>149358438264</v>
          </cell>
          <cell r="G2207" t="str">
            <v>সালাহউদ্দিন জোয়ার্দার</v>
          </cell>
        </row>
        <row r="2208">
          <cell r="E2208"/>
          <cell r="G2208"/>
        </row>
        <row r="2209">
          <cell r="E2209">
            <v>816855996506</v>
          </cell>
          <cell r="G2209" t="str">
            <v>মোঃ শাহ আলম</v>
          </cell>
        </row>
        <row r="2210">
          <cell r="E2210"/>
          <cell r="G2210"/>
        </row>
        <row r="2211">
          <cell r="E2211">
            <v>711973993436</v>
          </cell>
          <cell r="G2211" t="str">
            <v>সুনীল চন্দ্র সরকার</v>
          </cell>
        </row>
        <row r="2212">
          <cell r="E2212"/>
          <cell r="G2212"/>
        </row>
        <row r="2213">
          <cell r="E2213">
            <v>173920401274</v>
          </cell>
          <cell r="G2213" t="str">
            <v>মোঃ সেলিম রেজা</v>
          </cell>
        </row>
        <row r="2214">
          <cell r="E2214"/>
          <cell r="G2214"/>
        </row>
        <row r="2215">
          <cell r="E2215">
            <v>331177133140</v>
          </cell>
          <cell r="G2215" t="str">
            <v>মোঃ জাহাদুল ইসলাম পাটোয়ারী</v>
          </cell>
        </row>
        <row r="2216">
          <cell r="E2216"/>
          <cell r="G2216"/>
        </row>
        <row r="2217">
          <cell r="E2217">
            <v>243380240059</v>
          </cell>
          <cell r="G2217" t="str">
            <v>গোলাম মর্তুজা হাসান</v>
          </cell>
        </row>
        <row r="2218">
          <cell r="E2218"/>
          <cell r="G2218"/>
        </row>
        <row r="2219">
          <cell r="E2219">
            <v>776802973690</v>
          </cell>
          <cell r="G2219" t="str">
            <v>মোঃ খায়রুল আলম</v>
          </cell>
        </row>
        <row r="2220">
          <cell r="E2220"/>
          <cell r="G2220"/>
        </row>
        <row r="2221">
          <cell r="E2221">
            <v>229554511301</v>
          </cell>
          <cell r="G2221" t="str">
            <v>এমডি: আব্দুল মালেক</v>
          </cell>
        </row>
        <row r="2222">
          <cell r="E2222"/>
          <cell r="G2222"/>
        </row>
        <row r="2223">
          <cell r="E2223">
            <v>298518159806</v>
          </cell>
          <cell r="G2223" t="str">
            <v>মোঃ শরিফুল আলম চৌধুরী</v>
          </cell>
        </row>
        <row r="2224">
          <cell r="E2224"/>
          <cell r="G2224"/>
        </row>
        <row r="2225">
          <cell r="E2225">
            <v>866520394568</v>
          </cell>
          <cell r="G2225" t="str">
            <v>মুহাম্মদ মেহেদী হাসান</v>
          </cell>
        </row>
        <row r="2226">
          <cell r="E2226"/>
          <cell r="G2226"/>
        </row>
        <row r="2227">
          <cell r="E2227">
            <v>499143729364</v>
          </cell>
          <cell r="G2227" t="str">
            <v>মোঃ টিপু সুলতান</v>
          </cell>
        </row>
        <row r="2228">
          <cell r="E2228"/>
          <cell r="G2228"/>
        </row>
        <row r="2229">
          <cell r="E2229">
            <v>327052893676</v>
          </cell>
          <cell r="G2229" t="str">
            <v>এম আনিসুর রহমান</v>
          </cell>
        </row>
        <row r="2230">
          <cell r="E2230"/>
          <cell r="G2230"/>
        </row>
        <row r="2231">
          <cell r="E2231">
            <v>481914248143</v>
          </cell>
          <cell r="G2231" t="str">
            <v>সত্য রঞ্জন বিশ্বাস</v>
          </cell>
        </row>
        <row r="2232">
          <cell r="E2232"/>
          <cell r="G2232"/>
        </row>
        <row r="2233">
          <cell r="E2233">
            <v>815800818441</v>
          </cell>
          <cell r="G2233" t="str">
            <v>মোঃ শামসুল হক</v>
          </cell>
        </row>
        <row r="2234">
          <cell r="E2234"/>
          <cell r="G2234"/>
        </row>
        <row r="2235">
          <cell r="E2235">
            <v>293339490673</v>
          </cell>
          <cell r="G2235" t="str">
            <v>আব্দুল মান্নান</v>
          </cell>
        </row>
        <row r="2236">
          <cell r="E2236"/>
          <cell r="G2236"/>
        </row>
        <row r="2237">
          <cell r="E2237">
            <v>889996591812</v>
          </cell>
          <cell r="G2237" t="str">
            <v>মোঃ সাজ্জাদ উদ্দিন আহমেদ</v>
          </cell>
        </row>
        <row r="2238">
          <cell r="E2238"/>
          <cell r="G2238"/>
        </row>
        <row r="2239">
          <cell r="E2239">
            <v>878707309923</v>
          </cell>
          <cell r="G2239" t="str">
            <v>মোঃ ইয়াসিন</v>
          </cell>
        </row>
        <row r="2240">
          <cell r="E2240"/>
          <cell r="G2240"/>
        </row>
        <row r="2241">
          <cell r="E2241">
            <v>785534691090</v>
          </cell>
          <cell r="G2241" t="str">
            <v>মোঃ আসাদুজ্জামান</v>
          </cell>
        </row>
        <row r="2242">
          <cell r="E2242"/>
          <cell r="G2242"/>
        </row>
        <row r="2243">
          <cell r="E2243">
            <v>332503895224</v>
          </cell>
          <cell r="G2243" t="str">
            <v>সুবীর কুমার চক্রবর্তী</v>
          </cell>
        </row>
        <row r="2244">
          <cell r="E2244"/>
          <cell r="G2244"/>
        </row>
        <row r="2245">
          <cell r="E2245">
            <v>366815236172</v>
          </cell>
          <cell r="G2245" t="str">
            <v>বাবুল কুমার বিশ্বাস</v>
          </cell>
        </row>
        <row r="2246">
          <cell r="E2246"/>
          <cell r="G2246"/>
        </row>
        <row r="2247">
          <cell r="E2247">
            <v>269731494948</v>
          </cell>
          <cell r="G2247" t="str">
            <v>মোঃ আব্দুল আলীম</v>
          </cell>
        </row>
        <row r="2248">
          <cell r="E2248"/>
          <cell r="G2248"/>
        </row>
        <row r="2249">
          <cell r="E2249">
            <v>267848560261</v>
          </cell>
          <cell r="G2249" t="str">
            <v>মোঃ গোলাম রাব্বানী হাওলাদার</v>
          </cell>
        </row>
        <row r="2250">
          <cell r="E2250"/>
          <cell r="G2250"/>
        </row>
        <row r="2251">
          <cell r="E2251">
            <v>231443482276</v>
          </cell>
          <cell r="G2251" t="str">
            <v>মোঃ ইয়াছিন মিয়া</v>
          </cell>
        </row>
        <row r="2252">
          <cell r="E2252"/>
          <cell r="G2252"/>
        </row>
        <row r="2253">
          <cell r="E2253">
            <v>631809437514</v>
          </cell>
          <cell r="G2253" t="str">
            <v>মোঃ আব্দুল্লাহ আল-শাহীন</v>
          </cell>
        </row>
        <row r="2254">
          <cell r="E2254"/>
          <cell r="G2254"/>
        </row>
        <row r="2255">
          <cell r="E2255">
            <v>499279729787</v>
          </cell>
          <cell r="G2255" t="str">
            <v>আগা আজিজুল ইসলাম চৌধুরী</v>
          </cell>
        </row>
        <row r="2256">
          <cell r="E2256"/>
          <cell r="G2256"/>
        </row>
        <row r="2257">
          <cell r="E2257">
            <v>652956404790</v>
          </cell>
          <cell r="G2257" t="str">
            <v>মোঃ আব্দুস সামাদ পাটোয়ারী</v>
          </cell>
        </row>
        <row r="2258">
          <cell r="E2258"/>
          <cell r="G2258"/>
        </row>
        <row r="2259">
          <cell r="E2259">
            <v>272907115994</v>
          </cell>
          <cell r="G2259" t="str">
            <v>মোঃ সলিমুজ্জামান</v>
          </cell>
        </row>
        <row r="2260">
          <cell r="E2260"/>
          <cell r="G2260"/>
        </row>
        <row r="2261">
          <cell r="E2261">
            <v>736738210436</v>
          </cell>
          <cell r="G2261" t="str">
            <v>মোঃ রেজাউল করিম</v>
          </cell>
        </row>
        <row r="2262">
          <cell r="E2262"/>
          <cell r="G2262"/>
        </row>
        <row r="2263">
          <cell r="E2263">
            <v>749528433087</v>
          </cell>
          <cell r="G2263" t="str">
            <v>মোঃ হান্নান পাটোয়ারী</v>
          </cell>
        </row>
        <row r="2264">
          <cell r="E2264"/>
          <cell r="G2264"/>
        </row>
        <row r="2265">
          <cell r="E2265">
            <v>741132339433</v>
          </cell>
          <cell r="G2265" t="str">
            <v>মোঃ মোজাম্মেল হোসেন</v>
          </cell>
        </row>
        <row r="2266">
          <cell r="E2266"/>
          <cell r="G2266"/>
        </row>
        <row r="2267">
          <cell r="E2267">
            <v>812367320768</v>
          </cell>
          <cell r="G2267" t="str">
            <v>এ.এস.এম শামসুল আরেফিন</v>
          </cell>
        </row>
        <row r="2268">
          <cell r="E2268"/>
          <cell r="G2268"/>
        </row>
        <row r="2269">
          <cell r="E2269">
            <v>520876143798</v>
          </cell>
          <cell r="G2269" t="str">
            <v>মোহাম্মদ ফয়সাল মুর্শেদ</v>
          </cell>
        </row>
        <row r="2270">
          <cell r="E2270"/>
          <cell r="G2270"/>
        </row>
        <row r="2271">
          <cell r="E2271">
            <v>397997241239</v>
          </cell>
          <cell r="G2271" t="str">
            <v>দিলীপ কুমার বিশ্বাস</v>
          </cell>
        </row>
        <row r="2272">
          <cell r="E2272"/>
          <cell r="G2272"/>
        </row>
        <row r="2273">
          <cell r="E2273">
            <v>128682588349</v>
          </cell>
          <cell r="G2273" t="str">
            <v>মোঃ সদর আলী</v>
          </cell>
        </row>
        <row r="2274">
          <cell r="E2274"/>
          <cell r="G2274"/>
        </row>
        <row r="2275">
          <cell r="E2275">
            <v>783660199240</v>
          </cell>
          <cell r="G2275" t="str">
            <v>মোঃ দেলোয়ার হোসেন</v>
          </cell>
        </row>
        <row r="2276">
          <cell r="E2276"/>
          <cell r="G2276"/>
        </row>
        <row r="2277">
          <cell r="E2277">
            <v>147284747559</v>
          </cell>
          <cell r="G2277" t="str">
            <v>মোঃ মনিরুজ্জামান</v>
          </cell>
        </row>
        <row r="2278">
          <cell r="E2278"/>
          <cell r="G2278"/>
        </row>
        <row r="2279">
          <cell r="E2279">
            <v>192542599293</v>
          </cell>
          <cell r="G2279" t="str">
            <v>নাসিমা আক্তার</v>
          </cell>
        </row>
        <row r="2280">
          <cell r="E2280"/>
          <cell r="G2280"/>
        </row>
        <row r="2281">
          <cell r="E2281">
            <v>889287557126</v>
          </cell>
          <cell r="G2281" t="str">
            <v>এ.টি.এম মনসুর উদ্দিন আহমেদ</v>
          </cell>
        </row>
        <row r="2282">
          <cell r="E2282"/>
          <cell r="G2282"/>
        </row>
        <row r="2283">
          <cell r="E2283">
            <v>548876718493</v>
          </cell>
          <cell r="G2283" t="str">
            <v>মোঃ বাবুল মিয়া</v>
          </cell>
        </row>
        <row r="2284">
          <cell r="E2284"/>
          <cell r="G2284"/>
        </row>
        <row r="2285">
          <cell r="E2285">
            <v>383095422310</v>
          </cell>
          <cell r="G2285" t="str">
            <v>মোঃ আব্দুস সালাম মোল্লা</v>
          </cell>
        </row>
        <row r="2286">
          <cell r="E2286"/>
          <cell r="G2286"/>
        </row>
        <row r="2287">
          <cell r="E2287">
            <v>557448797135</v>
          </cell>
          <cell r="G2287" t="str">
            <v>বেগম তসলিমা আবেদ</v>
          </cell>
        </row>
        <row r="2288">
          <cell r="E2288"/>
          <cell r="G2288"/>
        </row>
        <row r="2289">
          <cell r="E2289">
            <v>733497555370</v>
          </cell>
          <cell r="G2289" t="str">
            <v>মোঃ জাহিদুল আলম</v>
          </cell>
        </row>
        <row r="2290">
          <cell r="E2290"/>
          <cell r="G2290"/>
        </row>
        <row r="2291">
          <cell r="E2291">
            <v>380544865893</v>
          </cell>
          <cell r="G2291" t="str">
            <v>আবু সাঈদ মুন্সি</v>
          </cell>
        </row>
        <row r="2292">
          <cell r="E2292"/>
          <cell r="G2292"/>
        </row>
        <row r="2293">
          <cell r="E2293">
            <v>150740657271</v>
          </cell>
          <cell r="G2293" t="str">
            <v>এ.এফ.এম আব্দুল মোহাইমেন</v>
          </cell>
        </row>
        <row r="2294">
          <cell r="E2294"/>
          <cell r="G2294"/>
        </row>
        <row r="2295">
          <cell r="E2295">
            <v>547507997727</v>
          </cell>
          <cell r="G2295" t="str">
            <v>আলী হোসেন পাটোয়ারী</v>
          </cell>
        </row>
        <row r="2296">
          <cell r="E2296"/>
          <cell r="G2296"/>
        </row>
        <row r="2297">
          <cell r="E2297">
            <v>450666580891</v>
          </cell>
          <cell r="G2297" t="str">
            <v>পরিমল চন্দ্র মালাকার</v>
          </cell>
        </row>
        <row r="2298">
          <cell r="E2298"/>
          <cell r="G2298"/>
        </row>
        <row r="2299">
          <cell r="E2299">
            <v>814189744560</v>
          </cell>
          <cell r="G2299" t="str">
            <v>কাজী নূরুল হক</v>
          </cell>
        </row>
        <row r="2300">
          <cell r="E2300"/>
          <cell r="G2300"/>
        </row>
        <row r="2301">
          <cell r="E2301">
            <v>155367538660</v>
          </cell>
          <cell r="G2301" t="str">
            <v>মাকসুদা খানম</v>
          </cell>
        </row>
        <row r="2302">
          <cell r="E2302"/>
          <cell r="G2302"/>
        </row>
        <row r="2303">
          <cell r="E2303">
            <v>621419602169</v>
          </cell>
          <cell r="G2303" t="str">
            <v>মোঃ মিয়া মাহবুব হোসেন</v>
          </cell>
        </row>
        <row r="2304">
          <cell r="E2304"/>
          <cell r="G2304"/>
        </row>
        <row r="2305">
          <cell r="E2305">
            <v>472905297211</v>
          </cell>
          <cell r="G2305" t="str">
            <v>মোঃ আবদুল হামিদ</v>
          </cell>
        </row>
        <row r="2306">
          <cell r="E2306"/>
          <cell r="G2306"/>
        </row>
        <row r="2307">
          <cell r="E2307">
            <v>197024792765</v>
          </cell>
          <cell r="G2307" t="str">
            <v>বদরুন্নেসা আক্তার</v>
          </cell>
        </row>
        <row r="2308">
          <cell r="E2308"/>
          <cell r="G2308"/>
        </row>
        <row r="2309">
          <cell r="E2309">
            <v>445679382756</v>
          </cell>
          <cell r="G2309" t="str">
            <v>শিরিন আক্তার</v>
          </cell>
        </row>
        <row r="2310">
          <cell r="E2310"/>
          <cell r="G2310"/>
        </row>
        <row r="2311">
          <cell r="E2311">
            <v>476128454531</v>
          </cell>
          <cell r="G2311" t="str">
            <v>মোঃ রফিকুন্নবী</v>
          </cell>
        </row>
        <row r="2312">
          <cell r="E2312"/>
          <cell r="G2312"/>
        </row>
        <row r="2313">
          <cell r="E2313">
            <v>399735852591</v>
          </cell>
          <cell r="G2313" t="str">
            <v>মোঃ আব্দুল আউয়াল</v>
          </cell>
        </row>
        <row r="2314">
          <cell r="E2314"/>
          <cell r="G2314"/>
        </row>
        <row r="2315">
          <cell r="E2315">
            <v>716497236734</v>
          </cell>
          <cell r="G2315" t="str">
            <v>মোঃ মহিউদ্দিন</v>
          </cell>
        </row>
        <row r="2316">
          <cell r="E2316"/>
          <cell r="G2316"/>
        </row>
        <row r="2317">
          <cell r="E2317">
            <v>129696327511</v>
          </cell>
          <cell r="G2317" t="str">
            <v>সেলিম আকবর কুরেশি</v>
          </cell>
        </row>
        <row r="2318">
          <cell r="E2318"/>
          <cell r="G2318"/>
        </row>
        <row r="2319">
          <cell r="E2319">
            <v>646910438783</v>
          </cell>
          <cell r="G2319" t="str">
            <v>মোঃ জহিরুল হক</v>
          </cell>
        </row>
        <row r="2320">
          <cell r="E2320"/>
          <cell r="G2320"/>
        </row>
        <row r="2321">
          <cell r="E2321">
            <v>234856241328</v>
          </cell>
          <cell r="G2321" t="str">
            <v>এ. এন. জনাব হাবিব উল্লাহ চৌধুরী</v>
          </cell>
        </row>
        <row r="2322">
          <cell r="E2322"/>
          <cell r="G2322"/>
        </row>
        <row r="2323">
          <cell r="E2323">
            <v>377183394824</v>
          </cell>
          <cell r="G2323" t="str">
            <v>মোঃ দেলোয়ার হোসেন</v>
          </cell>
        </row>
        <row r="2324">
          <cell r="E2324"/>
          <cell r="G2324"/>
        </row>
        <row r="2325">
          <cell r="E2325">
            <v>472562687343</v>
          </cell>
          <cell r="G2325" t="str">
            <v>মোঃ আনোয়ার হোসেন</v>
          </cell>
        </row>
        <row r="2326">
          <cell r="E2326"/>
          <cell r="G2326"/>
        </row>
        <row r="2327">
          <cell r="E2327">
            <v>633916661641</v>
          </cell>
          <cell r="G2327" t="str">
            <v>সৈয়দ আবু কামাল হাসান</v>
          </cell>
        </row>
        <row r="2328">
          <cell r="E2328"/>
          <cell r="G2328"/>
        </row>
        <row r="2329">
          <cell r="E2329">
            <v>120120878599</v>
          </cell>
          <cell r="G2329" t="str">
            <v>নাসির হোসেন</v>
          </cell>
        </row>
        <row r="2330">
          <cell r="E2330"/>
          <cell r="G2330"/>
        </row>
        <row r="2331">
          <cell r="E2331">
            <v>457506366052</v>
          </cell>
          <cell r="G2331" t="str">
            <v>মোঃ মহি উদ্দিন</v>
          </cell>
        </row>
        <row r="2332">
          <cell r="E2332"/>
          <cell r="G2332"/>
        </row>
        <row r="2333">
          <cell r="E2333">
            <v>325662209298</v>
          </cell>
          <cell r="G2333" t="str">
            <v>এ কে এম ফজলুল হক</v>
          </cell>
        </row>
        <row r="2334">
          <cell r="E2334"/>
          <cell r="G2334"/>
        </row>
        <row r="2335">
          <cell r="E2335">
            <v>197804127350</v>
          </cell>
          <cell r="G2335" t="str">
            <v>মোঃ আনোয়ার হোসেন</v>
          </cell>
        </row>
        <row r="2336">
          <cell r="E2336"/>
          <cell r="G2336"/>
        </row>
        <row r="2337">
          <cell r="E2337">
            <v>765335706048</v>
          </cell>
          <cell r="G2337" t="str">
            <v>মোঃ রেজওয়ানুল হক</v>
          </cell>
        </row>
        <row r="2338">
          <cell r="E2338"/>
          <cell r="G2338"/>
        </row>
        <row r="2339">
          <cell r="E2339">
            <v>484662951043</v>
          </cell>
          <cell r="G2339" t="str">
            <v>দীপক কুমার গুহ রায়</v>
          </cell>
        </row>
        <row r="2340">
          <cell r="E2340"/>
          <cell r="G2340"/>
        </row>
        <row r="2341">
          <cell r="E2341">
            <v>729161740176</v>
          </cell>
          <cell r="G2341" t="str">
            <v>নগেন্দ্র চন্দ্র দেবনাথ</v>
          </cell>
        </row>
        <row r="2342">
          <cell r="E2342"/>
          <cell r="G2342"/>
        </row>
        <row r="2343">
          <cell r="E2343">
            <v>437463691771</v>
          </cell>
          <cell r="G2343" t="str">
            <v>মোঃ মনিরুজ্জামান</v>
          </cell>
        </row>
        <row r="2344">
          <cell r="E2344"/>
          <cell r="G2344"/>
        </row>
        <row r="2345">
          <cell r="E2345">
            <v>177332530910</v>
          </cell>
          <cell r="G2345" t="str">
            <v>মোঃ গাজীউর রহমান</v>
          </cell>
        </row>
        <row r="2346">
          <cell r="E2346"/>
          <cell r="G2346"/>
        </row>
        <row r="2347">
          <cell r="E2347">
            <v>197149139528</v>
          </cell>
          <cell r="G2347" t="str">
            <v>মোহাম্মদ শফিউল্লাহ</v>
          </cell>
        </row>
        <row r="2348">
          <cell r="E2348"/>
          <cell r="G2348"/>
        </row>
        <row r="2349">
          <cell r="E2349">
            <v>899232979271</v>
          </cell>
          <cell r="G2349" t="str">
            <v>এস এ আল মামুন</v>
          </cell>
        </row>
        <row r="2350">
          <cell r="E2350"/>
          <cell r="G2350"/>
        </row>
        <row r="2351">
          <cell r="E2351">
            <v>356232637095</v>
          </cell>
          <cell r="G2351" t="str">
            <v>জ্যোতিষ কুমার সরকার</v>
          </cell>
        </row>
        <row r="2352">
          <cell r="E2352"/>
          <cell r="G2352"/>
        </row>
        <row r="2353">
          <cell r="E2353">
            <v>824931459593</v>
          </cell>
          <cell r="G2353" t="str">
            <v>গোলাম কিবরিয়া</v>
          </cell>
        </row>
        <row r="2354">
          <cell r="E2354"/>
          <cell r="G2354"/>
        </row>
        <row r="2355">
          <cell r="E2355">
            <v>487826401674</v>
          </cell>
          <cell r="G2355" t="str">
            <v>মোঃ হাবিবুল আলম</v>
          </cell>
        </row>
        <row r="2356">
          <cell r="E2356"/>
          <cell r="G2356"/>
        </row>
        <row r="2357">
          <cell r="E2357">
            <v>118110106929</v>
          </cell>
          <cell r="G2357" t="str">
            <v>সালিনা স্টার্ন</v>
          </cell>
        </row>
        <row r="2358">
          <cell r="E2358"/>
          <cell r="G2358"/>
        </row>
        <row r="2359">
          <cell r="E2359">
            <v>537867753404</v>
          </cell>
          <cell r="G2359" t="str">
            <v>মোঃ শামসুল হক</v>
          </cell>
        </row>
        <row r="2360">
          <cell r="E2360"/>
          <cell r="G2360"/>
        </row>
        <row r="2361">
          <cell r="E2361">
            <v>769115162781</v>
          </cell>
          <cell r="G2361" t="str">
            <v>এম এ বি সিদ্দিকী মজুমদার</v>
          </cell>
        </row>
        <row r="2362">
          <cell r="E2362"/>
          <cell r="G2362"/>
        </row>
        <row r="2363">
          <cell r="E2363">
            <v>857899527876</v>
          </cell>
          <cell r="G2363" t="str">
            <v>খোন্দকার লুৎফুল কবির</v>
          </cell>
        </row>
        <row r="2364">
          <cell r="E2364"/>
          <cell r="G2364"/>
        </row>
        <row r="2365">
          <cell r="E2365">
            <v>689445452832</v>
          </cell>
          <cell r="G2365" t="str">
            <v>মোঃ গোলাম মোস্তফা ইসলাম</v>
          </cell>
        </row>
        <row r="2366">
          <cell r="E2366"/>
          <cell r="G2366"/>
        </row>
        <row r="2367">
          <cell r="E2367">
            <v>186915943596</v>
          </cell>
          <cell r="G2367" t="str">
            <v>মোঃ আজিজুল হক চৌধুরী</v>
          </cell>
        </row>
        <row r="2368">
          <cell r="E2368"/>
          <cell r="G2368"/>
        </row>
        <row r="2369">
          <cell r="E2369">
            <v>147734768411</v>
          </cell>
          <cell r="G2369" t="str">
            <v>মোল্লা মোঃ সফিউল্লাহ</v>
          </cell>
        </row>
        <row r="2370">
          <cell r="E2370"/>
          <cell r="G2370"/>
        </row>
        <row r="2371">
          <cell r="E2371">
            <v>291330894476</v>
          </cell>
          <cell r="G2371" t="str">
            <v>মোঃ আলতাফ হোসেন</v>
          </cell>
        </row>
        <row r="2372">
          <cell r="E2372"/>
          <cell r="G2372"/>
        </row>
        <row r="2373">
          <cell r="E2373">
            <v>433871486346</v>
          </cell>
          <cell r="G2373" t="str">
            <v>মোঃ রেজাউল করিম</v>
          </cell>
        </row>
        <row r="2374">
          <cell r="E2374"/>
          <cell r="G2374"/>
        </row>
        <row r="2375">
          <cell r="E2375">
            <v>281012373025</v>
          </cell>
          <cell r="G2375" t="str">
            <v>মির্জা মোহাম্মদ আবুল বাসেদ</v>
          </cell>
        </row>
        <row r="2376">
          <cell r="E2376"/>
          <cell r="G2376"/>
        </row>
        <row r="2377">
          <cell r="E2377">
            <v>158037150660</v>
          </cell>
          <cell r="G2377" t="str">
            <v>জাকিয়া পারভীন</v>
          </cell>
        </row>
        <row r="2378">
          <cell r="E2378"/>
          <cell r="G2378"/>
        </row>
        <row r="2379">
          <cell r="E2379">
            <v>756256622582</v>
          </cell>
          <cell r="G2379" t="str">
            <v>অনিল চন্দ্র বণিক</v>
          </cell>
        </row>
        <row r="2380">
          <cell r="E2380"/>
          <cell r="G2380"/>
        </row>
        <row r="2381">
          <cell r="E2381">
            <v>680499855915</v>
          </cell>
          <cell r="G2381" t="str">
            <v>মোঃ লোকমান হোসেন</v>
          </cell>
        </row>
        <row r="2382">
          <cell r="E2382"/>
          <cell r="G2382"/>
        </row>
        <row r="2383">
          <cell r="E2383">
            <v>372121251733</v>
          </cell>
          <cell r="G2383" t="str">
            <v>সামেদা ইয়াসমিন</v>
          </cell>
        </row>
        <row r="2384">
          <cell r="E2384"/>
          <cell r="G2384"/>
        </row>
        <row r="2385">
          <cell r="E2385">
            <v>258821672383</v>
          </cell>
          <cell r="G2385" t="str">
            <v>রাফিজা আকবর</v>
          </cell>
        </row>
        <row r="2386">
          <cell r="E2386"/>
          <cell r="G2386"/>
        </row>
        <row r="2387">
          <cell r="E2387">
            <v>192629147690</v>
          </cell>
          <cell r="G2387" t="str">
            <v>এ এস এম মনিরুজ্জামান মনির</v>
          </cell>
        </row>
        <row r="2388">
          <cell r="E2388"/>
          <cell r="G2388"/>
        </row>
        <row r="2389">
          <cell r="E2389">
            <v>479396604390</v>
          </cell>
          <cell r="G2389" t="str">
            <v>মোঃ রুহুল আমিন</v>
          </cell>
        </row>
        <row r="2390">
          <cell r="E2390"/>
          <cell r="G2390"/>
        </row>
        <row r="2391">
          <cell r="E2391">
            <v>171939326674</v>
          </cell>
          <cell r="G2391" t="str">
            <v>রোকেয়া আফ্ট</v>
          </cell>
        </row>
        <row r="2392">
          <cell r="E2392"/>
          <cell r="G2392"/>
        </row>
        <row r="2393">
          <cell r="E2393">
            <v>324351191028</v>
          </cell>
          <cell r="G2393" t="str">
            <v>শামীম আরা বেগম</v>
          </cell>
        </row>
        <row r="2394">
          <cell r="E2394"/>
          <cell r="G2394"/>
        </row>
        <row r="2395">
          <cell r="E2395">
            <v>133896149887</v>
          </cell>
          <cell r="G2395" t="str">
            <v>মোহাম্মদ মিজানুর রহমান</v>
          </cell>
        </row>
        <row r="2396">
          <cell r="E2396"/>
          <cell r="G2396"/>
        </row>
        <row r="2397">
          <cell r="E2397">
            <v>532753311783</v>
          </cell>
          <cell r="G2397" t="str">
            <v>মোহাম্মদ দানিশ আলী</v>
          </cell>
        </row>
        <row r="2398">
          <cell r="E2398"/>
          <cell r="G2398"/>
        </row>
        <row r="2399">
          <cell r="E2399">
            <v>463492226948</v>
          </cell>
          <cell r="G2399" t="str">
            <v>মোঃ আব্দুর রব হাওলাদার</v>
          </cell>
        </row>
        <row r="2400">
          <cell r="E2400"/>
          <cell r="G2400"/>
        </row>
        <row r="2401">
          <cell r="E2401">
            <v>814685248993</v>
          </cell>
          <cell r="G2401" t="str">
            <v>বাবুল কুমার সাহা রায়</v>
          </cell>
        </row>
        <row r="2402">
          <cell r="E2402"/>
          <cell r="G2402"/>
        </row>
        <row r="2403">
          <cell r="E2403">
            <v>155297149724</v>
          </cell>
          <cell r="G2403" t="str">
            <v>বি এম আলী আকবর</v>
          </cell>
        </row>
        <row r="2404">
          <cell r="E2404"/>
          <cell r="G2404"/>
        </row>
        <row r="2405">
          <cell r="E2405">
            <v>592765484286</v>
          </cell>
          <cell r="G2405" t="str">
            <v>আমজাদ আহমেদ চৌধুরী</v>
          </cell>
        </row>
        <row r="2406">
          <cell r="E2406"/>
          <cell r="G2406"/>
        </row>
        <row r="2407">
          <cell r="E2407">
            <v>276307326216</v>
          </cell>
          <cell r="G2407" t="str">
            <v>মোঃ দেলোয়ার হোসেন</v>
          </cell>
        </row>
        <row r="2408">
          <cell r="E2408"/>
          <cell r="G2408"/>
        </row>
        <row r="2409">
          <cell r="E2409">
            <v>619192458601</v>
          </cell>
          <cell r="G2409" t="str">
            <v>রিয়াজ আলী খান</v>
          </cell>
        </row>
        <row r="2410">
          <cell r="E2410"/>
          <cell r="G2410"/>
        </row>
        <row r="2411">
          <cell r="E2411">
            <v>117038759421</v>
          </cell>
          <cell r="G2411" t="str">
            <v>মোঃ মনোয়ার হোসেন</v>
          </cell>
        </row>
        <row r="2412">
          <cell r="E2412"/>
          <cell r="G2412"/>
        </row>
        <row r="2413">
          <cell r="E2413">
            <v>351526879654</v>
          </cell>
          <cell r="G2413" t="str">
            <v>মোঃ হাফিজুর রহমান</v>
          </cell>
        </row>
        <row r="2414">
          <cell r="E2414"/>
          <cell r="G2414"/>
        </row>
        <row r="2415">
          <cell r="E2415">
            <v>691213775140</v>
          </cell>
          <cell r="G2415" t="str">
            <v>মোঃ আমজাদ হোসেন ভূঁইয়া</v>
          </cell>
        </row>
        <row r="2416">
          <cell r="E2416"/>
          <cell r="G2416"/>
        </row>
        <row r="2417">
          <cell r="E2417">
            <v>786752432799</v>
          </cell>
          <cell r="G2417" t="str">
            <v>মোঃ দেলোয়ার হোসেন</v>
          </cell>
        </row>
        <row r="2418">
          <cell r="E2418"/>
          <cell r="G2418"/>
        </row>
        <row r="2419">
          <cell r="E2419">
            <v>459578964201</v>
          </cell>
          <cell r="G2419" t="str">
            <v>মোঃ আব্দুস সালাম সরকার</v>
          </cell>
        </row>
        <row r="2420">
          <cell r="E2420"/>
          <cell r="G2420"/>
        </row>
        <row r="2421">
          <cell r="E2421">
            <v>678344697272</v>
          </cell>
          <cell r="G2421" t="str">
            <v>রফিকুল ইসলাম</v>
          </cell>
        </row>
        <row r="2422">
          <cell r="E2422"/>
          <cell r="G2422"/>
        </row>
        <row r="2423">
          <cell r="E2423">
            <v>189781385020</v>
          </cell>
          <cell r="G2423" t="str">
            <v>মোঃ মঈন উদ্দিন খন্দকার</v>
          </cell>
        </row>
        <row r="2424">
          <cell r="E2424"/>
          <cell r="G2424"/>
        </row>
        <row r="2425">
          <cell r="E2425">
            <v>554472782321</v>
          </cell>
          <cell r="G2425" t="str">
            <v>সাজ্জাদ আহমেদ</v>
          </cell>
        </row>
        <row r="2426">
          <cell r="E2426"/>
          <cell r="G2426"/>
        </row>
        <row r="2427">
          <cell r="E2427">
            <v>150684343143</v>
          </cell>
          <cell r="G2427" t="str">
            <v>আবু ওবায়দুর রহমান খান</v>
          </cell>
        </row>
        <row r="2428">
          <cell r="E2428"/>
          <cell r="G2428"/>
        </row>
        <row r="2429">
          <cell r="E2429">
            <v>818383399914</v>
          </cell>
          <cell r="G2429" t="str">
            <v>এ বি এম খালেকুজ্জামান</v>
          </cell>
        </row>
        <row r="2430">
          <cell r="E2430"/>
          <cell r="G2430"/>
        </row>
        <row r="2431">
          <cell r="E2431">
            <v>256355358886</v>
          </cell>
          <cell r="G2431" t="str">
            <v>খান চৌধুরী আবদুস শহীদ</v>
          </cell>
        </row>
        <row r="2432">
          <cell r="E2432"/>
          <cell r="G2432"/>
        </row>
        <row r="2433">
          <cell r="E2433">
            <v>775826395980</v>
          </cell>
          <cell r="G2433" t="str">
            <v>মোঃ আমিনুর রহমান</v>
          </cell>
        </row>
        <row r="2434">
          <cell r="E2434"/>
          <cell r="G2434"/>
        </row>
        <row r="2435">
          <cell r="E2435">
            <v>720666106945</v>
          </cell>
          <cell r="G2435" t="str">
            <v>আঞ্জুমান আক্তার</v>
          </cell>
        </row>
        <row r="2436">
          <cell r="E2436"/>
          <cell r="G2436"/>
        </row>
        <row r="2437">
          <cell r="E2437">
            <v>454459327478</v>
          </cell>
          <cell r="G2437" t="str">
            <v>খালেদ আহমেদ</v>
          </cell>
        </row>
        <row r="2438">
          <cell r="E2438"/>
          <cell r="G2438"/>
        </row>
        <row r="2439">
          <cell r="E2439">
            <v>274553882020</v>
          </cell>
          <cell r="G2439" t="str">
            <v>মোঃ রফিকুজ্জামান</v>
          </cell>
        </row>
        <row r="2440">
          <cell r="E2440"/>
          <cell r="G2440"/>
        </row>
        <row r="2441">
          <cell r="E2441">
            <v>318833508953</v>
          </cell>
          <cell r="G2441" t="str">
            <v>নরেশ চন্দ্র সাহা</v>
          </cell>
        </row>
        <row r="2442">
          <cell r="E2442"/>
          <cell r="G2442"/>
        </row>
        <row r="2443">
          <cell r="E2443">
            <v>785119568762</v>
          </cell>
          <cell r="G2443" t="str">
            <v>মোঃ রফিকুল ইসলাম সরকার</v>
          </cell>
        </row>
        <row r="2444">
          <cell r="E2444"/>
          <cell r="G2444"/>
        </row>
        <row r="2445">
          <cell r="E2445">
            <v>265584249491</v>
          </cell>
          <cell r="G2445" t="str">
            <v>মোঃ সোহেল রানা</v>
          </cell>
        </row>
        <row r="2446">
          <cell r="E2446"/>
          <cell r="G2446"/>
        </row>
        <row r="2447">
          <cell r="E2447">
            <v>161800273555</v>
          </cell>
          <cell r="G2447" t="str">
            <v>মোঃ সিরাজুল ইসলাম</v>
          </cell>
        </row>
        <row r="2448">
          <cell r="E2448"/>
          <cell r="G2448"/>
        </row>
        <row r="2449">
          <cell r="E2449">
            <v>362064292530</v>
          </cell>
          <cell r="G2449" t="str">
            <v>মোঃ ইমরান-উল-কবির</v>
          </cell>
        </row>
        <row r="2450">
          <cell r="E2450"/>
          <cell r="G2450"/>
        </row>
        <row r="2451">
          <cell r="E2451">
            <v>674030954159</v>
          </cell>
          <cell r="G2451" t="str">
            <v>মোঃ আব্দুল বাকে</v>
          </cell>
        </row>
        <row r="2452">
          <cell r="E2452"/>
          <cell r="G2452"/>
        </row>
        <row r="2453">
          <cell r="E2453">
            <v>487090528070</v>
          </cell>
          <cell r="G2453" t="str">
            <v>এম এ জলিল</v>
          </cell>
        </row>
        <row r="2454">
          <cell r="E2454"/>
          <cell r="G2454"/>
        </row>
        <row r="2455">
          <cell r="E2455">
            <v>477139118030</v>
          </cell>
          <cell r="G2455" t="str">
            <v>সায়মা খানম</v>
          </cell>
        </row>
        <row r="2456">
          <cell r="E2456"/>
          <cell r="G2456"/>
        </row>
        <row r="2457">
          <cell r="E2457">
            <v>188281208396</v>
          </cell>
          <cell r="G2457" t="str">
            <v>মোস্তফা আমিনুর রশীদ</v>
          </cell>
        </row>
        <row r="2458">
          <cell r="E2458"/>
          <cell r="G2458"/>
        </row>
        <row r="2459">
          <cell r="E2459">
            <v>184129364761</v>
          </cell>
          <cell r="G2459" t="str">
            <v>মোঃ মোশতাক গাউসুল হক ভূঁইয়া</v>
          </cell>
        </row>
        <row r="2460">
          <cell r="E2460"/>
          <cell r="G2460"/>
        </row>
        <row r="2461">
          <cell r="E2461">
            <v>754459735766</v>
          </cell>
          <cell r="G2461" t="str">
            <v>মোঃ আবু হোসেন</v>
          </cell>
        </row>
        <row r="2462">
          <cell r="E2462"/>
          <cell r="G2462"/>
        </row>
        <row r="2463">
          <cell r="E2463">
            <v>161484461584</v>
          </cell>
          <cell r="G2463" t="str">
            <v>নাজমা খাতুন</v>
          </cell>
        </row>
        <row r="2464">
          <cell r="E2464"/>
          <cell r="G2464"/>
        </row>
        <row r="2465">
          <cell r="E2465">
            <v>738574773269</v>
          </cell>
          <cell r="G2465" t="str">
            <v>মর্তুজা আ ফত নাহার</v>
          </cell>
        </row>
        <row r="2466">
          <cell r="E2466"/>
          <cell r="G2466"/>
        </row>
        <row r="2467">
          <cell r="E2467">
            <v>552009600179</v>
          </cell>
          <cell r="G2467" t="str">
            <v>অঞ্জনা সাহা</v>
          </cell>
        </row>
        <row r="2468">
          <cell r="E2468"/>
          <cell r="G2468"/>
        </row>
        <row r="2469">
          <cell r="E2469">
            <v>481222479308</v>
          </cell>
          <cell r="G2469" t="str">
            <v>মোঃ ফজলুর রহমান খান</v>
          </cell>
        </row>
        <row r="2470">
          <cell r="E2470"/>
          <cell r="G2470"/>
        </row>
        <row r="2471">
          <cell r="E2471">
            <v>244621550154</v>
          </cell>
          <cell r="G2471" t="str">
            <v>মোঃ হাফিজুর রহমান</v>
          </cell>
        </row>
        <row r="2472">
          <cell r="E2472"/>
          <cell r="G2472"/>
        </row>
        <row r="2473">
          <cell r="E2473">
            <v>753261420307</v>
          </cell>
          <cell r="G2473" t="str">
            <v>মোঃ রফিকুল ইসলাম</v>
          </cell>
        </row>
        <row r="2474">
          <cell r="E2474"/>
          <cell r="G2474"/>
        </row>
        <row r="2475">
          <cell r="E2475">
            <v>136803430398</v>
          </cell>
          <cell r="G2475" t="str">
            <v>মোঃ মঈনুদ্দীন মিয়া</v>
          </cell>
        </row>
        <row r="2476">
          <cell r="E2476"/>
          <cell r="G2476"/>
        </row>
        <row r="2477">
          <cell r="E2477">
            <v>554851144068</v>
          </cell>
          <cell r="G2477" t="str">
            <v>এ কে এম ইফতেখার হোসেন</v>
          </cell>
        </row>
        <row r="2478">
          <cell r="E2478"/>
          <cell r="G2478"/>
        </row>
        <row r="2479">
          <cell r="E2479">
            <v>433487818302</v>
          </cell>
          <cell r="G2479" t="str">
            <v>নার্গিস আক্তার</v>
          </cell>
        </row>
        <row r="2480">
          <cell r="E2480"/>
          <cell r="G2480"/>
        </row>
        <row r="2481">
          <cell r="E2481">
            <v>368493462261</v>
          </cell>
          <cell r="G2481" t="str">
            <v>মোঃ শহীদুল্লাহ</v>
          </cell>
        </row>
        <row r="2482">
          <cell r="E2482"/>
          <cell r="G2482"/>
        </row>
        <row r="2483">
          <cell r="E2483">
            <v>476291656365</v>
          </cell>
          <cell r="G2483" t="str">
            <v>মোঃ নুরুল ইসলাম মুন্সী</v>
          </cell>
        </row>
        <row r="2484">
          <cell r="E2484"/>
          <cell r="G2484"/>
        </row>
        <row r="2485">
          <cell r="E2485">
            <v>166338789526</v>
          </cell>
          <cell r="G2485" t="str">
            <v>এ.বি.এম.হাবিব</v>
          </cell>
        </row>
        <row r="2486">
          <cell r="E2486"/>
          <cell r="G2486"/>
        </row>
        <row r="2487">
          <cell r="E2487">
            <v>137956724932</v>
          </cell>
          <cell r="G2487" t="str">
            <v>এইচ কে এম আলতাফ হোসেন</v>
          </cell>
        </row>
        <row r="2488">
          <cell r="E2488"/>
          <cell r="G2488"/>
        </row>
        <row r="2489">
          <cell r="E2489">
            <v>241748755426</v>
          </cell>
          <cell r="G2489" t="str">
            <v>খন্দকার জাওয়াদুল হক</v>
          </cell>
        </row>
        <row r="2490">
          <cell r="E2490"/>
          <cell r="G2490"/>
        </row>
        <row r="2491">
          <cell r="E2491">
            <v>149608892252</v>
          </cell>
          <cell r="G2491" t="str">
            <v>মোঃ ওমর ফারুক</v>
          </cell>
        </row>
        <row r="2492">
          <cell r="E2492"/>
          <cell r="G2492"/>
        </row>
        <row r="2493">
          <cell r="E2493">
            <v>138874939511</v>
          </cell>
          <cell r="G2493" t="str">
            <v>শহীদুল হক ভূঁইয়া</v>
          </cell>
        </row>
        <row r="2494">
          <cell r="E2494"/>
          <cell r="G2494"/>
        </row>
        <row r="2495">
          <cell r="E2495">
            <v>656109245130</v>
          </cell>
          <cell r="G2495" t="str">
            <v>মোঃ আব্দুল কাইয়ুম</v>
          </cell>
        </row>
        <row r="2496">
          <cell r="E2496"/>
          <cell r="G2496"/>
        </row>
        <row r="2497">
          <cell r="E2497">
            <v>173601421615</v>
          </cell>
          <cell r="G2497" t="str">
            <v>এ কে এম দেলোয়ার হোসেন</v>
          </cell>
        </row>
        <row r="2498">
          <cell r="E2498"/>
          <cell r="G2498"/>
        </row>
        <row r="2499">
          <cell r="E2499">
            <v>482073392071</v>
          </cell>
          <cell r="G2499" t="str">
            <v>মোজাম্মেল হোসেন ফারুকী</v>
          </cell>
        </row>
        <row r="2500">
          <cell r="E2500"/>
          <cell r="G2500"/>
        </row>
        <row r="2501">
          <cell r="E2501">
            <v>878189576314</v>
          </cell>
          <cell r="G2501" t="str">
            <v>আবদুস সালাম মাদবর</v>
          </cell>
        </row>
        <row r="2502">
          <cell r="E2502"/>
          <cell r="G2502"/>
        </row>
        <row r="2503">
          <cell r="E2503">
            <v>237076658631</v>
          </cell>
          <cell r="G2503" t="str">
            <v>মোঃ সামিউল আলম</v>
          </cell>
        </row>
        <row r="2504">
          <cell r="E2504"/>
          <cell r="G2504"/>
        </row>
        <row r="2505">
          <cell r="E2505">
            <v>190998303174</v>
          </cell>
          <cell r="G2505" t="str">
            <v>রুখসানা হাবিব</v>
          </cell>
        </row>
        <row r="2506">
          <cell r="E2506"/>
          <cell r="G2506"/>
        </row>
        <row r="2507">
          <cell r="E2507">
            <v>598594781673</v>
          </cell>
          <cell r="G2507" t="str">
            <v>মুনির আহমেদ</v>
          </cell>
        </row>
        <row r="2508">
          <cell r="E2508"/>
          <cell r="G2508"/>
        </row>
        <row r="2509">
          <cell r="E2509">
            <v>676484708513</v>
          </cell>
          <cell r="G2509" t="str">
            <v>গুলশান আরা বেগম</v>
          </cell>
        </row>
        <row r="2510">
          <cell r="E2510"/>
          <cell r="G2510"/>
        </row>
        <row r="2511">
          <cell r="E2511">
            <v>344197888168</v>
          </cell>
          <cell r="G2511" t="str">
            <v>এ বি এম আব্দুল মবিন</v>
          </cell>
        </row>
        <row r="2512">
          <cell r="E2512"/>
          <cell r="G2512"/>
        </row>
        <row r="2513">
          <cell r="E2513">
            <v>838084457721</v>
          </cell>
          <cell r="G2513" t="str">
            <v>উম্মে কোলসুম</v>
          </cell>
        </row>
        <row r="2514">
          <cell r="E2514"/>
          <cell r="G2514"/>
        </row>
        <row r="2515">
          <cell r="E2515">
            <v>484245175207</v>
          </cell>
          <cell r="G2515" t="str">
            <v>মোঃ মোজাফফর হোসেন</v>
          </cell>
        </row>
        <row r="2516">
          <cell r="E2516"/>
          <cell r="G2516"/>
        </row>
        <row r="2517">
          <cell r="E2517">
            <v>213401801479</v>
          </cell>
          <cell r="G2517" t="str">
            <v>মোঃ হুমায়ুন কবির</v>
          </cell>
        </row>
        <row r="2518">
          <cell r="E2518"/>
          <cell r="G2518"/>
        </row>
        <row r="2519">
          <cell r="E2519">
            <v>535532816035</v>
          </cell>
          <cell r="G2519" t="str">
            <v>আহমেদ ইউসুফ আব্বাস</v>
          </cell>
        </row>
        <row r="2520">
          <cell r="E2520"/>
          <cell r="G2520"/>
        </row>
        <row r="2521">
          <cell r="E2521">
            <v>860836503198</v>
          </cell>
          <cell r="G2521" t="str">
            <v>রফিক আহমেদ</v>
          </cell>
        </row>
        <row r="2522">
          <cell r="E2522"/>
          <cell r="G2522"/>
        </row>
        <row r="2523">
          <cell r="E2523">
            <v>254840927596</v>
          </cell>
          <cell r="G2523" t="str">
            <v>মোঃ সাবদার রহমান</v>
          </cell>
        </row>
        <row r="2524">
          <cell r="E2524"/>
          <cell r="G2524"/>
        </row>
        <row r="2525">
          <cell r="E2525">
            <v>485884846301</v>
          </cell>
          <cell r="G2525" t="str">
            <v>মোঃ মোস্তফা কামাল</v>
          </cell>
        </row>
        <row r="2526">
          <cell r="E2526"/>
          <cell r="G2526"/>
        </row>
        <row r="2527">
          <cell r="E2527">
            <v>282986484193</v>
          </cell>
          <cell r="G2527" t="str">
            <v>ভবেন্দ্র নাথ মন্ডল</v>
          </cell>
        </row>
        <row r="2528">
          <cell r="E2528"/>
          <cell r="G2528"/>
        </row>
        <row r="2529">
          <cell r="E2529">
            <v>510214487004</v>
          </cell>
          <cell r="G2529" t="str">
            <v>সুশীলা রানী বাড়ৈ</v>
          </cell>
        </row>
        <row r="2530">
          <cell r="E2530"/>
          <cell r="G2530"/>
        </row>
        <row r="2531">
          <cell r="E2531">
            <v>613975245472</v>
          </cell>
          <cell r="G2531" t="str">
            <v>মোঃ আইয়ুব হোসেন</v>
          </cell>
        </row>
        <row r="2532">
          <cell r="E2532"/>
          <cell r="G2532"/>
        </row>
        <row r="2533">
          <cell r="E2533">
            <v>775201527083</v>
          </cell>
          <cell r="G2533" t="str">
            <v>খোন্দকার শহীদ হায়দার</v>
          </cell>
        </row>
        <row r="2534">
          <cell r="E2534"/>
          <cell r="G2534"/>
        </row>
        <row r="2535">
          <cell r="E2535">
            <v>129572257959</v>
          </cell>
          <cell r="G2535" t="str">
            <v>মোঃ জেকেরুল ইসলাম</v>
          </cell>
        </row>
        <row r="2536">
          <cell r="E2536"/>
          <cell r="G2536"/>
        </row>
        <row r="2537">
          <cell r="E2537">
            <v>469115287077</v>
          </cell>
          <cell r="G2537" t="str">
            <v>সৈয়দ সফিউল্লাহ</v>
          </cell>
        </row>
        <row r="2538">
          <cell r="E2538"/>
          <cell r="G2538"/>
        </row>
        <row r="2539">
          <cell r="E2539">
            <v>879151293057</v>
          </cell>
          <cell r="G2539" t="str">
            <v>মোঃ জালাল উদ্দিন খান</v>
          </cell>
        </row>
        <row r="2540">
          <cell r="E2540"/>
          <cell r="G2540"/>
        </row>
        <row r="2541">
          <cell r="E2541">
            <v>138645761841</v>
          </cell>
          <cell r="G2541" t="str">
            <v>ফেরদৌস আহমেদ</v>
          </cell>
        </row>
        <row r="2542">
          <cell r="E2542"/>
          <cell r="G2542"/>
        </row>
        <row r="2543">
          <cell r="E2543">
            <v>647451880656</v>
          </cell>
          <cell r="G2543" t="str">
            <v>মোঃ ফখরুল প্রকৃতি</v>
          </cell>
        </row>
        <row r="2544">
          <cell r="E2544"/>
          <cell r="G2544"/>
        </row>
        <row r="2545">
          <cell r="E2545">
            <v>565732897962</v>
          </cell>
          <cell r="G2545" t="str">
            <v>এ কে এম আমির হোসেন</v>
          </cell>
        </row>
        <row r="2546">
          <cell r="E2546"/>
          <cell r="G2546"/>
        </row>
        <row r="2547">
          <cell r="E2547">
            <v>244606430463</v>
          </cell>
          <cell r="G2547" t="str">
            <v>মোঃ আতাউর রহমান</v>
          </cell>
        </row>
        <row r="2548">
          <cell r="E2548"/>
          <cell r="G2548"/>
        </row>
        <row r="2549">
          <cell r="E2549">
            <v>314958174468</v>
          </cell>
          <cell r="G2549" t="str">
            <v>মোঃ এমদাদুল হক</v>
          </cell>
        </row>
        <row r="2550">
          <cell r="E2550"/>
          <cell r="G2550"/>
        </row>
        <row r="2551">
          <cell r="E2551">
            <v>547077629663</v>
          </cell>
          <cell r="G2551" t="str">
            <v>রওশন আরা বেগম</v>
          </cell>
        </row>
        <row r="2552">
          <cell r="E2552"/>
          <cell r="G2552"/>
        </row>
        <row r="2553">
          <cell r="E2553">
            <v>593673732650</v>
          </cell>
          <cell r="G2553" t="str">
            <v>মোঃ মোক্তার আহমেদ</v>
          </cell>
        </row>
        <row r="2554">
          <cell r="E2554"/>
          <cell r="G2554"/>
        </row>
        <row r="2555">
          <cell r="E2555">
            <v>483736292045</v>
          </cell>
          <cell r="G2555" t="str">
            <v>মোঃ নজরুল ইসলাম ফরাজী</v>
          </cell>
        </row>
        <row r="2556">
          <cell r="E2556"/>
          <cell r="G2556"/>
        </row>
        <row r="2557">
          <cell r="E2557">
            <v>180064831889</v>
          </cell>
          <cell r="G2557" t="str">
            <v>মোঃ আব্দুল খালেক</v>
          </cell>
        </row>
        <row r="2558">
          <cell r="E2558"/>
          <cell r="G2558"/>
        </row>
        <row r="2559">
          <cell r="E2559">
            <v>388482906330</v>
          </cell>
          <cell r="G2559" t="str">
            <v>মোঃ মিরাজুল ইসলাম</v>
          </cell>
        </row>
        <row r="2560">
          <cell r="E2560"/>
          <cell r="G2560"/>
        </row>
        <row r="2561">
          <cell r="E2561">
            <v>135844459235</v>
          </cell>
          <cell r="G2561" t="str">
            <v>মোঃ শাহাবুদ্দিন</v>
          </cell>
        </row>
        <row r="2562">
          <cell r="E2562"/>
          <cell r="G2562"/>
        </row>
        <row r="2563">
          <cell r="E2563">
            <v>189772872136</v>
          </cell>
          <cell r="G2563" t="str">
            <v>মোঃ রফিকুল ইসলাম</v>
          </cell>
        </row>
        <row r="2564">
          <cell r="E2564"/>
          <cell r="G2564"/>
        </row>
        <row r="2565">
          <cell r="E2565">
            <v>619230799683</v>
          </cell>
          <cell r="G2565" t="str">
            <v>মোঃ সহিদুজ্জামান</v>
          </cell>
        </row>
        <row r="2566">
          <cell r="E2566"/>
          <cell r="G2566"/>
        </row>
        <row r="2567">
          <cell r="E2567">
            <v>312966688746</v>
          </cell>
          <cell r="G2567" t="str">
            <v>মোঃ জিয়াউল ইসলাম</v>
          </cell>
        </row>
        <row r="2568">
          <cell r="E2568"/>
          <cell r="G2568"/>
        </row>
        <row r="2569">
          <cell r="E2569">
            <v>180569720891</v>
          </cell>
          <cell r="G2569" t="str">
            <v>এ.কে.এম ফজলুল হক</v>
          </cell>
        </row>
        <row r="2570">
          <cell r="E2570"/>
          <cell r="G2570"/>
        </row>
        <row r="2571">
          <cell r="E2571">
            <v>330646842088</v>
          </cell>
          <cell r="G2571" t="str">
            <v>নাজমা বেগম</v>
          </cell>
        </row>
        <row r="2572">
          <cell r="E2572"/>
          <cell r="G2572"/>
        </row>
        <row r="2573">
          <cell r="E2573">
            <v>299098424838</v>
          </cell>
          <cell r="G2573" t="str">
            <v>আলাউদ্দিন আহমেদ</v>
          </cell>
        </row>
        <row r="2574">
          <cell r="E2574"/>
          <cell r="G2574"/>
        </row>
        <row r="2575">
          <cell r="E2575">
            <v>258970861563</v>
          </cell>
          <cell r="G2575" t="str">
            <v>নূরজাহান বেগম</v>
          </cell>
        </row>
        <row r="2576">
          <cell r="E2576"/>
          <cell r="G2576"/>
        </row>
        <row r="2577">
          <cell r="E2577">
            <v>131960808191</v>
          </cell>
          <cell r="G2577" t="str">
            <v>সৈয়দা ফাতেমা কানিজ</v>
          </cell>
        </row>
        <row r="2578">
          <cell r="E2578"/>
          <cell r="G2578"/>
        </row>
        <row r="2579">
          <cell r="E2579">
            <v>124882270459</v>
          </cell>
          <cell r="G2579" t="str">
            <v>মোহাম্মদ আমির হোসেন</v>
          </cell>
        </row>
        <row r="2580">
          <cell r="E2580"/>
          <cell r="G2580"/>
        </row>
        <row r="2581">
          <cell r="E2581">
            <v>144889815625</v>
          </cell>
          <cell r="G2581" t="str">
            <v>মোঃ ইমাম আলী</v>
          </cell>
        </row>
        <row r="2582">
          <cell r="E2582"/>
          <cell r="G2582"/>
        </row>
        <row r="2583">
          <cell r="E2583">
            <v>282758504866</v>
          </cell>
          <cell r="G2583" t="str">
            <v>সৈয়দ আইয়ুব আলী</v>
          </cell>
        </row>
        <row r="2584">
          <cell r="E2584"/>
          <cell r="G2584"/>
        </row>
        <row r="2585">
          <cell r="E2585">
            <v>715421213478</v>
          </cell>
          <cell r="G2585" t="str">
            <v>মোঃ শাহাদাত হোসেন</v>
          </cell>
        </row>
        <row r="2586">
          <cell r="E2586"/>
          <cell r="G2586"/>
        </row>
        <row r="2587">
          <cell r="E2587">
            <v>192838934615</v>
          </cell>
          <cell r="G2587" t="str">
            <v>আনিসুর রহমান</v>
          </cell>
        </row>
        <row r="2588">
          <cell r="E2588"/>
          <cell r="G2588"/>
        </row>
        <row r="2589">
          <cell r="E2589">
            <v>825384613286</v>
          </cell>
          <cell r="G2589" t="str">
            <v>মোহাম্মদ শফিকুল কুদ্দুস</v>
          </cell>
        </row>
        <row r="2590">
          <cell r="E2590"/>
          <cell r="G2590"/>
        </row>
        <row r="2591">
          <cell r="E2591">
            <v>573160711626</v>
          </cell>
          <cell r="G2591" t="str">
            <v>মীর আজিজুল হক</v>
          </cell>
        </row>
        <row r="2592">
          <cell r="E2592"/>
          <cell r="G2592"/>
        </row>
        <row r="2593">
          <cell r="E2593">
            <v>410256493168</v>
          </cell>
          <cell r="G2593" t="str">
            <v>মোঃ শামসুল আলম</v>
          </cell>
        </row>
        <row r="2594">
          <cell r="E2594"/>
          <cell r="G2594"/>
        </row>
        <row r="2595">
          <cell r="E2595">
            <v>440989944410</v>
          </cell>
          <cell r="G2595" t="str">
            <v>ফারুক আহমেদ ভূঁইয়া</v>
          </cell>
        </row>
        <row r="2596">
          <cell r="E2596"/>
          <cell r="G2596"/>
        </row>
        <row r="2597">
          <cell r="E2597">
            <v>583960933404</v>
          </cell>
          <cell r="G2597" t="str">
            <v>হরে কৃষ্ণ দেবনাথ</v>
          </cell>
        </row>
        <row r="2598">
          <cell r="E2598"/>
          <cell r="G2598"/>
        </row>
        <row r="2599">
          <cell r="E2599">
            <v>160793500023</v>
          </cell>
          <cell r="G2599" t="str">
            <v>তসলিমা আহমেদ</v>
          </cell>
        </row>
        <row r="2600">
          <cell r="E2600"/>
          <cell r="G2600"/>
        </row>
        <row r="2601">
          <cell r="E2601">
            <v>317853716637</v>
          </cell>
          <cell r="G2601" t="str">
            <v>মোঃ সোলায়মান</v>
          </cell>
        </row>
        <row r="2602">
          <cell r="E2602"/>
          <cell r="G2602"/>
        </row>
        <row r="2603">
          <cell r="E2603">
            <v>225593238475</v>
          </cell>
          <cell r="G2603" t="str">
            <v>মোঃ নুরুল ইসলাম</v>
          </cell>
        </row>
        <row r="2604">
          <cell r="E2604"/>
          <cell r="G2604"/>
        </row>
        <row r="2605">
          <cell r="E2605">
            <v>197453361162</v>
          </cell>
          <cell r="G2605" t="str">
            <v>মোঃ আব্দুর রাজ্জাক</v>
          </cell>
        </row>
        <row r="2606">
          <cell r="E2606"/>
          <cell r="G2606"/>
        </row>
        <row r="2607">
          <cell r="E2607">
            <v>114774720432</v>
          </cell>
          <cell r="G2607" t="str">
            <v>মোঃ মিজানুর রহমান</v>
          </cell>
        </row>
        <row r="2608">
          <cell r="E2608"/>
          <cell r="G2608"/>
        </row>
        <row r="2609">
          <cell r="E2609">
            <v>130481384966</v>
          </cell>
          <cell r="G2609" t="str">
            <v>দাশী নদী</v>
          </cell>
        </row>
        <row r="2610">
          <cell r="E2610"/>
          <cell r="G2610"/>
        </row>
        <row r="2611">
          <cell r="E2611">
            <v>827584354428</v>
          </cell>
          <cell r="G2611" t="str">
            <v>শাহিনুর সুলতানা</v>
          </cell>
        </row>
        <row r="2612">
          <cell r="E2612"/>
          <cell r="G2612"/>
        </row>
        <row r="2613">
          <cell r="E2613">
            <v>494760783670</v>
          </cell>
          <cell r="G2613" t="str">
            <v>মোঃ আনোয়ার হোসেন</v>
          </cell>
        </row>
        <row r="2614">
          <cell r="E2614"/>
          <cell r="G2614"/>
        </row>
        <row r="2615">
          <cell r="E2615">
            <v>130524990072</v>
          </cell>
          <cell r="G2615" t="str">
            <v>মোঃ মাহফুজুল হক সরকার</v>
          </cell>
        </row>
        <row r="2616">
          <cell r="E2616"/>
          <cell r="G2616"/>
        </row>
        <row r="2617">
          <cell r="E2617">
            <v>733521628036</v>
          </cell>
          <cell r="G2617" t="str">
            <v>মোঃ আবুল কাসেম</v>
          </cell>
        </row>
        <row r="2618">
          <cell r="E2618"/>
          <cell r="G2618"/>
        </row>
        <row r="2619">
          <cell r="E2619">
            <v>430773162058</v>
          </cell>
          <cell r="G2619" t="str">
            <v>মোঃ মোস্তাফিজুর রহমান</v>
          </cell>
        </row>
        <row r="2620">
          <cell r="E2620"/>
          <cell r="G2620"/>
        </row>
        <row r="2621">
          <cell r="E2621">
            <v>133360771184</v>
          </cell>
          <cell r="G2621" t="str">
            <v>মোঃ আমিনুল হক মোল্লা</v>
          </cell>
        </row>
        <row r="2622">
          <cell r="E2622"/>
          <cell r="G2622"/>
        </row>
        <row r="2623">
          <cell r="E2623">
            <v>611116329712</v>
          </cell>
          <cell r="G2623" t="str">
            <v>মোঃ আহসান উল্লাহ</v>
          </cell>
        </row>
        <row r="2624">
          <cell r="E2624"/>
          <cell r="G2624"/>
        </row>
        <row r="2625">
          <cell r="E2625">
            <v>662505542391</v>
          </cell>
          <cell r="G2625" t="str">
            <v>মোঃ নূর হোসেন</v>
          </cell>
        </row>
        <row r="2626">
          <cell r="E2626"/>
          <cell r="G2626"/>
        </row>
        <row r="2627">
          <cell r="E2627">
            <v>760338988855</v>
          </cell>
          <cell r="G2627" t="str">
            <v>মোঃ মোজাম্মেল হক</v>
          </cell>
        </row>
        <row r="2628">
          <cell r="E2628"/>
          <cell r="G2628"/>
        </row>
        <row r="2629">
          <cell r="E2629">
            <v>733292782773</v>
          </cell>
          <cell r="G2629" t="str">
            <v>মোঃ আক্তারুজ্জামান মন্ডল</v>
          </cell>
        </row>
        <row r="2630">
          <cell r="E2630"/>
          <cell r="G2630"/>
        </row>
        <row r="2631">
          <cell r="E2631">
            <v>721067306565</v>
          </cell>
          <cell r="G2631" t="str">
            <v>কাজী আবদুস। সালাম</v>
          </cell>
        </row>
        <row r="2632">
          <cell r="E2632"/>
          <cell r="G2632"/>
        </row>
        <row r="2633">
          <cell r="E2633">
            <v>685918608469</v>
          </cell>
          <cell r="G2633" t="str">
            <v>তাজরিনা ফেরদৌসী</v>
          </cell>
        </row>
        <row r="2634">
          <cell r="E2634"/>
          <cell r="G2634"/>
        </row>
        <row r="2635">
          <cell r="E2635">
            <v>433956698377</v>
          </cell>
          <cell r="G2635" t="str">
            <v>তাহমিনা চৌধুরী তুহিন</v>
          </cell>
        </row>
        <row r="2636">
          <cell r="E2636"/>
          <cell r="G2636"/>
        </row>
        <row r="2637">
          <cell r="E2637">
            <v>790261525445</v>
          </cell>
          <cell r="G2637" t="str">
            <v>মোঃ আব্দুস সালাম</v>
          </cell>
        </row>
        <row r="2638">
          <cell r="E2638"/>
          <cell r="G2638"/>
        </row>
        <row r="2639">
          <cell r="E2639">
            <v>349017695415</v>
          </cell>
          <cell r="G2639" t="str">
            <v>সুব্রত কুমার সাহা</v>
          </cell>
        </row>
        <row r="2640">
          <cell r="E2640"/>
          <cell r="G2640"/>
        </row>
        <row r="2641">
          <cell r="E2641">
            <v>376216128307</v>
          </cell>
          <cell r="G2641" t="str">
            <v>এ টি এম মাহফুজুল হক</v>
          </cell>
        </row>
        <row r="2642">
          <cell r="E2642"/>
          <cell r="G2642"/>
        </row>
        <row r="2643">
          <cell r="E2643">
            <v>164211450135</v>
          </cell>
          <cell r="G2643" t="str">
            <v>মোঃ আব্দুস সামি</v>
          </cell>
        </row>
        <row r="2644">
          <cell r="E2644"/>
          <cell r="G2644"/>
        </row>
        <row r="2645">
          <cell r="E2645">
            <v>528727207023</v>
          </cell>
          <cell r="G2645" t="str">
            <v>মোঃ শামীম শাহরিয়ার</v>
          </cell>
        </row>
        <row r="2646">
          <cell r="E2646"/>
          <cell r="G2646"/>
        </row>
        <row r="2647">
          <cell r="E2647">
            <v>624140286161</v>
          </cell>
          <cell r="G2647" t="str">
            <v>মোহাম্মদ ফজলুল করিম</v>
          </cell>
        </row>
        <row r="2648">
          <cell r="E2648"/>
          <cell r="G2648"/>
        </row>
        <row r="2649">
          <cell r="E2649">
            <v>299857991136</v>
          </cell>
          <cell r="G2649" t="str">
            <v>মোঃ হামিদুল হক চৌধুরী</v>
          </cell>
        </row>
        <row r="2650">
          <cell r="E2650"/>
          <cell r="G2650"/>
        </row>
        <row r="2651">
          <cell r="E2651">
            <v>721973300139</v>
          </cell>
          <cell r="G2651" t="str">
            <v>মিসেস পারভীন আক্তার</v>
          </cell>
        </row>
        <row r="2652">
          <cell r="E2652"/>
          <cell r="G2652"/>
        </row>
        <row r="2653">
          <cell r="E2653">
            <v>646135678093</v>
          </cell>
          <cell r="G2653" t="str">
            <v>কুরসিয়া বেগম</v>
          </cell>
        </row>
        <row r="2654">
          <cell r="E2654"/>
          <cell r="G2654"/>
        </row>
        <row r="2655">
          <cell r="E2655">
            <v>455307156325</v>
          </cell>
          <cell r="G2655" t="str">
            <v>আজিজা আফ্রোজ</v>
          </cell>
        </row>
        <row r="2656">
          <cell r="E2656"/>
          <cell r="G2656"/>
        </row>
        <row r="2657">
          <cell r="E2657">
            <v>237150961391</v>
          </cell>
          <cell r="G2657" t="str">
            <v>ফয়েজ মোহাম্মদ মামুন</v>
          </cell>
        </row>
        <row r="2658">
          <cell r="E2658"/>
          <cell r="G2658"/>
        </row>
        <row r="2659">
          <cell r="E2659">
            <v>191174111196</v>
          </cell>
          <cell r="G2659" t="str">
            <v>মোঃ আজিজুল হক</v>
          </cell>
        </row>
        <row r="2660">
          <cell r="E2660"/>
          <cell r="G2660"/>
        </row>
        <row r="2661">
          <cell r="E2661">
            <v>291595292682</v>
          </cell>
          <cell r="G2661" t="str">
            <v>মোঃ মশিয়ার রহমান</v>
          </cell>
        </row>
        <row r="2662">
          <cell r="E2662"/>
          <cell r="G2662"/>
        </row>
        <row r="2663">
          <cell r="E2663">
            <v>611608437226</v>
          </cell>
          <cell r="G2663" t="str">
            <v>শান্তি রঞ্জন বিশ্বাস</v>
          </cell>
        </row>
        <row r="2664">
          <cell r="E2664"/>
          <cell r="G2664"/>
        </row>
        <row r="2665">
          <cell r="E2665">
            <v>638667947301</v>
          </cell>
          <cell r="G2665" t="str">
            <v>মুন্সী আজিজুল হক</v>
          </cell>
        </row>
        <row r="2666">
          <cell r="E2666"/>
          <cell r="G2666"/>
        </row>
        <row r="2667">
          <cell r="E2667">
            <v>381755392979</v>
          </cell>
          <cell r="G2667" t="str">
            <v>সুফিয়া খাতুন</v>
          </cell>
        </row>
        <row r="2668">
          <cell r="E2668"/>
          <cell r="G2668"/>
        </row>
        <row r="2669">
          <cell r="E2669">
            <v>752777108979</v>
          </cell>
          <cell r="G2669" t="str">
            <v>মোঃ আমির হোসেন খান</v>
          </cell>
        </row>
        <row r="2670">
          <cell r="E2670"/>
          <cell r="G2670"/>
        </row>
        <row r="2671">
          <cell r="E2671">
            <v>611965964167</v>
          </cell>
          <cell r="G2671" t="str">
            <v>শাইখ লিয়াকত আলী</v>
          </cell>
        </row>
        <row r="2672">
          <cell r="E2672"/>
          <cell r="G2672"/>
        </row>
        <row r="2673">
          <cell r="E2673">
            <v>228853976313</v>
          </cell>
          <cell r="G2673" t="str">
            <v>নুরুন নাহার বেগম</v>
          </cell>
        </row>
        <row r="2674">
          <cell r="E2674"/>
          <cell r="G2674"/>
        </row>
        <row r="2675">
          <cell r="E2675">
            <v>557202301208</v>
          </cell>
          <cell r="G2675" t="str">
            <v>সালেহা বেগম</v>
          </cell>
        </row>
        <row r="2676">
          <cell r="E2676"/>
          <cell r="G2676"/>
        </row>
        <row r="2677">
          <cell r="E2677">
            <v>369265828282</v>
          </cell>
          <cell r="G2677" t="str">
            <v>মোঃ গোলাম মোস্তফা</v>
          </cell>
        </row>
        <row r="2678">
          <cell r="E2678"/>
          <cell r="G2678"/>
        </row>
        <row r="2679">
          <cell r="E2679">
            <v>329430572412</v>
          </cell>
          <cell r="G2679" t="str">
            <v>জাহিদুল হক মল্লিক</v>
          </cell>
        </row>
        <row r="2680">
          <cell r="E2680"/>
          <cell r="G2680"/>
        </row>
        <row r="2681">
          <cell r="E2681">
            <v>788987311830</v>
          </cell>
          <cell r="G2681" t="str">
            <v>নাহিদ সুলতানা চৌধুরী</v>
          </cell>
        </row>
        <row r="2682">
          <cell r="E2682"/>
          <cell r="G2682"/>
        </row>
        <row r="2683">
          <cell r="E2683">
            <v>870319652148</v>
          </cell>
          <cell r="G2683" t="str">
            <v>মোঃ শামসুল আলম</v>
          </cell>
        </row>
        <row r="2684">
          <cell r="E2684"/>
          <cell r="G2684"/>
        </row>
        <row r="2685">
          <cell r="E2685">
            <v>576025229577</v>
          </cell>
          <cell r="G2685" t="str">
            <v>মীর মজিবুর রহমান</v>
          </cell>
        </row>
        <row r="2686">
          <cell r="E2686"/>
          <cell r="G2686"/>
        </row>
        <row r="2687">
          <cell r="E2687">
            <v>558431140549</v>
          </cell>
          <cell r="G2687" t="str">
            <v>মোসামাস নগদ টাকা</v>
          </cell>
        </row>
        <row r="2688">
          <cell r="E2688"/>
          <cell r="G2688"/>
        </row>
        <row r="2689">
          <cell r="E2689">
            <v>446831722767</v>
          </cell>
          <cell r="G2689" t="str">
            <v>আহসান উল্লাহ</v>
          </cell>
        </row>
        <row r="2690">
          <cell r="E2690"/>
          <cell r="G2690"/>
        </row>
        <row r="2691">
          <cell r="E2691">
            <v>276215765731</v>
          </cell>
          <cell r="G2691" t="str">
            <v>মোঃ সালাহ উদ্দিন সিদ্দিকী</v>
          </cell>
        </row>
        <row r="2692">
          <cell r="E2692"/>
          <cell r="G2692"/>
        </row>
        <row r="2693">
          <cell r="E2693">
            <v>682330556071</v>
          </cell>
          <cell r="G2693" t="str">
            <v>মোঃ কফিল উদ্দিন মাহমুদ</v>
          </cell>
        </row>
        <row r="2694">
          <cell r="E2694"/>
          <cell r="G2694"/>
        </row>
        <row r="2695">
          <cell r="E2695">
            <v>822609430829</v>
          </cell>
          <cell r="G2695" t="str">
            <v>আফরোজা বেগম</v>
          </cell>
        </row>
        <row r="2696">
          <cell r="E2696"/>
          <cell r="G2696"/>
        </row>
        <row r="2697">
          <cell r="E2697">
            <v>240899411824</v>
          </cell>
          <cell r="G2697" t="str">
            <v>মোঃ আব্দুল মোত্তালিব</v>
          </cell>
        </row>
        <row r="2698">
          <cell r="E2698"/>
          <cell r="G2698"/>
        </row>
        <row r="2699">
          <cell r="E2699">
            <v>331167949926</v>
          </cell>
          <cell r="G2699" t="str">
            <v>শাহাদাত হোসেন</v>
          </cell>
        </row>
        <row r="2700">
          <cell r="E2700"/>
          <cell r="G2700"/>
        </row>
        <row r="2701">
          <cell r="E2701">
            <v>192204225631</v>
          </cell>
          <cell r="G2701" t="str">
            <v>মোঃ আবুল কাশেম</v>
          </cell>
        </row>
        <row r="2702">
          <cell r="E2702"/>
          <cell r="G2702"/>
        </row>
        <row r="2703">
          <cell r="E2703">
            <v>361376156117</v>
          </cell>
          <cell r="G2703" t="str">
            <v>ঝর্ণা রাউথ</v>
          </cell>
        </row>
        <row r="2704">
          <cell r="E2704"/>
          <cell r="G2704"/>
        </row>
        <row r="2705">
          <cell r="E2705">
            <v>162965347392</v>
          </cell>
          <cell r="G2705" t="str">
            <v>মোঃ মোজাফফর হোসেন</v>
          </cell>
        </row>
        <row r="2706">
          <cell r="E2706"/>
          <cell r="G2706"/>
        </row>
        <row r="2707">
          <cell r="E2707">
            <v>626127972096</v>
          </cell>
          <cell r="G2707" t="str">
            <v>বজলুল হক</v>
          </cell>
        </row>
        <row r="2708">
          <cell r="E2708"/>
          <cell r="G2708"/>
        </row>
        <row r="2709">
          <cell r="E2709">
            <v>120713139690</v>
          </cell>
          <cell r="G2709" t="str">
            <v>মোঃ শাহ নওয়াজ</v>
          </cell>
        </row>
        <row r="2710">
          <cell r="E2710"/>
          <cell r="G2710"/>
        </row>
        <row r="2711">
          <cell r="E2711">
            <v>756279909043</v>
          </cell>
          <cell r="G2711" t="str">
            <v>তানজিন শামসুন ঘনিষ্ঠ</v>
          </cell>
        </row>
        <row r="2712">
          <cell r="E2712"/>
          <cell r="G2712"/>
        </row>
        <row r="2713">
          <cell r="E2713">
            <v>894400335861</v>
          </cell>
          <cell r="G2713" t="str">
            <v>মোঃ আব্দুল আউয়াল</v>
          </cell>
        </row>
        <row r="2714">
          <cell r="E2714"/>
          <cell r="G2714"/>
        </row>
        <row r="2715">
          <cell r="E2715">
            <v>686253423816</v>
          </cell>
          <cell r="G2715" t="str">
            <v>মোঃ সাইফুল ইসলাম</v>
          </cell>
        </row>
        <row r="2716">
          <cell r="E2716"/>
          <cell r="G2716"/>
        </row>
        <row r="2717">
          <cell r="E2717">
            <v>720739947050</v>
          </cell>
          <cell r="G2717" t="str">
            <v>শাহ সুলতানা</v>
          </cell>
        </row>
        <row r="2718">
          <cell r="E2718"/>
          <cell r="G2718"/>
        </row>
        <row r="2719">
          <cell r="E2719">
            <v>378113447411</v>
          </cell>
          <cell r="G2719" t="str">
            <v>সেলিমা বেগম</v>
          </cell>
        </row>
        <row r="2720">
          <cell r="E2720"/>
          <cell r="G2720"/>
        </row>
        <row r="2721">
          <cell r="E2721">
            <v>330237738885</v>
          </cell>
          <cell r="G2721" t="str">
            <v>মোঃ শহীদুল্লাহ</v>
          </cell>
        </row>
        <row r="2722">
          <cell r="E2722"/>
          <cell r="G2722"/>
        </row>
        <row r="2723">
          <cell r="E2723">
            <v>410472187258</v>
          </cell>
          <cell r="G2723" t="str">
            <v>মোঃ নুরুল ইসলাম মজুমদার</v>
          </cell>
        </row>
        <row r="2724">
          <cell r="E2724"/>
          <cell r="G2724"/>
        </row>
        <row r="2725">
          <cell r="E2725">
            <v>687315343464</v>
          </cell>
          <cell r="G2725" t="str">
            <v>শিরিন আফ্ট</v>
          </cell>
        </row>
        <row r="2726">
          <cell r="E2726"/>
          <cell r="G2726"/>
        </row>
        <row r="2727">
          <cell r="E2727">
            <v>413942192091</v>
          </cell>
          <cell r="G2727" t="str">
            <v>মোঃ মোফাজ্জল হোসেন</v>
          </cell>
        </row>
        <row r="2728">
          <cell r="E2728"/>
          <cell r="G2728"/>
        </row>
        <row r="2729">
          <cell r="E2729">
            <v>785806276433</v>
          </cell>
          <cell r="G2729" t="str">
            <v>পায়রা বেগম</v>
          </cell>
        </row>
        <row r="2730">
          <cell r="E2730"/>
          <cell r="G2730"/>
        </row>
        <row r="2731">
          <cell r="E2731">
            <v>591091976811</v>
          </cell>
          <cell r="G2731" t="str">
            <v>মোঃ রফিক উল্লাহ</v>
          </cell>
        </row>
        <row r="2732">
          <cell r="E2732"/>
          <cell r="G2732"/>
        </row>
        <row r="2733">
          <cell r="E2733">
            <v>630365407526</v>
          </cell>
          <cell r="G2733" t="str">
            <v>মোঃ মাহফুজুর রহমান</v>
          </cell>
        </row>
        <row r="2734">
          <cell r="E2734"/>
          <cell r="G2734"/>
        </row>
        <row r="2735">
          <cell r="E2735">
            <v>332546477201</v>
          </cell>
          <cell r="G2735" t="str">
            <v>জাকির হোসেন</v>
          </cell>
        </row>
        <row r="2736">
          <cell r="E2736"/>
          <cell r="G2736"/>
        </row>
        <row r="2737">
          <cell r="E2737">
            <v>314609951006</v>
          </cell>
          <cell r="G2737" t="str">
            <v>শাহরিন আক্তার</v>
          </cell>
        </row>
        <row r="2738">
          <cell r="E2738"/>
          <cell r="G2738"/>
        </row>
        <row r="2739">
          <cell r="E2739">
            <v>559026318317</v>
          </cell>
          <cell r="G2739" t="str">
            <v>মোঃ তমিজ উদ্দিন</v>
          </cell>
        </row>
        <row r="2740">
          <cell r="E2740"/>
          <cell r="G2740"/>
        </row>
        <row r="2741">
          <cell r="E2741">
            <v>798221634939</v>
          </cell>
          <cell r="G2741" t="str">
            <v>মোঃ বায়েজিদুল হক চৌধুরী</v>
          </cell>
        </row>
        <row r="2742">
          <cell r="E2742"/>
          <cell r="G2742"/>
        </row>
        <row r="2743">
          <cell r="E2743">
            <v>799216549025</v>
          </cell>
          <cell r="G2743" t="str">
            <v>মাসউদ আলম খান</v>
          </cell>
        </row>
        <row r="2744">
          <cell r="E2744"/>
          <cell r="G2744"/>
        </row>
        <row r="2745">
          <cell r="E2745">
            <v>888406460601</v>
          </cell>
          <cell r="G2745" t="str">
            <v>খন্দকার ফরিদ উদ্দিন</v>
          </cell>
        </row>
        <row r="2746">
          <cell r="E2746"/>
          <cell r="G2746"/>
        </row>
        <row r="2747">
          <cell r="E2747">
            <v>291356341930</v>
          </cell>
          <cell r="G2747" t="str">
            <v>নজরুল ইসলাম</v>
          </cell>
        </row>
        <row r="2748">
          <cell r="E2748"/>
          <cell r="G2748"/>
        </row>
        <row r="2749">
          <cell r="E2749">
            <v>555334692222</v>
          </cell>
          <cell r="G2749" t="str">
            <v>এম হাফিজুর রহমান</v>
          </cell>
        </row>
        <row r="2750">
          <cell r="E2750"/>
          <cell r="G2750"/>
        </row>
        <row r="2751">
          <cell r="E2751">
            <v>655383718044</v>
          </cell>
          <cell r="G2751" t="str">
            <v>সৈয়দ হাফিজুল ইসলাম</v>
          </cell>
        </row>
        <row r="2752">
          <cell r="E2752"/>
          <cell r="G2752"/>
        </row>
        <row r="2753">
          <cell r="E2753">
            <v>121699697437</v>
          </cell>
          <cell r="G2753" t="str">
            <v>মোঃ আকরাম হোসেন</v>
          </cell>
        </row>
        <row r="2754">
          <cell r="E2754"/>
          <cell r="G2754"/>
        </row>
        <row r="2755">
          <cell r="E2755">
            <v>144271685468</v>
          </cell>
          <cell r="G2755" t="str">
            <v>মোঃ রুহুল আমিন খান</v>
          </cell>
        </row>
        <row r="2756">
          <cell r="E2756"/>
          <cell r="G2756"/>
        </row>
        <row r="2757">
          <cell r="E2757">
            <v>534388431258</v>
          </cell>
          <cell r="G2757" t="str">
            <v>মোহাম্মদ রোকনুজ্জামান</v>
          </cell>
        </row>
        <row r="2758">
          <cell r="E2758"/>
          <cell r="G2758"/>
        </row>
        <row r="2759">
          <cell r="E2759">
            <v>535716617054</v>
          </cell>
          <cell r="G2759" t="str">
            <v>মোঃ নুরুল ইসলাম</v>
          </cell>
        </row>
        <row r="2760">
          <cell r="E2760"/>
          <cell r="G2760"/>
        </row>
        <row r="2761">
          <cell r="E2761">
            <v>314190543144</v>
          </cell>
          <cell r="G2761" t="str">
            <v>সুপ্রভা সাঈদ</v>
          </cell>
        </row>
        <row r="2762">
          <cell r="E2762"/>
          <cell r="G2762"/>
        </row>
        <row r="2763">
          <cell r="E2763">
            <v>896238375488</v>
          </cell>
          <cell r="G2763" t="str">
            <v>সাবিতা সরকার</v>
          </cell>
        </row>
        <row r="2764">
          <cell r="E2764"/>
          <cell r="G2764"/>
        </row>
        <row r="2765">
          <cell r="E2765">
            <v>291934551108</v>
          </cell>
          <cell r="G2765" t="str">
            <v>অরূপ কুমার মন্ডল</v>
          </cell>
        </row>
        <row r="2766">
          <cell r="E2766"/>
          <cell r="G2766"/>
        </row>
        <row r="2767">
          <cell r="E2767">
            <v>641636235275</v>
          </cell>
          <cell r="G2767" t="str">
            <v>প্রমোদ রঞ্জন পাল</v>
          </cell>
        </row>
        <row r="2768">
          <cell r="E2768"/>
          <cell r="G2768"/>
        </row>
        <row r="2769">
          <cell r="E2769">
            <v>123025379629</v>
          </cell>
          <cell r="G2769" t="str">
            <v>এ কে এম মুর্শেদ</v>
          </cell>
        </row>
        <row r="2770">
          <cell r="E2770"/>
          <cell r="G2770"/>
        </row>
        <row r="2771">
          <cell r="E2771">
            <v>449860980662</v>
          </cell>
          <cell r="G2771" t="str">
            <v>মোঃ আমিনুর রহমান</v>
          </cell>
        </row>
        <row r="2772">
          <cell r="E2772"/>
          <cell r="G2772"/>
        </row>
        <row r="2773">
          <cell r="E2773">
            <v>561516420881</v>
          </cell>
          <cell r="G2773" t="str">
            <v>আলী আহাম্মদ মোল্লা</v>
          </cell>
        </row>
        <row r="2774">
          <cell r="E2774"/>
          <cell r="G2774"/>
        </row>
        <row r="2775">
          <cell r="E2775">
            <v>439482386689</v>
          </cell>
          <cell r="G2775" t="str">
            <v>সুভাষ চন্দ্র সাহা</v>
          </cell>
        </row>
        <row r="2776">
          <cell r="E2776"/>
          <cell r="G2776"/>
        </row>
        <row r="2777">
          <cell r="E2777">
            <v>864368233414</v>
          </cell>
          <cell r="G2777" t="str">
            <v>মোঃ কামরুল হাসান</v>
          </cell>
        </row>
        <row r="2778">
          <cell r="E2778"/>
          <cell r="G2778"/>
        </row>
        <row r="2779">
          <cell r="E2779">
            <v>772956413746</v>
          </cell>
          <cell r="G2779" t="str">
            <v>মির্জা মাইন উদ্দিন</v>
          </cell>
        </row>
        <row r="2780">
          <cell r="E2780"/>
          <cell r="G2780"/>
        </row>
        <row r="2781">
          <cell r="E2781">
            <v>169463458613</v>
          </cell>
          <cell r="G2781" t="str">
            <v>মুহাম্মদ মাসুদুল বারী</v>
          </cell>
        </row>
        <row r="2782">
          <cell r="E2782"/>
          <cell r="G2782"/>
        </row>
        <row r="2783">
          <cell r="E2783">
            <v>160519818758</v>
          </cell>
          <cell r="G2783" t="str">
            <v>মুহাম্মদ জিয়াউল হক</v>
          </cell>
        </row>
        <row r="2784">
          <cell r="E2784"/>
          <cell r="G2784"/>
        </row>
        <row r="2785">
          <cell r="E2785">
            <v>596301430277</v>
          </cell>
          <cell r="G2785" t="str">
            <v>মোঃ আব্দুল হাকিম খান</v>
          </cell>
        </row>
        <row r="2786">
          <cell r="E2786"/>
          <cell r="G2786"/>
        </row>
        <row r="2787">
          <cell r="E2787">
            <v>658061270564</v>
          </cell>
          <cell r="G2787" t="str">
            <v>বাদল চন্দ্র বসাক</v>
          </cell>
        </row>
        <row r="2788">
          <cell r="E2788"/>
          <cell r="G2788"/>
        </row>
        <row r="2789">
          <cell r="E2789">
            <v>850428775790</v>
          </cell>
          <cell r="G2789" t="str">
            <v>মোঃ মফিজুল ইসলাম</v>
          </cell>
        </row>
        <row r="2790">
          <cell r="E2790"/>
          <cell r="G2790"/>
        </row>
        <row r="2791">
          <cell r="E2791">
            <v>663967250953</v>
          </cell>
          <cell r="G2791" t="str">
            <v>মোঃ গোলাম ফারুক</v>
          </cell>
        </row>
        <row r="2792">
          <cell r="E2792"/>
          <cell r="G2792"/>
        </row>
        <row r="2793">
          <cell r="E2793">
            <v>798895397744</v>
          </cell>
          <cell r="G2793" t="str">
            <v>মোঃ জহিরুল মোস্তফা</v>
          </cell>
        </row>
        <row r="2794">
          <cell r="E2794"/>
          <cell r="G2794"/>
        </row>
        <row r="2795">
          <cell r="E2795">
            <v>126216138177</v>
          </cell>
          <cell r="G2795" t="str">
            <v>ফজিলাতুন্নেসা</v>
          </cell>
        </row>
        <row r="2796">
          <cell r="E2796"/>
          <cell r="G2796"/>
        </row>
        <row r="2797">
          <cell r="E2797">
            <v>624123182220</v>
          </cell>
          <cell r="G2797" t="str">
            <v>মোঃ আব্দুল মতিন</v>
          </cell>
        </row>
        <row r="2798">
          <cell r="E2798"/>
          <cell r="G2798"/>
        </row>
        <row r="2799">
          <cell r="E2799">
            <v>599954827843</v>
          </cell>
          <cell r="G2799" t="str">
            <v>সেলিনা আক্তার</v>
          </cell>
        </row>
        <row r="2800">
          <cell r="E2800"/>
          <cell r="G2800"/>
        </row>
        <row r="2801">
          <cell r="E2801">
            <v>345717446286</v>
          </cell>
          <cell r="G2801" t="str">
            <v>এ কে এম বেলায়েত হোসেন</v>
          </cell>
        </row>
        <row r="2802">
          <cell r="E2802"/>
          <cell r="G2802"/>
        </row>
        <row r="2803">
          <cell r="E2803">
            <v>262036393536</v>
          </cell>
          <cell r="G2803" t="str">
            <v>মোঃ ইব্রাহিম সরকার</v>
          </cell>
        </row>
        <row r="2804">
          <cell r="E2804"/>
          <cell r="G2804"/>
        </row>
        <row r="2805">
          <cell r="E2805">
            <v>220126324191</v>
          </cell>
          <cell r="G2805" t="str">
            <v>মোঃ আব্দুল মান্নান</v>
          </cell>
        </row>
        <row r="2806">
          <cell r="E2806"/>
          <cell r="G2806"/>
        </row>
        <row r="2807">
          <cell r="E2807">
            <v>680491294063</v>
          </cell>
          <cell r="G2807" t="str">
            <v>মোঃ আবুল কালাম মোল্লা</v>
          </cell>
        </row>
        <row r="2808">
          <cell r="E2808"/>
          <cell r="G2808"/>
        </row>
        <row r="2809">
          <cell r="E2809">
            <v>194370670627</v>
          </cell>
          <cell r="G2809" t="str">
            <v>লিলি চৌধুরী</v>
          </cell>
        </row>
        <row r="2810">
          <cell r="E2810"/>
          <cell r="G2810"/>
        </row>
        <row r="2811">
          <cell r="E2811">
            <v>231802194672</v>
          </cell>
          <cell r="G2811" t="str">
            <v>সবচেয়ে। কামরুন নাহার</v>
          </cell>
        </row>
        <row r="2812">
          <cell r="E2812"/>
          <cell r="G2812"/>
        </row>
        <row r="2813">
          <cell r="E2813">
            <v>511972353156</v>
          </cell>
          <cell r="G2813" t="str">
            <v>জয়নাল আবদিন</v>
          </cell>
        </row>
        <row r="2814">
          <cell r="E2814"/>
          <cell r="G2814"/>
        </row>
        <row r="2815">
          <cell r="E2815">
            <v>550673196502</v>
          </cell>
          <cell r="G2815" t="str">
            <v>মোঃ হানিফ মিয়া</v>
          </cell>
        </row>
        <row r="2816">
          <cell r="E2816"/>
          <cell r="G2816"/>
        </row>
        <row r="2817">
          <cell r="E2817">
            <v>773953627505</v>
          </cell>
          <cell r="G2817" t="str">
            <v>আবুল আয়েস খান</v>
          </cell>
        </row>
        <row r="2818">
          <cell r="E2818"/>
          <cell r="G2818"/>
        </row>
        <row r="2819">
          <cell r="E2819">
            <v>343444642999</v>
          </cell>
          <cell r="G2819" t="str">
            <v>রানী চৌধুরী টাকা</v>
          </cell>
        </row>
        <row r="2820">
          <cell r="E2820"/>
          <cell r="G2820"/>
        </row>
        <row r="2821">
          <cell r="E2821">
            <v>356444873129</v>
          </cell>
          <cell r="G2821" t="str">
            <v>মোঃ ফরহাদুল ইসলাম</v>
          </cell>
        </row>
        <row r="2822">
          <cell r="E2822"/>
          <cell r="G2822"/>
        </row>
        <row r="2823">
          <cell r="E2823">
            <v>847905893069</v>
          </cell>
          <cell r="G2823" t="str">
            <v>মুন্সী মোঃ মিজানুর রহমান</v>
          </cell>
        </row>
        <row r="2824">
          <cell r="E2824"/>
          <cell r="G2824"/>
        </row>
        <row r="2825">
          <cell r="E2825">
            <v>715843611818</v>
          </cell>
          <cell r="G2825" t="str">
            <v>ইশফাক হোসেন চৌধুরী</v>
          </cell>
        </row>
        <row r="2826">
          <cell r="E2826"/>
          <cell r="G2826"/>
        </row>
        <row r="2827">
          <cell r="E2827">
            <v>487452220441</v>
          </cell>
          <cell r="G2827" t="str">
            <v>হরি প্রসাদ মিত্র</v>
          </cell>
        </row>
        <row r="2828">
          <cell r="E2828"/>
          <cell r="G2828"/>
        </row>
        <row r="2829">
          <cell r="E2829">
            <v>685821883464</v>
          </cell>
          <cell r="G2829" t="str">
            <v>আয়েশা খাতুন</v>
          </cell>
        </row>
        <row r="2830">
          <cell r="E2830"/>
          <cell r="G2830"/>
        </row>
        <row r="2831">
          <cell r="E2831">
            <v>566117606308</v>
          </cell>
          <cell r="G2831" t="str">
            <v>মোঃ আব্দুস সাত্তার</v>
          </cell>
        </row>
        <row r="2832">
          <cell r="E2832"/>
          <cell r="G2832"/>
        </row>
        <row r="2833">
          <cell r="E2833">
            <v>635832620718</v>
          </cell>
          <cell r="G2833" t="str">
            <v>দীপক কুমার সাহা</v>
          </cell>
        </row>
        <row r="2834">
          <cell r="E2834"/>
          <cell r="G2834"/>
        </row>
        <row r="2835">
          <cell r="E2835">
            <v>137808311454</v>
          </cell>
          <cell r="G2835" t="str">
            <v>মোঃ সিদ্দিকুর রহমান</v>
          </cell>
        </row>
        <row r="2836">
          <cell r="E2836"/>
          <cell r="G2836"/>
        </row>
        <row r="2837">
          <cell r="E2837">
            <v>119294721648</v>
          </cell>
          <cell r="G2837" t="str">
            <v>মোঃ মজিবুর রহমান</v>
          </cell>
        </row>
        <row r="2838">
          <cell r="E2838"/>
          <cell r="G2838"/>
        </row>
        <row r="2839">
          <cell r="E2839">
            <v>461793302422</v>
          </cell>
          <cell r="G2839" t="str">
            <v>স্বরূপ কেএসমার সাহা</v>
          </cell>
        </row>
        <row r="2840">
          <cell r="E2840"/>
          <cell r="G2840"/>
        </row>
        <row r="2841">
          <cell r="E2841">
            <v>139797421102</v>
          </cell>
          <cell r="G2841" t="str">
            <v>ফয়সাল নোমান</v>
          </cell>
        </row>
        <row r="2842">
          <cell r="E2842"/>
          <cell r="G2842"/>
        </row>
        <row r="2843">
          <cell r="E2843">
            <v>174090105741</v>
          </cell>
          <cell r="G2843" t="str">
            <v>বেগম রেইড</v>
          </cell>
        </row>
        <row r="2844">
          <cell r="E2844"/>
          <cell r="G2844"/>
        </row>
        <row r="2845">
          <cell r="E2845">
            <v>514209719042</v>
          </cell>
          <cell r="G2845" t="str">
            <v>মোঃ গোলাম কবির</v>
          </cell>
        </row>
        <row r="2846">
          <cell r="E2846"/>
          <cell r="G2846"/>
        </row>
        <row r="2847">
          <cell r="E2847">
            <v>847638635120</v>
          </cell>
          <cell r="G2847" t="str">
            <v>মোঃ মাহাবুর রহমান</v>
          </cell>
        </row>
        <row r="2848">
          <cell r="E2848"/>
          <cell r="G2848"/>
        </row>
        <row r="2849">
          <cell r="E2849">
            <v>661645626955</v>
          </cell>
          <cell r="G2849" t="str">
            <v>মোঃ নাজিমউদ্দিন</v>
          </cell>
        </row>
        <row r="2850">
          <cell r="E2850"/>
          <cell r="G2850"/>
        </row>
        <row r="2851">
          <cell r="E2851">
            <v>624716727242</v>
          </cell>
          <cell r="G2851" t="str">
            <v>মোখলেছুর রহমান</v>
          </cell>
        </row>
        <row r="2852">
          <cell r="E2852"/>
          <cell r="G2852"/>
        </row>
        <row r="2853">
          <cell r="E2853">
            <v>437769248602</v>
          </cell>
          <cell r="G2853" t="str">
            <v>মোঃ শামসুল হক</v>
          </cell>
        </row>
        <row r="2854">
          <cell r="E2854"/>
          <cell r="G2854"/>
        </row>
        <row r="2855">
          <cell r="E2855">
            <v>126174268687</v>
          </cell>
          <cell r="G2855" t="str">
            <v>মোঃ হুমায়ুন কবির</v>
          </cell>
        </row>
        <row r="2856">
          <cell r="E2856"/>
          <cell r="G2856"/>
        </row>
        <row r="2857">
          <cell r="E2857">
            <v>433315893299</v>
          </cell>
          <cell r="G2857" t="str">
            <v>মোঃ আবু বকর মিয়া</v>
          </cell>
        </row>
        <row r="2858">
          <cell r="E2858"/>
          <cell r="G2858"/>
        </row>
        <row r="2859">
          <cell r="E2859">
            <v>247341864875</v>
          </cell>
          <cell r="G2859" t="str">
            <v>মোঃ আমিনউদ্দিন সরকার</v>
          </cell>
        </row>
        <row r="2860">
          <cell r="E2860"/>
          <cell r="G2860"/>
        </row>
        <row r="2861">
          <cell r="E2861">
            <v>496204891310</v>
          </cell>
          <cell r="G2861" t="str">
            <v>মোঃ শাহাদাত হোসেন</v>
          </cell>
        </row>
        <row r="2862">
          <cell r="E2862"/>
          <cell r="G2862"/>
        </row>
        <row r="2863">
          <cell r="E2863">
            <v>466353632587</v>
          </cell>
          <cell r="G2863" t="str">
            <v>মোঃ সোহরাব হোসেন</v>
          </cell>
        </row>
        <row r="2864">
          <cell r="E2864"/>
          <cell r="G2864"/>
        </row>
        <row r="2865">
          <cell r="E2865">
            <v>777639987901</v>
          </cell>
          <cell r="G2865" t="str">
            <v>মোঃ হানিফ উদ্দিন</v>
          </cell>
        </row>
        <row r="2866">
          <cell r="E2866"/>
          <cell r="G2866"/>
        </row>
        <row r="2867">
          <cell r="E2867">
            <v>655531694509</v>
          </cell>
          <cell r="G2867" t="str">
            <v>মোহাম্মদ আবুল কাশেম</v>
          </cell>
        </row>
        <row r="2868">
          <cell r="E2868"/>
          <cell r="G2868"/>
        </row>
        <row r="2869">
          <cell r="E2869">
            <v>851077205370</v>
          </cell>
          <cell r="G2869" t="str">
            <v>এ এফ এম শহীদুল আলম</v>
          </cell>
        </row>
        <row r="2870">
          <cell r="E2870"/>
          <cell r="G2870"/>
        </row>
        <row r="2871">
          <cell r="E2871">
            <v>838643796580</v>
          </cell>
          <cell r="G2871" t="str">
            <v>মাহামুদা শারমিন</v>
          </cell>
        </row>
        <row r="2872">
          <cell r="E2872"/>
          <cell r="G2872"/>
        </row>
        <row r="2873">
          <cell r="E2873">
            <v>173008981289</v>
          </cell>
          <cell r="G2873" t="str">
            <v>মোঃ তাজুল ইসলাম</v>
          </cell>
        </row>
        <row r="2874">
          <cell r="E2874"/>
          <cell r="G2874"/>
        </row>
        <row r="2875">
          <cell r="E2875">
            <v>462491524551</v>
          </cell>
          <cell r="G2875" t="str">
            <v>মোঃ নাজমুন মনির</v>
          </cell>
        </row>
        <row r="2876">
          <cell r="E2876"/>
          <cell r="G2876"/>
        </row>
        <row r="2877">
          <cell r="E2877">
            <v>691377703284</v>
          </cell>
          <cell r="G2877" t="str">
            <v>মোঃ জাহাঙ্গীর মিয়া</v>
          </cell>
        </row>
        <row r="2878">
          <cell r="E2878"/>
          <cell r="G2878"/>
        </row>
        <row r="2879">
          <cell r="E2879">
            <v>148931883449</v>
          </cell>
          <cell r="G2879" t="str">
            <v>বিমলেন্দ্র সাহা</v>
          </cell>
        </row>
        <row r="2880">
          <cell r="E2880"/>
          <cell r="G2880"/>
        </row>
        <row r="2881">
          <cell r="E2881">
            <v>682251630087</v>
          </cell>
          <cell r="G2881" t="str">
            <v>মোঃ এন্তাজ উদ্দিন ভূঁইয়া</v>
          </cell>
        </row>
        <row r="2882">
          <cell r="E2882"/>
          <cell r="G2882"/>
        </row>
        <row r="2883">
          <cell r="E2883">
            <v>160113303949</v>
          </cell>
          <cell r="G2883" t="str">
            <v>আরপনা টাকা</v>
          </cell>
        </row>
        <row r="2884">
          <cell r="E2884"/>
          <cell r="G2884"/>
        </row>
        <row r="2885">
          <cell r="E2885">
            <v>580775817187</v>
          </cell>
          <cell r="G2885" t="str">
            <v>কাজী আব্দুল কাদের</v>
          </cell>
        </row>
        <row r="2886">
          <cell r="E2886"/>
          <cell r="G2886"/>
        </row>
        <row r="2887">
          <cell r="E2887">
            <v>289171473816</v>
          </cell>
          <cell r="G2887" t="str">
            <v>মোঃ ওয়ালিউল্লাহ</v>
          </cell>
        </row>
        <row r="2888">
          <cell r="E2888"/>
          <cell r="G2888"/>
        </row>
        <row r="2889">
          <cell r="E2889">
            <v>693318624552</v>
          </cell>
          <cell r="G2889" t="str">
            <v>শেখ আব্দুল কাদির</v>
          </cell>
        </row>
        <row r="2890">
          <cell r="E2890"/>
          <cell r="G2890"/>
        </row>
        <row r="2891">
          <cell r="E2891">
            <v>446992679261</v>
          </cell>
          <cell r="G2891" t="str">
            <v>মোঃ বশির উল্লাহ পাটোয়ারী</v>
          </cell>
        </row>
        <row r="2892">
          <cell r="E2892"/>
          <cell r="G2892"/>
        </row>
        <row r="2893">
          <cell r="E2893">
            <v>470454338674</v>
          </cell>
          <cell r="G2893" t="str">
            <v>মোঃ নজরুল ইসলাম খান</v>
          </cell>
        </row>
        <row r="2894">
          <cell r="E2894"/>
          <cell r="G2894"/>
        </row>
        <row r="2895">
          <cell r="E2895">
            <v>454011172795</v>
          </cell>
          <cell r="G2895" t="str">
            <v>কে বি এম রাজিবুল হাসান</v>
          </cell>
        </row>
        <row r="2896">
          <cell r="E2896"/>
          <cell r="G2896"/>
        </row>
        <row r="2897">
          <cell r="E2897">
            <v>185058140185</v>
          </cell>
          <cell r="G2897" t="str">
            <v>বিলকিস আকবর</v>
          </cell>
        </row>
        <row r="2898">
          <cell r="E2898"/>
          <cell r="G2898"/>
        </row>
        <row r="2899">
          <cell r="E2899">
            <v>318486899643</v>
          </cell>
          <cell r="G2899" t="str">
            <v>কাজী কাওসার হোসেন</v>
          </cell>
        </row>
        <row r="2900">
          <cell r="E2900"/>
          <cell r="G2900"/>
        </row>
        <row r="2901">
          <cell r="E2901">
            <v>118145575974</v>
          </cell>
          <cell r="G2901" t="str">
            <v>মুহাম্মদ আব্দুল মান্নান চুন্নু</v>
          </cell>
        </row>
        <row r="2902">
          <cell r="E2902"/>
          <cell r="G2902"/>
        </row>
        <row r="2903">
          <cell r="E2903">
            <v>831124200942</v>
          </cell>
          <cell r="G2903" t="str">
            <v>মোঃ ওবায়দুল আকরাম</v>
          </cell>
        </row>
        <row r="2904">
          <cell r="E2904"/>
          <cell r="G2904"/>
        </row>
        <row r="2905">
          <cell r="E2905">
            <v>325078909732</v>
          </cell>
          <cell r="G2905" t="str">
            <v>ফরিদ আহমেদ</v>
          </cell>
        </row>
        <row r="2906">
          <cell r="E2906"/>
          <cell r="G2906"/>
        </row>
        <row r="2907">
          <cell r="E2907">
            <v>161597992269</v>
          </cell>
          <cell r="G2907" t="str">
            <v>মোঃ সারওয়ার আলম</v>
          </cell>
        </row>
        <row r="2908">
          <cell r="E2908"/>
          <cell r="G2908"/>
        </row>
        <row r="2909">
          <cell r="E2909">
            <v>129087563634</v>
          </cell>
          <cell r="G2909" t="str">
            <v>দেওয়ান আমজাদ হোসেন</v>
          </cell>
        </row>
        <row r="2910">
          <cell r="E2910"/>
          <cell r="G2910"/>
        </row>
        <row r="2911">
          <cell r="E2911">
            <v>776634918646</v>
          </cell>
          <cell r="G2911" t="str">
            <v>মোঃ ইসমাইল হোসেন</v>
          </cell>
        </row>
        <row r="2912">
          <cell r="E2912"/>
          <cell r="G2912"/>
        </row>
        <row r="2913">
          <cell r="E2913">
            <v>624157102417</v>
          </cell>
          <cell r="G2913" t="str">
            <v>মোঃ শহীদুল্লাহ</v>
          </cell>
        </row>
        <row r="2914">
          <cell r="E2914"/>
          <cell r="G2914"/>
        </row>
        <row r="2915">
          <cell r="E2915">
            <v>336304243282</v>
          </cell>
          <cell r="G2915" t="str">
            <v>মোঃ আবুল হাশেম খান</v>
          </cell>
        </row>
        <row r="2916">
          <cell r="E2916"/>
          <cell r="G2916"/>
        </row>
        <row r="2917">
          <cell r="E2917">
            <v>149326447462</v>
          </cell>
          <cell r="G2917" t="str">
            <v>শাহেদা পারভীন</v>
          </cell>
        </row>
        <row r="2918">
          <cell r="E2918"/>
          <cell r="G2918"/>
        </row>
        <row r="2919">
          <cell r="E2919">
            <v>511812794894</v>
          </cell>
          <cell r="G2919" t="str">
            <v>সঞ্জুক্ত মন্ডল</v>
          </cell>
        </row>
        <row r="2920">
          <cell r="E2920"/>
          <cell r="G2920"/>
        </row>
        <row r="2921">
          <cell r="E2921">
            <v>173344364311</v>
          </cell>
          <cell r="G2921" t="str">
            <v>এস, এম জালাল উদ্দিন</v>
          </cell>
        </row>
        <row r="2922">
          <cell r="E2922"/>
          <cell r="G2922"/>
        </row>
        <row r="2923">
          <cell r="E2923">
            <v>716345241000</v>
          </cell>
          <cell r="G2923" t="str">
            <v>মোঃ রেজাউল করিম</v>
          </cell>
        </row>
        <row r="2924">
          <cell r="E2924"/>
          <cell r="G2924"/>
        </row>
        <row r="2925">
          <cell r="E2925">
            <v>199597362619</v>
          </cell>
          <cell r="G2925" t="str">
            <v>মোঃ আহসান উল্লাহ সরকার</v>
          </cell>
        </row>
        <row r="2926">
          <cell r="E2926"/>
          <cell r="G2926"/>
        </row>
        <row r="2927">
          <cell r="E2927">
            <v>517343694040</v>
          </cell>
          <cell r="G2927" t="str">
            <v>হাবিবুর রহমান খান</v>
          </cell>
        </row>
        <row r="2928">
          <cell r="E2928"/>
          <cell r="G2928"/>
        </row>
        <row r="2929">
          <cell r="E2929">
            <v>827023160442</v>
          </cell>
          <cell r="G2929" t="str">
            <v>মোঃ শামসুল আলম</v>
          </cell>
        </row>
        <row r="2930">
          <cell r="E2930"/>
          <cell r="G2930"/>
        </row>
        <row r="2931">
          <cell r="E2931">
            <v>632470139092</v>
          </cell>
          <cell r="G2931" t="str">
            <v>রেবেকা সুলতানা</v>
          </cell>
        </row>
        <row r="2932">
          <cell r="E2932"/>
          <cell r="G2932"/>
        </row>
        <row r="2933">
          <cell r="E2933">
            <v>514926194900</v>
          </cell>
          <cell r="G2933" t="str">
            <v>মরিয়ম আফ্ট</v>
          </cell>
        </row>
        <row r="2934">
          <cell r="E2934"/>
          <cell r="G2934"/>
        </row>
        <row r="2935">
          <cell r="E2935">
            <v>331510510636</v>
          </cell>
          <cell r="G2935" t="str">
            <v>কিশ্বর ইসলাম</v>
          </cell>
        </row>
        <row r="2936">
          <cell r="E2936"/>
          <cell r="G2936"/>
        </row>
        <row r="2937">
          <cell r="E2937">
            <v>466558707008</v>
          </cell>
          <cell r="G2937" t="str">
            <v>মোঃ আব্দুল মালেক</v>
          </cell>
        </row>
        <row r="2938">
          <cell r="E2938"/>
          <cell r="G2938"/>
        </row>
        <row r="2939">
          <cell r="E2939">
            <v>677421384837</v>
          </cell>
          <cell r="G2939" t="str">
            <v>সৈয়দ মুশতাক আহমেদ</v>
          </cell>
        </row>
        <row r="2940">
          <cell r="E2940"/>
          <cell r="G2940"/>
        </row>
        <row r="2941">
          <cell r="E2941">
            <v>528594369599</v>
          </cell>
          <cell r="G2941" t="str">
            <v>আবু মোঃ আব্দুর রশীদ খান</v>
          </cell>
        </row>
        <row r="2942">
          <cell r="E2942"/>
          <cell r="G2942"/>
        </row>
        <row r="2943">
          <cell r="E2943">
            <v>662954618936</v>
          </cell>
          <cell r="G2943" t="str">
            <v>টি এম মজিবর হোসেন</v>
          </cell>
        </row>
        <row r="2944">
          <cell r="E2944"/>
          <cell r="G2944"/>
        </row>
        <row r="2945">
          <cell r="E2945">
            <v>882874165302</v>
          </cell>
          <cell r="G2945" t="str">
            <v>নিলুফার ইয়েসমিন</v>
          </cell>
        </row>
        <row r="2946">
          <cell r="E2946"/>
          <cell r="G2946"/>
        </row>
        <row r="2947">
          <cell r="E2947">
            <v>257537106256</v>
          </cell>
          <cell r="G2947" t="str">
            <v>মোঃ সিরাজ মিয়া</v>
          </cell>
        </row>
        <row r="2948">
          <cell r="E2948"/>
          <cell r="G2948"/>
        </row>
        <row r="2949">
          <cell r="E2949">
            <v>323589798672</v>
          </cell>
          <cell r="G2949" t="str">
            <v>তাহমিনা বেগম</v>
          </cell>
        </row>
        <row r="2950">
          <cell r="E2950"/>
          <cell r="G2950"/>
        </row>
        <row r="2951">
          <cell r="E2951">
            <v>395449576453</v>
          </cell>
          <cell r="G2951" t="str">
            <v>মোঃ আব্দুল মান্নান</v>
          </cell>
        </row>
        <row r="2952">
          <cell r="E2952"/>
          <cell r="G2952"/>
        </row>
        <row r="2953">
          <cell r="E2953">
            <v>557196394223</v>
          </cell>
          <cell r="G2953" t="str">
            <v>মোঃ শামসুল হক</v>
          </cell>
        </row>
        <row r="2954">
          <cell r="E2954"/>
          <cell r="G2954"/>
        </row>
        <row r="2955">
          <cell r="E2955">
            <v>647667577662</v>
          </cell>
          <cell r="G2955" t="str">
            <v>অনিতা দে</v>
          </cell>
        </row>
        <row r="2956">
          <cell r="E2956"/>
          <cell r="G2956"/>
        </row>
        <row r="2957">
          <cell r="E2957">
            <v>691052261258</v>
          </cell>
          <cell r="G2957" t="str">
            <v>বিনয় কৃষ্ণ মজুমদার</v>
          </cell>
        </row>
        <row r="2958">
          <cell r="E2958"/>
          <cell r="G2958"/>
        </row>
        <row r="2959">
          <cell r="E2959">
            <v>629011568986</v>
          </cell>
          <cell r="G2959" t="str">
            <v>মোঃ মহসিন চৌধুরী</v>
          </cell>
        </row>
        <row r="2960">
          <cell r="E2960"/>
          <cell r="G2960"/>
        </row>
        <row r="2961">
          <cell r="E2961">
            <v>455126771808</v>
          </cell>
          <cell r="G2961" t="str">
            <v>মোঃ আখতারুজ্জামান ভূঁইয়া</v>
          </cell>
        </row>
        <row r="2962">
          <cell r="E2962"/>
          <cell r="G2962"/>
        </row>
        <row r="2963">
          <cell r="E2963">
            <v>241147860357</v>
          </cell>
          <cell r="G2963" t="str">
            <v>এস এম আবদুল্লাহ</v>
          </cell>
        </row>
        <row r="2964">
          <cell r="E2964"/>
          <cell r="G2964"/>
        </row>
        <row r="2965">
          <cell r="E2965">
            <v>146256304399</v>
          </cell>
          <cell r="G2965" t="str">
            <v>মোঃ আলমগীর হোসেন</v>
          </cell>
        </row>
        <row r="2966">
          <cell r="E2966"/>
          <cell r="G2966"/>
        </row>
        <row r="2967">
          <cell r="E2967">
            <v>386266592896</v>
          </cell>
          <cell r="G2967" t="str">
            <v>তানজিল মাহমুদ রানা</v>
          </cell>
        </row>
        <row r="2968">
          <cell r="E2968"/>
          <cell r="G2968"/>
        </row>
        <row r="2969">
          <cell r="E2969">
            <v>419765104764</v>
          </cell>
          <cell r="G2969" t="str">
            <v>নূরজাহান বেগম</v>
          </cell>
        </row>
        <row r="2970">
          <cell r="E2970"/>
          <cell r="G2970"/>
        </row>
        <row r="2971">
          <cell r="E2971">
            <v>113885817984</v>
          </cell>
          <cell r="G2971" t="str">
            <v>হামিদুর রহমান</v>
          </cell>
        </row>
        <row r="2972">
          <cell r="E2972"/>
          <cell r="G2972"/>
        </row>
        <row r="2973">
          <cell r="E2973">
            <v>451490510844</v>
          </cell>
          <cell r="G2973" t="str">
            <v>মোঃ আব্দুর রউফ</v>
          </cell>
        </row>
        <row r="2974">
          <cell r="E2974"/>
          <cell r="G2974"/>
        </row>
        <row r="2975">
          <cell r="E2975">
            <v>374640562647</v>
          </cell>
          <cell r="G2975" t="str">
            <v>আনোয়ার হোসেন</v>
          </cell>
        </row>
        <row r="2976">
          <cell r="E2976"/>
          <cell r="G2976"/>
        </row>
        <row r="2977">
          <cell r="E2977">
            <v>720029243664</v>
          </cell>
          <cell r="G2977" t="str">
            <v>মোঃ ফয়জুল কবির</v>
          </cell>
        </row>
        <row r="2978">
          <cell r="E2978"/>
          <cell r="G2978"/>
        </row>
        <row r="2979">
          <cell r="E2979">
            <v>135550956404</v>
          </cell>
          <cell r="G2979" t="str">
            <v>মোঃ আবুল হোসেন</v>
          </cell>
        </row>
        <row r="2980">
          <cell r="E2980"/>
          <cell r="G2980"/>
        </row>
        <row r="2981">
          <cell r="E2981">
            <v>553798671036</v>
          </cell>
          <cell r="G2981" t="str">
            <v>মোঃ আব্দুর রব</v>
          </cell>
        </row>
        <row r="2982">
          <cell r="E2982"/>
          <cell r="G2982"/>
        </row>
        <row r="2983">
          <cell r="E2983">
            <v>731555230479</v>
          </cell>
          <cell r="G2983" t="str">
            <v>মোঃ মোশাররফ হোসেন খান</v>
          </cell>
        </row>
        <row r="2984">
          <cell r="E2984"/>
          <cell r="G2984"/>
        </row>
        <row r="2985">
          <cell r="E2985">
            <v>871677557207</v>
          </cell>
          <cell r="G2985" t="str">
            <v>মোঃ শাহজাহান মিয়া</v>
          </cell>
        </row>
        <row r="2986">
          <cell r="E2986"/>
          <cell r="G2986"/>
        </row>
        <row r="2987">
          <cell r="E2987">
            <v>165353385641</v>
          </cell>
          <cell r="G2987" t="str">
            <v>মোঃ সাইফুর রহমান</v>
          </cell>
        </row>
        <row r="2988">
          <cell r="E2988"/>
          <cell r="G2988"/>
        </row>
        <row r="2989">
          <cell r="E2989">
            <v>837474785636</v>
          </cell>
          <cell r="G2989" t="str">
            <v>মোঃ ফজলুল হক</v>
          </cell>
        </row>
        <row r="2990">
          <cell r="E2990"/>
          <cell r="G2990"/>
        </row>
        <row r="2991">
          <cell r="E2991">
            <v>752564227383</v>
          </cell>
          <cell r="G2991" t="str">
            <v>মোঃ নিজাম উদ্দিন সরকার</v>
          </cell>
        </row>
        <row r="2992">
          <cell r="E2992"/>
          <cell r="G2992"/>
        </row>
        <row r="2993">
          <cell r="E2993">
            <v>311072445539</v>
          </cell>
          <cell r="G2993" t="str">
            <v>মোহাম্মদ আনোয়ার হোসেন</v>
          </cell>
        </row>
        <row r="2994">
          <cell r="E2994"/>
          <cell r="G2994"/>
        </row>
        <row r="2995">
          <cell r="E2995">
            <v>197958169254</v>
          </cell>
          <cell r="G2995" t="str">
            <v>মোঃ বরকত আলী</v>
          </cell>
        </row>
        <row r="2996">
          <cell r="E2996"/>
          <cell r="G2996"/>
        </row>
        <row r="2997">
          <cell r="E2997">
            <v>667190675843</v>
          </cell>
          <cell r="G2997" t="str">
            <v>মোঃ আব্দুল হান্নান</v>
          </cell>
        </row>
        <row r="2998">
          <cell r="E2998"/>
          <cell r="G2998"/>
        </row>
        <row r="2999">
          <cell r="E2999">
            <v>150213575766</v>
          </cell>
          <cell r="G2999" t="str">
            <v>নুরুল মোস্তফা ভূঁইয়া</v>
          </cell>
        </row>
        <row r="3000">
          <cell r="E3000"/>
          <cell r="G3000"/>
        </row>
        <row r="3001">
          <cell r="E3001">
            <v>190767180442</v>
          </cell>
          <cell r="G3001" t="str">
            <v>মোঃ নুরুল ইসলাম</v>
          </cell>
        </row>
        <row r="3002">
          <cell r="E3002"/>
          <cell r="G3002"/>
        </row>
        <row r="3003">
          <cell r="E3003">
            <v>573155628430</v>
          </cell>
          <cell r="G3003" t="str">
            <v>বশির আহমেদ</v>
          </cell>
        </row>
        <row r="3004">
          <cell r="E3004"/>
          <cell r="G3004"/>
        </row>
        <row r="3005">
          <cell r="E3005">
            <v>522747363659</v>
          </cell>
          <cell r="G3005" t="str">
            <v>মোঃ আলী আজম</v>
          </cell>
        </row>
        <row r="3006">
          <cell r="E3006"/>
          <cell r="G3006"/>
        </row>
        <row r="3007">
          <cell r="E3007">
            <v>621855105684</v>
          </cell>
          <cell r="G3007" t="str">
            <v>কাজী নুরুল ইসলাম</v>
          </cell>
        </row>
        <row r="3008">
          <cell r="E3008"/>
          <cell r="G3008"/>
        </row>
        <row r="3009">
          <cell r="E3009">
            <v>758492205711</v>
          </cell>
          <cell r="G3009" t="str">
            <v>রমিজ উদ্দিন আহমেদ</v>
          </cell>
        </row>
        <row r="3010">
          <cell r="E3010"/>
          <cell r="G3010"/>
        </row>
        <row r="3011">
          <cell r="E3011">
            <v>370472721695</v>
          </cell>
          <cell r="G3011" t="str">
            <v>নরওয়েজিয়ান হালদার</v>
          </cell>
        </row>
        <row r="3012">
          <cell r="E3012"/>
          <cell r="G3012"/>
        </row>
        <row r="3013">
          <cell r="E3013">
            <v>126107714366</v>
          </cell>
          <cell r="G3013" t="str">
            <v>শুধু মোহাম্মদ</v>
          </cell>
        </row>
        <row r="3014">
          <cell r="E3014"/>
          <cell r="G3014"/>
        </row>
        <row r="3015">
          <cell r="E3015">
            <v>898983489185</v>
          </cell>
          <cell r="G3015" t="str">
            <v>মিসেস সালমা বেগম</v>
          </cell>
        </row>
        <row r="3016">
          <cell r="E3016"/>
          <cell r="G3016"/>
        </row>
        <row r="3017">
          <cell r="E3017">
            <v>349371672330</v>
          </cell>
          <cell r="G3017" t="str">
            <v>মোঃ রফিকুল ইসলাম</v>
          </cell>
        </row>
        <row r="3018">
          <cell r="E3018"/>
          <cell r="G3018"/>
        </row>
        <row r="3019">
          <cell r="E3019">
            <v>191424388801</v>
          </cell>
          <cell r="G3019" t="str">
            <v>আবদুস সাত্তার</v>
          </cell>
        </row>
        <row r="3020">
          <cell r="E3020"/>
          <cell r="G3020"/>
        </row>
        <row r="3021">
          <cell r="E3021">
            <v>543271854024</v>
          </cell>
          <cell r="G3021" t="str">
            <v>আব্দুল আলীম</v>
          </cell>
        </row>
        <row r="3022">
          <cell r="E3022"/>
          <cell r="G3022"/>
        </row>
        <row r="3023">
          <cell r="E3023">
            <v>353743108327</v>
          </cell>
          <cell r="G3023" t="str">
            <v>মোঃ নাজমুল হক</v>
          </cell>
        </row>
        <row r="3024">
          <cell r="E3024"/>
          <cell r="G3024"/>
        </row>
        <row r="3025">
          <cell r="E3025">
            <v>156048825021</v>
          </cell>
          <cell r="G3025" t="str">
            <v>মোঃ ওমর ফারুক</v>
          </cell>
        </row>
        <row r="3026">
          <cell r="E3026"/>
          <cell r="G3026"/>
        </row>
        <row r="3027">
          <cell r="E3027">
            <v>130240117037</v>
          </cell>
          <cell r="G3027" t="str">
            <v>হোসেন ইমান আকন্দ</v>
          </cell>
        </row>
        <row r="3028">
          <cell r="E3028"/>
          <cell r="G3028"/>
        </row>
        <row r="3029">
          <cell r="E3029">
            <v>739209179566</v>
          </cell>
          <cell r="G3029" t="str">
            <v>মোঃ সিরাজুল ইসলাম</v>
          </cell>
        </row>
        <row r="3030">
          <cell r="E3030"/>
          <cell r="G3030"/>
        </row>
        <row r="3031">
          <cell r="E3031">
            <v>256774175034</v>
          </cell>
          <cell r="G3031" t="str">
            <v>শামসুন্নাহার রোজী</v>
          </cell>
        </row>
        <row r="3032">
          <cell r="E3032"/>
          <cell r="G3032"/>
        </row>
        <row r="3033">
          <cell r="E3033">
            <v>686399626136</v>
          </cell>
          <cell r="G3033" t="str">
            <v>তাবাসসুম ওয়াজেদ</v>
          </cell>
        </row>
        <row r="3034">
          <cell r="E3034"/>
          <cell r="G3034"/>
        </row>
        <row r="3035">
          <cell r="E3035">
            <v>688917377340</v>
          </cell>
          <cell r="G3035" t="str">
            <v>সৈয়দ আলী আমান</v>
          </cell>
        </row>
        <row r="3036">
          <cell r="E3036"/>
          <cell r="G3036"/>
        </row>
        <row r="3037">
          <cell r="E3037">
            <v>765472309004</v>
          </cell>
          <cell r="G3037" t="str">
            <v>কাজী আবদুল্লাহ শামীম</v>
          </cell>
        </row>
        <row r="3038">
          <cell r="E3038"/>
          <cell r="G3038"/>
        </row>
        <row r="3039">
          <cell r="E3039">
            <v>194754537319</v>
          </cell>
          <cell r="G3039" t="str">
            <v>মোঃ মোজাম্মেল হক</v>
          </cell>
        </row>
        <row r="3040">
          <cell r="E3040"/>
          <cell r="G3040"/>
        </row>
        <row r="3041">
          <cell r="E3041">
            <v>822224914354</v>
          </cell>
          <cell r="G3041" t="str">
            <v>এমডি, জাহাঙ্গীর আলম</v>
          </cell>
        </row>
        <row r="3042">
          <cell r="E3042"/>
          <cell r="G3042"/>
        </row>
        <row r="3043">
          <cell r="E3043">
            <v>797050734380</v>
          </cell>
          <cell r="G3043" t="str">
            <v>মোঃ আবুল হোসেন আকন্দ</v>
          </cell>
        </row>
        <row r="3044">
          <cell r="E3044"/>
          <cell r="G3044"/>
        </row>
        <row r="3045">
          <cell r="E3045">
            <v>253582974180</v>
          </cell>
          <cell r="G3045" t="str">
            <v>মুহাম্মদ সাদেক ইবনে নোমান</v>
          </cell>
        </row>
        <row r="3046">
          <cell r="E3046"/>
          <cell r="G3046"/>
        </row>
        <row r="3047">
          <cell r="E3047">
            <v>777584909700</v>
          </cell>
          <cell r="G3047" t="str">
            <v>মঞ্জু রায়</v>
          </cell>
        </row>
        <row r="3048">
          <cell r="E3048"/>
          <cell r="G3048"/>
        </row>
        <row r="3049">
          <cell r="E3049">
            <v>618325309552</v>
          </cell>
          <cell r="G3049" t="str">
            <v>মোঃ রাজা মিয়া</v>
          </cell>
        </row>
        <row r="3050">
          <cell r="E3050"/>
          <cell r="G3050"/>
        </row>
        <row r="3051">
          <cell r="E3051">
            <v>188603627355</v>
          </cell>
          <cell r="G3051" t="str">
            <v>হাজী মোঃ আবু সাঈদ আকন্দ</v>
          </cell>
        </row>
        <row r="3052">
          <cell r="E3052"/>
          <cell r="G3052"/>
        </row>
        <row r="3053">
          <cell r="E3053">
            <v>462285999697</v>
          </cell>
          <cell r="G3053" t="str">
            <v>মোঃ মশিউর আলী</v>
          </cell>
        </row>
        <row r="3054">
          <cell r="E3054"/>
          <cell r="G3054"/>
        </row>
        <row r="3055">
          <cell r="E3055">
            <v>184519123120</v>
          </cell>
          <cell r="G3055" t="str">
            <v>মোঃ মহসিন হোসেন</v>
          </cell>
        </row>
        <row r="3056">
          <cell r="E3056"/>
          <cell r="G3056"/>
        </row>
        <row r="3057">
          <cell r="E3057">
            <v>542089194594</v>
          </cell>
          <cell r="G3057" t="str">
            <v>মোঃ লিয়াকত হোসেন</v>
          </cell>
        </row>
        <row r="3058">
          <cell r="E3058"/>
          <cell r="G3058"/>
        </row>
        <row r="3059">
          <cell r="E3059">
            <v>163898439921</v>
          </cell>
          <cell r="G3059" t="str">
            <v>সুলতানা ফৌজিয়া (নীলা)</v>
          </cell>
        </row>
        <row r="3060">
          <cell r="E3060"/>
          <cell r="G3060"/>
        </row>
        <row r="3061">
          <cell r="E3061">
            <v>750207277243</v>
          </cell>
          <cell r="G3061" t="str">
            <v>মোঃ গোলাম সারওয়ার</v>
          </cell>
        </row>
        <row r="3062">
          <cell r="E3062"/>
          <cell r="G3062"/>
        </row>
        <row r="3063">
          <cell r="E3063">
            <v>766576484153</v>
          </cell>
          <cell r="G3063" t="str">
            <v>মকবুল আহমেদ</v>
          </cell>
        </row>
        <row r="3064">
          <cell r="E3064"/>
          <cell r="G3064"/>
        </row>
        <row r="3065">
          <cell r="E3065">
            <v>769166314503</v>
          </cell>
          <cell r="G3065" t="str">
            <v>মোঃ শাহজাহান</v>
          </cell>
        </row>
        <row r="3066">
          <cell r="E3066"/>
          <cell r="G3066"/>
        </row>
        <row r="3067">
          <cell r="E3067">
            <v>537850801797</v>
          </cell>
          <cell r="G3067" t="str">
            <v>কে এম মোশারেফ হোসেন</v>
          </cell>
        </row>
        <row r="3068">
          <cell r="E3068"/>
          <cell r="G3068"/>
        </row>
        <row r="3069">
          <cell r="E3069">
            <v>341736687432</v>
          </cell>
          <cell r="G3069" t="str">
            <v>হরলাল দাস</v>
          </cell>
        </row>
        <row r="3070">
          <cell r="E3070"/>
          <cell r="G3070"/>
        </row>
        <row r="3071">
          <cell r="E3071">
            <v>696724931551</v>
          </cell>
          <cell r="G3071" t="str">
            <v>স্বপন কুমার দত্ত</v>
          </cell>
        </row>
        <row r="3072">
          <cell r="E3072"/>
          <cell r="G3072"/>
        </row>
        <row r="3073">
          <cell r="E3073">
            <v>747527544975</v>
          </cell>
          <cell r="G3073" t="str">
            <v>আলী আহম্মেদ মুন্সী</v>
          </cell>
        </row>
        <row r="3074">
          <cell r="E3074"/>
          <cell r="G3074"/>
        </row>
        <row r="3075">
          <cell r="E3075">
            <v>180792559557</v>
          </cell>
          <cell r="G3075" t="str">
            <v>সৈয়দ আইনুন নাহার বেগম</v>
          </cell>
        </row>
        <row r="3076">
          <cell r="E3076"/>
          <cell r="G3076"/>
        </row>
        <row r="3077">
          <cell r="E3077">
            <v>685069159009</v>
          </cell>
          <cell r="G3077" t="str">
            <v>রেহানা আক্তার</v>
          </cell>
        </row>
        <row r="3078">
          <cell r="E3078"/>
          <cell r="G3078"/>
        </row>
        <row r="3079">
          <cell r="E3079">
            <v>354156589017</v>
          </cell>
          <cell r="G3079" t="str">
            <v>খায়রুল আমিন ফারুকী</v>
          </cell>
        </row>
        <row r="3080">
          <cell r="E3080"/>
          <cell r="G3080"/>
        </row>
        <row r="3081">
          <cell r="E3081">
            <v>566922922343</v>
          </cell>
          <cell r="G3081" t="str">
            <v>আকিনুন নেসা</v>
          </cell>
        </row>
        <row r="3082">
          <cell r="E3082"/>
          <cell r="G3082"/>
        </row>
        <row r="3083">
          <cell r="E3083">
            <v>262183919154</v>
          </cell>
          <cell r="G3083" t="str">
            <v>মোঃ খলিলুর রহমান</v>
          </cell>
        </row>
        <row r="3084">
          <cell r="E3084"/>
          <cell r="G3084"/>
        </row>
        <row r="3085">
          <cell r="E3085">
            <v>146591464131</v>
          </cell>
          <cell r="G3085" t="str">
            <v>কামরুন নাহার খান</v>
          </cell>
        </row>
        <row r="3086">
          <cell r="E3086"/>
          <cell r="G3086"/>
        </row>
        <row r="3087">
          <cell r="E3087">
            <v>497756794416</v>
          </cell>
          <cell r="G3087" t="str">
            <v>আমিনুল হক মোল্লা</v>
          </cell>
        </row>
        <row r="3088">
          <cell r="E3088"/>
          <cell r="G3088"/>
        </row>
        <row r="3089">
          <cell r="E3089">
            <v>490161853033</v>
          </cell>
          <cell r="G3089" t="str">
            <v>শাহিদা খাতুন</v>
          </cell>
        </row>
        <row r="3090">
          <cell r="E3090"/>
          <cell r="G3090"/>
        </row>
        <row r="3091">
          <cell r="E3091">
            <v>136208195165</v>
          </cell>
          <cell r="G3091" t="str">
            <v>শিবানী রানী পাল</v>
          </cell>
        </row>
        <row r="3092">
          <cell r="E3092"/>
          <cell r="G3092"/>
        </row>
        <row r="3093">
          <cell r="E3093">
            <v>759315801592</v>
          </cell>
          <cell r="G3093" t="str">
            <v>মোঃ আব্দুল আলীম</v>
          </cell>
        </row>
        <row r="3094">
          <cell r="E3094"/>
          <cell r="G3094"/>
        </row>
        <row r="3095">
          <cell r="E3095">
            <v>172791835353</v>
          </cell>
          <cell r="G3095" t="str">
            <v>মোঃ মোজাম্মেল হক</v>
          </cell>
        </row>
        <row r="3096">
          <cell r="E3096"/>
          <cell r="G3096"/>
        </row>
        <row r="3097">
          <cell r="E3097">
            <v>722014454309</v>
          </cell>
          <cell r="G3097" t="str">
            <v>সাফায়েত মোঃ নুরুল্লাহ</v>
          </cell>
        </row>
        <row r="3098">
          <cell r="E3098"/>
          <cell r="G3098"/>
        </row>
        <row r="3099">
          <cell r="E3099">
            <v>140364879877</v>
          </cell>
          <cell r="G3099" t="str">
            <v>অনজে কুমার সাহা</v>
          </cell>
        </row>
        <row r="3100">
          <cell r="E3100"/>
          <cell r="G3100"/>
        </row>
        <row r="3101">
          <cell r="E3101">
            <v>177856414145</v>
          </cell>
          <cell r="G3101" t="str">
            <v>মোঃ মতলেবুর রহমান</v>
          </cell>
        </row>
        <row r="3102">
          <cell r="E3102"/>
          <cell r="G3102"/>
        </row>
        <row r="3103">
          <cell r="E3103">
            <v>142982250399</v>
          </cell>
          <cell r="G3103" t="str">
            <v>মোঃ খালেকুজ্জামান</v>
          </cell>
        </row>
        <row r="3104">
          <cell r="E3104"/>
          <cell r="G3104"/>
        </row>
        <row r="3105">
          <cell r="E3105">
            <v>710067134512</v>
          </cell>
          <cell r="G3105" t="str">
            <v>মোঃ খলিলুর রহমান</v>
          </cell>
        </row>
        <row r="3106">
          <cell r="E3106"/>
          <cell r="G3106"/>
        </row>
        <row r="3107">
          <cell r="E3107">
            <v>176466882963</v>
          </cell>
          <cell r="G3107" t="str">
            <v>নুরুন নাহার নীলা</v>
          </cell>
        </row>
        <row r="3108">
          <cell r="E3108"/>
          <cell r="G3108"/>
        </row>
        <row r="3109">
          <cell r="E3109">
            <v>524279888368</v>
          </cell>
          <cell r="G3109" t="str">
            <v>মোঃ মুরাদ আলম খান</v>
          </cell>
        </row>
        <row r="3110">
          <cell r="E3110"/>
          <cell r="G3110"/>
        </row>
        <row r="3111">
          <cell r="E3111">
            <v>491819836986</v>
          </cell>
          <cell r="G3111" t="str">
            <v>মোহাম্মদ রফিকুল ইসলাম</v>
          </cell>
        </row>
        <row r="3112">
          <cell r="E3112"/>
          <cell r="G3112"/>
        </row>
        <row r="3113">
          <cell r="E3113">
            <v>318249450255</v>
          </cell>
          <cell r="G3113" t="str">
            <v>আমিন উদ্দিন আহমেদ</v>
          </cell>
        </row>
        <row r="3114">
          <cell r="E3114"/>
          <cell r="G3114"/>
        </row>
        <row r="3115">
          <cell r="E3115">
            <v>717371892852</v>
          </cell>
          <cell r="G3115" t="str">
            <v>নির্মল সরকার</v>
          </cell>
        </row>
        <row r="3116">
          <cell r="E3116"/>
          <cell r="G3116"/>
        </row>
        <row r="3117">
          <cell r="E3117">
            <v>158857968463</v>
          </cell>
          <cell r="G3117" t="str">
            <v>শাহিনুর বেগম</v>
          </cell>
        </row>
        <row r="3118">
          <cell r="E3118"/>
          <cell r="G3118"/>
        </row>
        <row r="3119">
          <cell r="E3119">
            <v>110384567414</v>
          </cell>
          <cell r="G3119" t="str">
            <v>মোঃ জিয়াউর রহমান</v>
          </cell>
        </row>
        <row r="3120">
          <cell r="E3120"/>
          <cell r="G3120"/>
        </row>
        <row r="3121">
          <cell r="E3121">
            <v>564236976577</v>
          </cell>
          <cell r="G3121" t="str">
            <v>ফিরোজ আহমেদ</v>
          </cell>
        </row>
        <row r="3122">
          <cell r="E3122"/>
          <cell r="G3122"/>
        </row>
        <row r="3123">
          <cell r="E3123">
            <v>314313833610</v>
          </cell>
          <cell r="G3123" t="str">
            <v>মির্জা মোঃ শাহাদাত হোসেন</v>
          </cell>
        </row>
        <row r="3124">
          <cell r="E3124"/>
          <cell r="G3124"/>
        </row>
        <row r="3125">
          <cell r="E3125">
            <v>779900574117</v>
          </cell>
          <cell r="G3125" t="str">
            <v>হালদার বায়োপ</v>
          </cell>
        </row>
        <row r="3126">
          <cell r="E3126"/>
          <cell r="G3126"/>
        </row>
        <row r="3127">
          <cell r="E3127">
            <v>795274614509</v>
          </cell>
          <cell r="G3127" t="str">
            <v>নবীর মুহাম্মদ আইয়ুব</v>
          </cell>
        </row>
        <row r="3128">
          <cell r="E3128"/>
          <cell r="G3128"/>
        </row>
        <row r="3129">
          <cell r="E3129">
            <v>853292569042</v>
          </cell>
          <cell r="G3129" t="str">
            <v>নাজমা আক্তার</v>
          </cell>
        </row>
        <row r="3130">
          <cell r="E3130"/>
          <cell r="G3130"/>
        </row>
        <row r="3131">
          <cell r="E3131">
            <v>733157963106</v>
          </cell>
          <cell r="G3131" t="str">
            <v>মোঃ লোকমান হোসেন</v>
          </cell>
        </row>
        <row r="3132">
          <cell r="E3132"/>
          <cell r="G3132"/>
        </row>
        <row r="3133">
          <cell r="E3133"/>
          <cell r="G3133"/>
        </row>
        <row r="3134">
          <cell r="E3134">
            <v>378626188130</v>
          </cell>
          <cell r="G3134" t="str">
            <v>মোঃ আবু বকর সিদ্দিক</v>
          </cell>
        </row>
        <row r="3135">
          <cell r="E3135"/>
          <cell r="G3135"/>
        </row>
        <row r="3136">
          <cell r="E3136">
            <v>898748442412</v>
          </cell>
          <cell r="G3136" t="str">
            <v>মোঃ মফিদুল হক</v>
          </cell>
        </row>
        <row r="3137">
          <cell r="E3137"/>
          <cell r="G3137"/>
        </row>
        <row r="3138">
          <cell r="E3138">
            <v>587946904109</v>
          </cell>
          <cell r="G3138" t="str">
            <v>মোঃ ফজল আলী শেখ</v>
          </cell>
        </row>
        <row r="3139">
          <cell r="E3139"/>
          <cell r="G3139"/>
        </row>
        <row r="3140">
          <cell r="E3140">
            <v>694715431673</v>
          </cell>
          <cell r="G3140" t="str">
            <v>মোঃ ফজলুল হক</v>
          </cell>
        </row>
        <row r="3141">
          <cell r="E3141"/>
          <cell r="G3141"/>
        </row>
        <row r="3142">
          <cell r="E3142">
            <v>362102228009</v>
          </cell>
          <cell r="G3142" t="str">
            <v>মোঃ মেনহাজ আলী</v>
          </cell>
        </row>
        <row r="3143">
          <cell r="E3143"/>
          <cell r="G3143"/>
        </row>
        <row r="3144">
          <cell r="E3144">
            <v>299618402194</v>
          </cell>
          <cell r="G3144" t="str">
            <v>মোঃ নুরুল ইসলাম</v>
          </cell>
        </row>
        <row r="3145">
          <cell r="E3145"/>
          <cell r="G3145"/>
        </row>
        <row r="3146">
          <cell r="E3146">
            <v>333486962265</v>
          </cell>
          <cell r="G3146" t="str">
            <v>এ কে এম হারুন রশীদ</v>
          </cell>
        </row>
        <row r="3147">
          <cell r="E3147"/>
          <cell r="G3147"/>
        </row>
        <row r="3148">
          <cell r="E3148">
            <v>210767724079</v>
          </cell>
          <cell r="G3148" t="str">
            <v>মোঃ সফিউদ্দিন মীর</v>
          </cell>
        </row>
        <row r="3149">
          <cell r="E3149"/>
          <cell r="G3149"/>
        </row>
        <row r="3150">
          <cell r="E3150">
            <v>727420517165</v>
          </cell>
          <cell r="G3150" t="str">
            <v>মোঃ আলী আজিম আকন</v>
          </cell>
        </row>
        <row r="3151">
          <cell r="E3151"/>
          <cell r="G3151"/>
        </row>
        <row r="3152">
          <cell r="E3152">
            <v>821994363752</v>
          </cell>
          <cell r="G3152" t="str">
            <v>মোঃ মোজাম্মেল হক</v>
          </cell>
        </row>
        <row r="3153">
          <cell r="E3153"/>
          <cell r="G3153"/>
        </row>
        <row r="3154">
          <cell r="E3154">
            <v>154094215983</v>
          </cell>
          <cell r="G3154" t="str">
            <v>মোঃ নজরুল ইসলাম</v>
          </cell>
        </row>
        <row r="3155">
          <cell r="E3155"/>
          <cell r="G3155"/>
        </row>
        <row r="3156">
          <cell r="E3156">
            <v>770647911950</v>
          </cell>
          <cell r="G3156" t="str">
            <v>মোঃ আনোয়ারুল ইসলাম</v>
          </cell>
        </row>
        <row r="3157">
          <cell r="E3157"/>
          <cell r="G3157"/>
        </row>
        <row r="3158">
          <cell r="E3158">
            <v>577134589622</v>
          </cell>
          <cell r="G3158" t="str">
            <v>মোঃ ইসমাইল হোসেন</v>
          </cell>
        </row>
        <row r="3159">
          <cell r="E3159"/>
          <cell r="G3159"/>
        </row>
        <row r="3160">
          <cell r="E3160">
            <v>776314708163</v>
          </cell>
          <cell r="G3160" t="str">
            <v>কাজী বায়েজিদ হাসান</v>
          </cell>
        </row>
        <row r="3161">
          <cell r="E3161"/>
          <cell r="G3161"/>
        </row>
        <row r="3162">
          <cell r="E3162">
            <v>692917901302</v>
          </cell>
          <cell r="G3162" t="str">
            <v>স্বপন কুমার সরকার</v>
          </cell>
        </row>
        <row r="3163">
          <cell r="E3163"/>
          <cell r="G3163"/>
        </row>
        <row r="3164">
          <cell r="E3164">
            <v>617705178395</v>
          </cell>
          <cell r="G3164" t="str">
            <v>শেখ আকবর আলী</v>
          </cell>
        </row>
        <row r="3165">
          <cell r="E3165"/>
          <cell r="G3165"/>
        </row>
        <row r="3166">
          <cell r="E3166">
            <v>419188469723</v>
          </cell>
          <cell r="G3166" t="str">
            <v>ইয়েসমিন এএফটি</v>
          </cell>
        </row>
        <row r="3167">
          <cell r="E3167"/>
          <cell r="G3167"/>
        </row>
        <row r="3168">
          <cell r="E3168">
            <v>247207262037</v>
          </cell>
          <cell r="G3168" t="str">
            <v>সুমন চন্দ্র কাহমাকার</v>
          </cell>
        </row>
        <row r="3169">
          <cell r="E3169"/>
          <cell r="G3169"/>
        </row>
        <row r="3170">
          <cell r="E3170">
            <v>193253615312</v>
          </cell>
          <cell r="G3170" t="str">
            <v>ওপেলা আক্তার খানম</v>
          </cell>
        </row>
        <row r="3171">
          <cell r="E3171"/>
          <cell r="G3171"/>
        </row>
        <row r="3172">
          <cell r="E3172">
            <v>275252129629</v>
          </cell>
          <cell r="G3172" t="str">
            <v>এস কে মোঃ আকরামুজ্জামান</v>
          </cell>
        </row>
        <row r="3173">
          <cell r="E3173"/>
          <cell r="G3173"/>
        </row>
        <row r="3174">
          <cell r="E3174">
            <v>842091591587</v>
          </cell>
          <cell r="G3174" t="str">
            <v>শহীদুল হক খান</v>
          </cell>
        </row>
        <row r="3175">
          <cell r="E3175"/>
          <cell r="G3175"/>
        </row>
        <row r="3176">
          <cell r="E3176">
            <v>672978319893</v>
          </cell>
          <cell r="G3176" t="str">
            <v>রানাদা প্রসাদ মজুমদার</v>
          </cell>
        </row>
        <row r="3177">
          <cell r="E3177"/>
          <cell r="G3177"/>
        </row>
        <row r="3178">
          <cell r="E3178">
            <v>889884192860</v>
          </cell>
          <cell r="G3178" t="str">
            <v>মোঃ আলী</v>
          </cell>
        </row>
        <row r="3179">
          <cell r="E3179"/>
          <cell r="G3179"/>
        </row>
        <row r="3180">
          <cell r="E3180">
            <v>796945407329</v>
          </cell>
          <cell r="G3180" t="str">
            <v>ফেরদৌস এখন</v>
          </cell>
        </row>
        <row r="3181">
          <cell r="E3181"/>
          <cell r="G3181"/>
        </row>
        <row r="3182">
          <cell r="E3182">
            <v>589920165677</v>
          </cell>
          <cell r="G3182" t="str">
            <v>স্বাগতা সিকদার</v>
          </cell>
        </row>
        <row r="3183">
          <cell r="E3183"/>
          <cell r="G3183"/>
        </row>
        <row r="3184">
          <cell r="E3184">
            <v>184298400689</v>
          </cell>
          <cell r="G3184" t="str">
            <v>মোঃ আজিজুল হক</v>
          </cell>
        </row>
        <row r="3185">
          <cell r="E3185"/>
          <cell r="G3185"/>
        </row>
        <row r="3186">
          <cell r="E3186">
            <v>519090178475</v>
          </cell>
          <cell r="G3186" t="str">
            <v>মোঃ জামাল উদ্দিন</v>
          </cell>
        </row>
        <row r="3187">
          <cell r="E3187"/>
          <cell r="G3187"/>
        </row>
        <row r="3188">
          <cell r="E3188">
            <v>722890202984</v>
          </cell>
          <cell r="G3188" t="str">
            <v>কাজী হুমায়ুন কবির</v>
          </cell>
        </row>
        <row r="3189">
          <cell r="E3189"/>
          <cell r="G3189"/>
        </row>
        <row r="3190">
          <cell r="E3190">
            <v>225578485372</v>
          </cell>
          <cell r="G3190" t="str">
            <v>মোঃ ফরহাদ হোসেন</v>
          </cell>
        </row>
        <row r="3191">
          <cell r="E3191"/>
          <cell r="G3191"/>
        </row>
        <row r="3192">
          <cell r="E3192">
            <v>635291664179</v>
          </cell>
          <cell r="G3192" t="str">
            <v>নাজলি শামীমা ফেরদৌস</v>
          </cell>
        </row>
        <row r="3193">
          <cell r="E3193"/>
          <cell r="G3193"/>
        </row>
        <row r="3194">
          <cell r="E3194">
            <v>383473886395</v>
          </cell>
          <cell r="G3194" t="str">
            <v>এম আবুল কাদির</v>
          </cell>
        </row>
        <row r="3195">
          <cell r="E3195"/>
          <cell r="G3195"/>
        </row>
        <row r="3196">
          <cell r="E3196">
            <v>186476397917</v>
          </cell>
          <cell r="G3196" t="str">
            <v>মোঃ ফারুক আলম মিরিদা</v>
          </cell>
        </row>
        <row r="3197">
          <cell r="E3197"/>
          <cell r="G3197"/>
        </row>
        <row r="3198">
          <cell r="E3198">
            <v>563055448043</v>
          </cell>
          <cell r="G3198" t="str">
            <v>আব্দুল খালেক</v>
          </cell>
        </row>
        <row r="3199">
          <cell r="E3199"/>
          <cell r="G3199"/>
        </row>
        <row r="3200">
          <cell r="E3200">
            <v>363165600330</v>
          </cell>
          <cell r="G3200" t="str">
            <v>কে এম হাসানুল ইসলাম</v>
          </cell>
        </row>
        <row r="3201">
          <cell r="E3201"/>
          <cell r="G3201"/>
        </row>
        <row r="3202">
          <cell r="E3202">
            <v>660835429990</v>
          </cell>
          <cell r="G3202" t="str">
            <v>শেখ মোঃ মনিরুল ইসলাম</v>
          </cell>
        </row>
        <row r="3203">
          <cell r="E3203"/>
          <cell r="G3203"/>
        </row>
        <row r="3204">
          <cell r="E3204">
            <v>282672258887</v>
          </cell>
          <cell r="G3204" t="str">
            <v>মোঃ আমিনুল হক</v>
          </cell>
        </row>
        <row r="3205">
          <cell r="E3205"/>
          <cell r="G3205"/>
        </row>
        <row r="3206">
          <cell r="E3206">
            <v>265676196220</v>
          </cell>
          <cell r="G3206" t="str">
            <v>মোঃ আব্দুর রহিম</v>
          </cell>
        </row>
        <row r="3207">
          <cell r="E3207"/>
          <cell r="G3207"/>
        </row>
        <row r="3208">
          <cell r="E3208">
            <v>795306874312</v>
          </cell>
          <cell r="G3208" t="str">
            <v>এ কে এম মনিরুজ্জামান</v>
          </cell>
        </row>
        <row r="3209">
          <cell r="E3209"/>
          <cell r="G3209"/>
        </row>
        <row r="3210">
          <cell r="E3210">
            <v>330599824565</v>
          </cell>
          <cell r="G3210" t="str">
            <v>শাহনাজ</v>
          </cell>
        </row>
        <row r="3211">
          <cell r="E3211"/>
          <cell r="G3211"/>
        </row>
        <row r="3212">
          <cell r="E3212">
            <v>388023929478</v>
          </cell>
          <cell r="G3212" t="str">
            <v>মোঃ সারওয়ার জাহান</v>
          </cell>
        </row>
        <row r="3213">
          <cell r="E3213"/>
          <cell r="G3213"/>
        </row>
        <row r="3214">
          <cell r="E3214">
            <v>756070476485</v>
          </cell>
          <cell r="G3214" t="str">
            <v>মোঃ নাফরুল ইসলাম খান</v>
          </cell>
        </row>
        <row r="3215">
          <cell r="E3215"/>
          <cell r="G3215"/>
        </row>
        <row r="3216">
          <cell r="E3216">
            <v>828615402713</v>
          </cell>
          <cell r="G3216" t="str">
            <v>আব্দুল মালেক সেক</v>
          </cell>
        </row>
        <row r="3217">
          <cell r="E3217"/>
          <cell r="G3217"/>
        </row>
        <row r="3218">
          <cell r="E3218">
            <v>588536614750</v>
          </cell>
          <cell r="G3218" t="str">
            <v>মোঃ সিদ্দিকুর রহমান</v>
          </cell>
        </row>
        <row r="3219">
          <cell r="E3219"/>
          <cell r="G3219"/>
        </row>
        <row r="3220">
          <cell r="E3220">
            <v>652290433320</v>
          </cell>
          <cell r="G3220" t="str">
            <v>পুলক কুমার দাস</v>
          </cell>
        </row>
        <row r="3221">
          <cell r="E3221"/>
          <cell r="G3221"/>
        </row>
        <row r="3222">
          <cell r="E3222">
            <v>354362949044</v>
          </cell>
          <cell r="G3222" t="str">
            <v>মোঃ আখতারুল আলম</v>
          </cell>
        </row>
        <row r="3223">
          <cell r="E3223"/>
          <cell r="G3223"/>
        </row>
        <row r="3224">
          <cell r="E3224">
            <v>282170968753</v>
          </cell>
          <cell r="G3224" t="str">
            <v>কান্তি বড়ুয়া দাতব্য সংস্থা</v>
          </cell>
        </row>
        <row r="3225">
          <cell r="E3225"/>
          <cell r="G3225"/>
        </row>
        <row r="3226">
          <cell r="E3226">
            <v>183920984853</v>
          </cell>
          <cell r="G3226" t="str">
            <v>মোঃ ইসহাক আলী</v>
          </cell>
        </row>
        <row r="3227">
          <cell r="E3227"/>
          <cell r="G3227"/>
        </row>
        <row r="3228">
          <cell r="E3228">
            <v>681743171051</v>
          </cell>
          <cell r="G3228" t="str">
            <v>মোঃ আবুল কালাম আজাদ</v>
          </cell>
        </row>
        <row r="3229">
          <cell r="E3229"/>
          <cell r="G3229"/>
        </row>
        <row r="3230">
          <cell r="E3230">
            <v>383319359157</v>
          </cell>
          <cell r="G3230" t="str">
            <v>জাহাঙ্গীর কবির চৌধুরী</v>
          </cell>
        </row>
        <row r="3231">
          <cell r="E3231"/>
          <cell r="G3231"/>
        </row>
        <row r="3232">
          <cell r="E3232">
            <v>565959440348</v>
          </cell>
          <cell r="G3232" t="str">
            <v>মোঃ তাসলেম উদ্দিন</v>
          </cell>
        </row>
        <row r="3233">
          <cell r="E3233"/>
          <cell r="G3233"/>
        </row>
        <row r="3234">
          <cell r="E3234">
            <v>518980907844</v>
          </cell>
          <cell r="G3234" t="str">
            <v>মুগস আহমেদ</v>
          </cell>
        </row>
        <row r="3235">
          <cell r="E3235"/>
          <cell r="G3235"/>
        </row>
        <row r="3236">
          <cell r="E3236">
            <v>738997568906</v>
          </cell>
          <cell r="G3236" t="str">
            <v>মোঃ মজিবুর রহমান</v>
          </cell>
        </row>
        <row r="3237">
          <cell r="E3237"/>
          <cell r="G3237"/>
        </row>
        <row r="3238">
          <cell r="E3238">
            <v>774382324367</v>
          </cell>
          <cell r="G3238" t="str">
            <v>পরিমল কুমার বিশ্বাস</v>
          </cell>
        </row>
        <row r="3239">
          <cell r="E3239"/>
          <cell r="G3239"/>
        </row>
        <row r="3240">
          <cell r="E3240">
            <v>655169563424</v>
          </cell>
          <cell r="G3240" t="str">
            <v>মোঃ আশরাফুল ইসলাম</v>
          </cell>
        </row>
        <row r="3241">
          <cell r="E3241"/>
          <cell r="G3241"/>
        </row>
        <row r="3242">
          <cell r="E3242">
            <v>185719220095</v>
          </cell>
          <cell r="G3242" t="str">
            <v>সুমন কুমার সাহা</v>
          </cell>
        </row>
        <row r="3243">
          <cell r="E3243"/>
          <cell r="G3243"/>
        </row>
        <row r="3244">
          <cell r="E3244">
            <v>188514171415</v>
          </cell>
          <cell r="G3244" t="str">
            <v>মোঃ মহসিন ভূঁইয়া</v>
          </cell>
        </row>
        <row r="3245">
          <cell r="E3245"/>
          <cell r="G3245"/>
        </row>
        <row r="3246">
          <cell r="E3246">
            <v>679082157839</v>
          </cell>
          <cell r="G3246" t="str">
            <v>মোহাম্মদ জাহের</v>
          </cell>
        </row>
        <row r="3247">
          <cell r="E3247"/>
          <cell r="G3247"/>
        </row>
        <row r="3248">
          <cell r="E3248">
            <v>146526574498</v>
          </cell>
          <cell r="G3248" t="str">
            <v>মোঃ হাবিবুর রহমান</v>
          </cell>
        </row>
        <row r="3249">
          <cell r="E3249"/>
          <cell r="G3249"/>
        </row>
        <row r="3250">
          <cell r="E3250">
            <v>262959423974</v>
          </cell>
          <cell r="G3250" t="str">
            <v>মোঃ বোরহান উদ্দিন</v>
          </cell>
        </row>
        <row r="3251">
          <cell r="E3251"/>
          <cell r="G3251"/>
        </row>
        <row r="3252">
          <cell r="E3252">
            <v>644694551481</v>
          </cell>
          <cell r="G3252" t="str">
            <v>মোঃ আব্দুল করিম মিয়া</v>
          </cell>
        </row>
        <row r="3253">
          <cell r="E3253"/>
          <cell r="G3253"/>
        </row>
        <row r="3254">
          <cell r="E3254">
            <v>533862263255</v>
          </cell>
          <cell r="G3254" t="str">
            <v>মুহাম্মদ নজরুল ইসলাম</v>
          </cell>
        </row>
        <row r="3255">
          <cell r="E3255"/>
          <cell r="G3255"/>
        </row>
        <row r="3256">
          <cell r="E3256">
            <v>180559188749</v>
          </cell>
          <cell r="G3256" t="str">
            <v>সৈয়দ অহিদুজ্জামান</v>
          </cell>
        </row>
        <row r="3257">
          <cell r="E3257"/>
          <cell r="G3257"/>
        </row>
        <row r="3258">
          <cell r="E3258">
            <v>385465950655</v>
          </cell>
          <cell r="G3258" t="str">
            <v>মোল্লা মোঃ সানাউল্লাহ</v>
          </cell>
        </row>
        <row r="3259">
          <cell r="E3259"/>
          <cell r="G3259"/>
        </row>
        <row r="3260">
          <cell r="E3260">
            <v>214909388010</v>
          </cell>
          <cell r="G3260" t="str">
            <v>মোঃ আব্দুস সালাম</v>
          </cell>
        </row>
        <row r="3261">
          <cell r="E3261"/>
          <cell r="G3261"/>
        </row>
        <row r="3262">
          <cell r="E3262">
            <v>282949899381</v>
          </cell>
          <cell r="G3262" t="str">
            <v>নজরুল কাদের কুরেশি</v>
          </cell>
        </row>
        <row r="3263">
          <cell r="E3263"/>
          <cell r="G3263"/>
        </row>
        <row r="3264">
          <cell r="E3264">
            <v>691742911247</v>
          </cell>
          <cell r="G3264" t="str">
            <v>আসগর আলী বসন্ত</v>
          </cell>
        </row>
        <row r="3265">
          <cell r="E3265"/>
          <cell r="G3265"/>
        </row>
        <row r="3266">
          <cell r="E3266">
            <v>792318273508</v>
          </cell>
          <cell r="G3266" t="str">
            <v>আবু সাঈদ সরকার</v>
          </cell>
        </row>
        <row r="3267">
          <cell r="E3267"/>
          <cell r="G3267"/>
        </row>
        <row r="3268">
          <cell r="E3268">
            <v>399473916968</v>
          </cell>
          <cell r="G3268" t="str">
            <v>আব্দুল মালেক</v>
          </cell>
        </row>
        <row r="3269">
          <cell r="E3269"/>
          <cell r="G3269"/>
        </row>
        <row r="3270">
          <cell r="E3270">
            <v>845434399896</v>
          </cell>
          <cell r="G3270" t="str">
            <v>নুরুল আমিন</v>
          </cell>
        </row>
        <row r="3271">
          <cell r="E3271"/>
          <cell r="G3271"/>
        </row>
        <row r="3272">
          <cell r="E3272">
            <v>764466593170</v>
          </cell>
          <cell r="G3272" t="str">
            <v>মোঃ আব্দুস সামাদ মোড়ল</v>
          </cell>
        </row>
        <row r="3273">
          <cell r="E3273"/>
          <cell r="G3273"/>
        </row>
        <row r="3274">
          <cell r="E3274">
            <v>445793513292</v>
          </cell>
          <cell r="G3274" t="str">
            <v>মোঃ সলিম উল্লাহ</v>
          </cell>
        </row>
        <row r="3275">
          <cell r="E3275"/>
          <cell r="G3275"/>
        </row>
        <row r="3276">
          <cell r="E3276">
            <v>531444569138</v>
          </cell>
          <cell r="G3276" t="str">
            <v>আবুল হাশেম ঢালী</v>
          </cell>
        </row>
        <row r="3277">
          <cell r="E3277"/>
          <cell r="G3277"/>
        </row>
        <row r="3278">
          <cell r="E3278">
            <v>773100101311</v>
          </cell>
          <cell r="G3278" t="str">
            <v>মোঃ আব্দুস সামাদ</v>
          </cell>
        </row>
        <row r="3279">
          <cell r="E3279"/>
          <cell r="G3279"/>
        </row>
        <row r="3280">
          <cell r="E3280">
            <v>642093677940</v>
          </cell>
          <cell r="G3280" t="str">
            <v>জামাল হোসেন খান</v>
          </cell>
        </row>
        <row r="3281">
          <cell r="E3281"/>
          <cell r="G3281"/>
        </row>
        <row r="3282">
          <cell r="E3282">
            <v>862280500597</v>
          </cell>
          <cell r="G3282" t="str">
            <v>কানিজ নূরজাহান</v>
          </cell>
        </row>
        <row r="3283">
          <cell r="E3283"/>
          <cell r="G3283"/>
        </row>
        <row r="3284">
          <cell r="E3284">
            <v>143328162540</v>
          </cell>
          <cell r="G3284" t="str">
            <v>লীলা রানী অধিকারী</v>
          </cell>
        </row>
        <row r="3285">
          <cell r="E3285"/>
          <cell r="G3285"/>
        </row>
        <row r="3286">
          <cell r="E3286">
            <v>185036586549</v>
          </cell>
          <cell r="G3286" t="str">
            <v>শামসুর রাহমান</v>
          </cell>
        </row>
        <row r="3287">
          <cell r="E3287"/>
          <cell r="G3287"/>
        </row>
        <row r="3288">
          <cell r="E3288">
            <v>377651139548</v>
          </cell>
          <cell r="G3288" t="str">
            <v>এমডি খোরশেদ প্রকৃতি</v>
          </cell>
        </row>
        <row r="3289">
          <cell r="E3289"/>
          <cell r="G3289"/>
        </row>
        <row r="3290">
          <cell r="E3290">
            <v>745471661075</v>
          </cell>
          <cell r="G3290" t="str">
            <v>মোঃ জাকির হোসেন</v>
          </cell>
        </row>
        <row r="3291">
          <cell r="E3291"/>
          <cell r="G3291"/>
        </row>
        <row r="3292">
          <cell r="E3292">
            <v>527967527909</v>
          </cell>
          <cell r="G3292" t="str">
            <v>আজিজা সুলতানা</v>
          </cell>
        </row>
        <row r="3293">
          <cell r="E3293"/>
          <cell r="G3293"/>
        </row>
        <row r="3294">
          <cell r="E3294">
            <v>251985936470</v>
          </cell>
          <cell r="G3294" t="str">
            <v>মোঃ ইনছার উদ্দিন ফকির</v>
          </cell>
        </row>
        <row r="3295">
          <cell r="E3295"/>
          <cell r="G3295"/>
        </row>
        <row r="3296">
          <cell r="E3296">
            <v>111959841095</v>
          </cell>
          <cell r="G3296" t="str">
            <v>মোঃ মাসুদ হাসান</v>
          </cell>
        </row>
        <row r="3297">
          <cell r="E3297"/>
          <cell r="G3297"/>
        </row>
        <row r="3298">
          <cell r="E3298">
            <v>177553278631</v>
          </cell>
          <cell r="G3298" t="str">
            <v>মোঃ শামসুল আলম খান</v>
          </cell>
        </row>
        <row r="3299">
          <cell r="E3299"/>
          <cell r="G3299"/>
        </row>
        <row r="3300">
          <cell r="E3300">
            <v>536869860063</v>
          </cell>
          <cell r="G3300" t="str">
            <v>নাসিমা শাহীন</v>
          </cell>
        </row>
        <row r="3301">
          <cell r="E3301"/>
          <cell r="G3301"/>
        </row>
        <row r="3302">
          <cell r="E3302">
            <v>413381441814</v>
          </cell>
          <cell r="G3302" t="str">
            <v>জি এম সালাহউদ্দিন</v>
          </cell>
        </row>
        <row r="3303">
          <cell r="E3303"/>
          <cell r="G3303"/>
        </row>
        <row r="3304">
          <cell r="E3304">
            <v>190508315261</v>
          </cell>
          <cell r="G3304" t="str">
            <v>আকন্দ মোঃ গোলাম মোস্তফা</v>
          </cell>
        </row>
        <row r="3305">
          <cell r="E3305"/>
          <cell r="G3305"/>
        </row>
        <row r="3306">
          <cell r="E3306">
            <v>670216916062</v>
          </cell>
          <cell r="G3306" t="str">
            <v>মোহাম্মদ আনোয়ার হোসেন চৌধুরী</v>
          </cell>
        </row>
        <row r="3307">
          <cell r="E3307"/>
          <cell r="G3307"/>
        </row>
        <row r="3308">
          <cell r="E3308">
            <v>897009537650</v>
          </cell>
          <cell r="G3308" t="str">
            <v>মোঃ আব্দুল আজিজ</v>
          </cell>
        </row>
        <row r="3309">
          <cell r="E3309"/>
          <cell r="G3309"/>
        </row>
        <row r="3310">
          <cell r="E3310">
            <v>158727477631</v>
          </cell>
          <cell r="G3310" t="str">
            <v>সুভাষ চন্দ্র সাহা</v>
          </cell>
        </row>
        <row r="3311">
          <cell r="E3311"/>
          <cell r="G3311"/>
        </row>
        <row r="3312">
          <cell r="E3312">
            <v>257292962174</v>
          </cell>
          <cell r="G3312" t="str">
            <v>মোঃ হাসান আলী</v>
          </cell>
        </row>
        <row r="3313">
          <cell r="E3313"/>
          <cell r="G3313"/>
        </row>
        <row r="3314">
          <cell r="E3314">
            <v>236226861266</v>
          </cell>
          <cell r="G3314" t="str">
            <v>রহিমা খাতুন</v>
          </cell>
        </row>
        <row r="3315">
          <cell r="E3315"/>
          <cell r="G3315"/>
        </row>
        <row r="3316">
          <cell r="E3316">
            <v>166027109737</v>
          </cell>
          <cell r="G3316" t="str">
            <v>আফরিন সুলতানা</v>
          </cell>
        </row>
        <row r="3317">
          <cell r="E3317"/>
          <cell r="G3317"/>
        </row>
        <row r="3318">
          <cell r="E3318">
            <v>537952551705</v>
          </cell>
          <cell r="G3318" t="str">
            <v>রাজিউর রহমান ওসমানী</v>
          </cell>
        </row>
        <row r="3319">
          <cell r="E3319"/>
          <cell r="G3319"/>
        </row>
        <row r="3320">
          <cell r="E3320">
            <v>649999610746</v>
          </cell>
          <cell r="G3320" t="str">
            <v>মোঃ আব্দুর রশীদ</v>
          </cell>
        </row>
        <row r="3321">
          <cell r="E3321"/>
          <cell r="G3321"/>
        </row>
        <row r="3322">
          <cell r="E3322">
            <v>754326133693</v>
          </cell>
          <cell r="G3322" t="str">
            <v>রুহিয়া আক্তার</v>
          </cell>
        </row>
        <row r="3323">
          <cell r="E3323"/>
          <cell r="G3323"/>
        </row>
        <row r="3324">
          <cell r="E3324">
            <v>789532760912</v>
          </cell>
          <cell r="G3324" t="str">
            <v>নাজমা চৌধুরী</v>
          </cell>
        </row>
        <row r="3325">
          <cell r="E3325"/>
          <cell r="G3325"/>
        </row>
        <row r="3326">
          <cell r="E3326">
            <v>697167916008</v>
          </cell>
          <cell r="G3326" t="str">
            <v>মোঃ রফিকুল ইসলাম</v>
          </cell>
        </row>
        <row r="3327">
          <cell r="E3327"/>
          <cell r="G3327"/>
        </row>
        <row r="3328">
          <cell r="E3328">
            <v>174306838180</v>
          </cell>
          <cell r="G3328" t="str">
            <v>মোঃ আবুল কাশেম শরীফ</v>
          </cell>
        </row>
        <row r="3329">
          <cell r="E3329"/>
          <cell r="G3329"/>
        </row>
        <row r="3330">
          <cell r="E3330">
            <v>157013974782</v>
          </cell>
          <cell r="G3330" t="str">
            <v>মোঃ জহিরুল হক</v>
          </cell>
        </row>
        <row r="3331">
          <cell r="E3331"/>
          <cell r="G3331"/>
        </row>
        <row r="3332">
          <cell r="E3332"/>
          <cell r="G3332"/>
        </row>
        <row r="3333">
          <cell r="E3333">
            <v>173037576009</v>
          </cell>
          <cell r="G3333" t="str">
            <v>প্রণব কুমকর দে</v>
          </cell>
        </row>
        <row r="3334">
          <cell r="E3334"/>
          <cell r="G3334"/>
        </row>
        <row r="3335">
          <cell r="E3335">
            <v>377581367734</v>
          </cell>
          <cell r="G3335" t="str">
            <v>কাসেদ আহমেদ ভূঁইয়া</v>
          </cell>
        </row>
        <row r="3336">
          <cell r="E3336"/>
          <cell r="G3336"/>
        </row>
        <row r="3337">
          <cell r="E3337">
            <v>794332229615</v>
          </cell>
          <cell r="G3337" t="str">
            <v>মোহাম্মদ শামস-উল-ইসলাম</v>
          </cell>
        </row>
        <row r="3338">
          <cell r="E3338"/>
          <cell r="G3338"/>
        </row>
        <row r="3339">
          <cell r="E3339">
            <v>612286578769</v>
          </cell>
          <cell r="G3339" t="str">
            <v>মোঃ শামসুল আলম</v>
          </cell>
        </row>
        <row r="3340">
          <cell r="E3340"/>
          <cell r="G3340"/>
        </row>
        <row r="3341">
          <cell r="E3341">
            <v>168008345061</v>
          </cell>
          <cell r="G3341" t="str">
            <v>মোঃ আমিনুল ইসলাম গাজী</v>
          </cell>
        </row>
        <row r="3342">
          <cell r="E3342"/>
          <cell r="G3342"/>
        </row>
        <row r="3343">
          <cell r="E3343">
            <v>531043945212</v>
          </cell>
          <cell r="G3343" t="str">
            <v>মোঃ আশরাফ হোসেন খান</v>
          </cell>
        </row>
        <row r="3344">
          <cell r="E3344"/>
          <cell r="G3344"/>
        </row>
        <row r="3345">
          <cell r="E3345">
            <v>253995233093</v>
          </cell>
          <cell r="G3345" t="str">
            <v>মোঃ মনিরুল আলম</v>
          </cell>
        </row>
        <row r="3346">
          <cell r="E3346"/>
          <cell r="G3346"/>
        </row>
        <row r="3347">
          <cell r="E3347">
            <v>385658616476</v>
          </cell>
          <cell r="G3347" t="str">
            <v>মোঃ আবু আনিস সুলতান মামুন</v>
          </cell>
        </row>
        <row r="3348">
          <cell r="E3348"/>
          <cell r="G3348"/>
        </row>
        <row r="3349">
          <cell r="E3349">
            <v>744920144943</v>
          </cell>
          <cell r="G3349" t="str">
            <v>মোঃ সিরাজুল ইসলাম</v>
          </cell>
        </row>
        <row r="3350">
          <cell r="E3350"/>
          <cell r="G3350"/>
        </row>
        <row r="3351">
          <cell r="E3351">
            <v>722605816145</v>
          </cell>
          <cell r="G3351" t="str">
            <v>মোঃ আব্দুল হক মিয়া</v>
          </cell>
        </row>
        <row r="3352">
          <cell r="E3352"/>
          <cell r="G3352"/>
        </row>
        <row r="3353">
          <cell r="E3353">
            <v>791853761956</v>
          </cell>
          <cell r="G3353" t="str">
            <v>মোঃ রুহুল আমিন চৌধুরী</v>
          </cell>
        </row>
        <row r="3354">
          <cell r="E3354"/>
          <cell r="G3354"/>
        </row>
        <row r="3355">
          <cell r="E3355">
            <v>585389578219</v>
          </cell>
          <cell r="G3355" t="str">
            <v>মোঃ জহিরুল হক গাজী</v>
          </cell>
        </row>
        <row r="3356">
          <cell r="E3356"/>
          <cell r="G3356"/>
        </row>
        <row r="3357">
          <cell r="E3357">
            <v>899708867428</v>
          </cell>
          <cell r="G3357" t="str">
            <v>মোঃ হুমায়ুন কবির</v>
          </cell>
        </row>
        <row r="3358">
          <cell r="E3358"/>
          <cell r="G3358"/>
        </row>
        <row r="3359">
          <cell r="E3359">
            <v>516713801257</v>
          </cell>
          <cell r="G3359" t="str">
            <v>মোঃ ফারুক আহমেদ</v>
          </cell>
        </row>
        <row r="3360">
          <cell r="E3360"/>
          <cell r="G3360"/>
        </row>
        <row r="3361">
          <cell r="E3361">
            <v>177269988434</v>
          </cell>
          <cell r="G3361" t="str">
            <v>আবদুস সবুর</v>
          </cell>
        </row>
        <row r="3362">
          <cell r="E3362"/>
          <cell r="G3362"/>
        </row>
        <row r="3363">
          <cell r="E3363">
            <v>842090504323</v>
          </cell>
          <cell r="G3363" t="str">
            <v>বীরেন শর্মা</v>
          </cell>
        </row>
        <row r="3364">
          <cell r="E3364"/>
          <cell r="G3364"/>
        </row>
        <row r="3365">
          <cell r="E3365">
            <v>564684160304</v>
          </cell>
          <cell r="G3365" t="str">
            <v>মোঃ আব্দুল হামিদ চৌধুরী</v>
          </cell>
        </row>
        <row r="3366">
          <cell r="E3366"/>
          <cell r="G3366"/>
        </row>
        <row r="3367">
          <cell r="E3367">
            <v>155394949105</v>
          </cell>
          <cell r="G3367" t="str">
            <v>আব্দুল জলিল হল</v>
          </cell>
        </row>
        <row r="3368">
          <cell r="E3368"/>
          <cell r="G3368"/>
        </row>
        <row r="3369">
          <cell r="E3369">
            <v>529468867263</v>
          </cell>
          <cell r="G3369" t="str">
            <v>মোঃ মোবারক হোসেন</v>
          </cell>
        </row>
        <row r="3370">
          <cell r="E3370"/>
          <cell r="G3370"/>
        </row>
        <row r="3371">
          <cell r="E3371">
            <v>166753203905</v>
          </cell>
          <cell r="G3371" t="str">
            <v>জুয়েল মিয়া</v>
          </cell>
        </row>
        <row r="3372">
          <cell r="E3372"/>
          <cell r="G3372"/>
        </row>
        <row r="3373">
          <cell r="E3373">
            <v>882968808451</v>
          </cell>
          <cell r="G3373" t="str">
            <v>মোঃ আব্দুর রহিম মিয়া</v>
          </cell>
        </row>
        <row r="3374">
          <cell r="E3374"/>
          <cell r="G3374"/>
        </row>
        <row r="3375">
          <cell r="E3375">
            <v>584040284531</v>
          </cell>
          <cell r="G3375" t="str">
            <v>নরেন্দ্র চন্দ্র দাস</v>
          </cell>
        </row>
        <row r="3376">
          <cell r="E3376"/>
          <cell r="G3376"/>
        </row>
        <row r="3377">
          <cell r="E3377">
            <v>127481457713</v>
          </cell>
          <cell r="G3377" t="str">
            <v>লীনা সরকার</v>
          </cell>
        </row>
        <row r="3378">
          <cell r="E3378"/>
          <cell r="G3378"/>
        </row>
        <row r="3379">
          <cell r="E3379">
            <v>166557959428</v>
          </cell>
          <cell r="G3379" t="str">
            <v>সুফিয়া বেগম</v>
          </cell>
        </row>
        <row r="3380">
          <cell r="E3380"/>
          <cell r="G3380"/>
        </row>
        <row r="3381">
          <cell r="E3381">
            <v>390824741234</v>
          </cell>
          <cell r="G3381" t="str">
            <v>মোঃ আব্দুল হালিম ফকর</v>
          </cell>
        </row>
        <row r="3382">
          <cell r="E3382"/>
          <cell r="G3382"/>
        </row>
        <row r="3383">
          <cell r="E3383">
            <v>238775668936</v>
          </cell>
          <cell r="G3383" t="str">
            <v>গাজী ইকতার উদ্দিন</v>
          </cell>
        </row>
        <row r="3384">
          <cell r="E3384"/>
          <cell r="G3384"/>
        </row>
        <row r="3385">
          <cell r="E3385">
            <v>154626333351</v>
          </cell>
          <cell r="G3385" t="str">
            <v>এস এম বাসেদুল আলম সিদ্দিকী</v>
          </cell>
        </row>
        <row r="3386">
          <cell r="E3386"/>
          <cell r="G3386"/>
        </row>
        <row r="3387">
          <cell r="E3387">
            <v>518297883598</v>
          </cell>
          <cell r="G3387" t="str">
            <v>জি এম মাসুদ</v>
          </cell>
        </row>
        <row r="3388">
          <cell r="E3388"/>
          <cell r="G3388"/>
        </row>
        <row r="3389">
          <cell r="E3389">
            <v>253241915248</v>
          </cell>
          <cell r="G3389" t="str">
            <v>মোহাম্মদ জালাল উদ্দিন</v>
          </cell>
        </row>
        <row r="3390">
          <cell r="E3390"/>
          <cell r="G3390"/>
        </row>
        <row r="3391">
          <cell r="E3391">
            <v>420716277897</v>
          </cell>
          <cell r="G3391" t="str">
            <v>এ এইচ এম রেজাউল কাদের</v>
          </cell>
        </row>
        <row r="3392">
          <cell r="E3392"/>
          <cell r="G3392"/>
        </row>
        <row r="3393">
          <cell r="E3393">
            <v>177767295822</v>
          </cell>
          <cell r="G3393" t="str">
            <v>এস এম নুরুল আহসান</v>
          </cell>
        </row>
        <row r="3394">
          <cell r="E3394"/>
          <cell r="G3394"/>
        </row>
        <row r="3395">
          <cell r="E3395">
            <v>840820786275</v>
          </cell>
          <cell r="G3395" t="str">
            <v>সৈয়দ মোশাররফ হোসেন</v>
          </cell>
        </row>
        <row r="3396">
          <cell r="E3396"/>
          <cell r="G3396"/>
        </row>
        <row r="3397">
          <cell r="E3397">
            <v>832463436463</v>
          </cell>
          <cell r="G3397" t="str">
            <v>মোঃ আলাউদ্দিন</v>
          </cell>
        </row>
        <row r="3398">
          <cell r="E3398"/>
          <cell r="G3398"/>
        </row>
        <row r="3399">
          <cell r="E3399">
            <v>568838464432</v>
          </cell>
          <cell r="G3399" t="str">
            <v>সৈয়দা তাবাসসুম বেগম</v>
          </cell>
        </row>
        <row r="3400">
          <cell r="E3400"/>
          <cell r="G3400"/>
        </row>
        <row r="3401">
          <cell r="E3401">
            <v>786266699604</v>
          </cell>
          <cell r="G3401" t="str">
            <v>মোঃ মনিবুর রহমান</v>
          </cell>
        </row>
        <row r="3402">
          <cell r="E3402"/>
          <cell r="G3402"/>
        </row>
        <row r="3403">
          <cell r="E3403">
            <v>575780636260</v>
          </cell>
          <cell r="G3403" t="str">
            <v>মনোয়ারা সুলতানা</v>
          </cell>
        </row>
        <row r="3404">
          <cell r="E3404"/>
          <cell r="G3404"/>
        </row>
        <row r="3405">
          <cell r="E3405">
            <v>790018855763</v>
          </cell>
          <cell r="G3405" t="str">
            <v>মাহাতাবুন নেসা</v>
          </cell>
        </row>
        <row r="3406">
          <cell r="E3406"/>
          <cell r="G3406"/>
        </row>
        <row r="3407">
          <cell r="E3407">
            <v>293017799850</v>
          </cell>
          <cell r="G3407" t="str">
            <v>মোঃ শাহ আলম</v>
          </cell>
        </row>
        <row r="3408">
          <cell r="E3408"/>
          <cell r="G3408"/>
        </row>
        <row r="3409">
          <cell r="E3409">
            <v>241429368804</v>
          </cell>
          <cell r="G3409" t="str">
            <v>মোঃ সেকান্দার আলী</v>
          </cell>
        </row>
        <row r="3410">
          <cell r="E3410"/>
          <cell r="G3410"/>
        </row>
        <row r="3411">
          <cell r="E3411">
            <v>522464135041</v>
          </cell>
          <cell r="G3411" t="str">
            <v>মোঃ মইনুল ইসলাম</v>
          </cell>
        </row>
        <row r="3412">
          <cell r="E3412"/>
          <cell r="G3412"/>
        </row>
        <row r="3413">
          <cell r="E3413">
            <v>246576781985</v>
          </cell>
          <cell r="G3413" t="str">
            <v>শারমিন আক্তার</v>
          </cell>
        </row>
        <row r="3414">
          <cell r="E3414"/>
          <cell r="G3414"/>
        </row>
        <row r="3415">
          <cell r="E3415">
            <v>323371596289</v>
          </cell>
          <cell r="G3415" t="str">
            <v>মিসেস শামীম আরা</v>
          </cell>
        </row>
        <row r="3416">
          <cell r="E3416"/>
          <cell r="G3416"/>
        </row>
        <row r="3417">
          <cell r="E3417">
            <v>740344601630</v>
          </cell>
          <cell r="G3417" t="str">
            <v>শেখ শাহজাহান</v>
          </cell>
        </row>
        <row r="3418">
          <cell r="E3418"/>
          <cell r="G3418"/>
        </row>
        <row r="3419">
          <cell r="E3419">
            <v>647470290229</v>
          </cell>
          <cell r="G3419" t="str">
            <v>মোঃ আব্দুল কাইয়ুম</v>
          </cell>
        </row>
        <row r="3420">
          <cell r="E3420"/>
          <cell r="G3420"/>
        </row>
        <row r="3421">
          <cell r="E3421">
            <v>156703275571</v>
          </cell>
          <cell r="G3421" t="str">
            <v>মোঃ মঙ্গল মিয়া</v>
          </cell>
        </row>
        <row r="3422">
          <cell r="E3422"/>
          <cell r="G3422"/>
        </row>
        <row r="3423">
          <cell r="E3423">
            <v>693522817413</v>
          </cell>
          <cell r="G3423" t="str">
            <v>খন্দকার মোঃ নজরুল ইসলাম</v>
          </cell>
        </row>
        <row r="3424">
          <cell r="E3424"/>
          <cell r="G3424"/>
        </row>
        <row r="3425">
          <cell r="E3425">
            <v>537791828527</v>
          </cell>
          <cell r="G3425" t="str">
            <v>আঞ্জুমান আরা</v>
          </cell>
        </row>
        <row r="3426">
          <cell r="E3426"/>
          <cell r="G3426"/>
        </row>
        <row r="3427">
          <cell r="E3427">
            <v>823193318077</v>
          </cell>
          <cell r="G3427" t="str">
            <v>মোঃ আবু হাসান তালুকদার</v>
          </cell>
        </row>
        <row r="3428">
          <cell r="E3428"/>
          <cell r="G3428"/>
        </row>
        <row r="3429">
          <cell r="E3429">
            <v>152440561124</v>
          </cell>
          <cell r="G3429" t="str">
            <v>মোঃ মাহফুজুল ইসলাম</v>
          </cell>
        </row>
        <row r="3430">
          <cell r="E3430"/>
          <cell r="G3430"/>
        </row>
        <row r="3431">
          <cell r="E3431">
            <v>160906739513</v>
          </cell>
          <cell r="G3431" t="str">
            <v>মোঃ আব্দুল লতিফ</v>
          </cell>
        </row>
        <row r="3432">
          <cell r="E3432"/>
          <cell r="G3432"/>
        </row>
        <row r="3433">
          <cell r="E3433">
            <v>634637298653</v>
          </cell>
          <cell r="G3433" t="str">
            <v>মোঃ আব্দুল হক মিয়া</v>
          </cell>
        </row>
        <row r="3434">
          <cell r="E3434"/>
          <cell r="G3434"/>
        </row>
        <row r="3435">
          <cell r="E3435">
            <v>588049205853</v>
          </cell>
          <cell r="G3435" t="str">
            <v>মোঃ ফজলুল হক</v>
          </cell>
        </row>
        <row r="3436">
          <cell r="E3436"/>
          <cell r="G3436"/>
        </row>
        <row r="3437">
          <cell r="E3437">
            <v>245132901415</v>
          </cell>
          <cell r="G3437" t="str">
            <v>মোঃ মোস্তাফিজুর রহমান</v>
          </cell>
        </row>
        <row r="3438">
          <cell r="E3438"/>
          <cell r="G3438"/>
        </row>
        <row r="3439">
          <cell r="E3439">
            <v>563338637484</v>
          </cell>
          <cell r="G3439" t="str">
            <v>মিস আফরোজা বেগম</v>
          </cell>
        </row>
        <row r="3440">
          <cell r="E3440"/>
          <cell r="G3440"/>
        </row>
        <row r="3441">
          <cell r="E3441">
            <v>386256499881</v>
          </cell>
          <cell r="G3441" t="str">
            <v>রাবেয়া ওয়াজেদ</v>
          </cell>
        </row>
        <row r="3442">
          <cell r="E3442"/>
          <cell r="G3442"/>
        </row>
        <row r="3443">
          <cell r="E3443">
            <v>444628328675</v>
          </cell>
          <cell r="G3443" t="str">
            <v>মোঃ মহিদুর রহমান</v>
          </cell>
        </row>
        <row r="3444">
          <cell r="E3444"/>
          <cell r="G3444"/>
        </row>
        <row r="3445">
          <cell r="E3445">
            <v>617633214251</v>
          </cell>
          <cell r="G3445" t="str">
            <v>শ্যামল চৌধুরী সরকার</v>
          </cell>
        </row>
        <row r="3446">
          <cell r="E3446"/>
          <cell r="G3446"/>
        </row>
        <row r="3447">
          <cell r="E3447">
            <v>497506467653</v>
          </cell>
          <cell r="G3447" t="str">
            <v>মানিক চন্দ্র দাস</v>
          </cell>
        </row>
        <row r="3448">
          <cell r="E3448"/>
          <cell r="G3448"/>
        </row>
        <row r="3449">
          <cell r="E3449">
            <v>585125202883</v>
          </cell>
          <cell r="G3449" t="str">
            <v>পরিমল চন্দ্র গোস্বামী</v>
          </cell>
        </row>
        <row r="3450">
          <cell r="E3450"/>
          <cell r="G3450"/>
        </row>
        <row r="3451">
          <cell r="E3451">
            <v>115152189882</v>
          </cell>
          <cell r="G3451" t="str">
            <v>মোঃ আবুল কালাম</v>
          </cell>
        </row>
        <row r="3452">
          <cell r="E3452"/>
          <cell r="G3452"/>
        </row>
        <row r="3453">
          <cell r="E3453">
            <v>236634433730</v>
          </cell>
          <cell r="G3453" t="str">
            <v>মোঃ ওয়াহিদ হোসেন</v>
          </cell>
        </row>
        <row r="3454">
          <cell r="E3454"/>
          <cell r="G3454"/>
        </row>
        <row r="3455">
          <cell r="E3455">
            <v>457658460039</v>
          </cell>
          <cell r="G3455" t="str">
            <v>মোঃ আমানত উল্লাহ</v>
          </cell>
        </row>
        <row r="3456">
          <cell r="E3456"/>
          <cell r="G3456"/>
        </row>
        <row r="3457">
          <cell r="E3457">
            <v>829616370358</v>
          </cell>
          <cell r="G3457" t="str">
            <v>আজিজা হায়দার</v>
          </cell>
        </row>
        <row r="3458">
          <cell r="E3458"/>
          <cell r="G3458"/>
        </row>
        <row r="3459">
          <cell r="E3459">
            <v>359355877026</v>
          </cell>
          <cell r="G3459" t="str">
            <v>মোঃ দেলোয়ার হোসেন খান</v>
          </cell>
        </row>
        <row r="3460">
          <cell r="E3460"/>
          <cell r="G3460"/>
        </row>
        <row r="3461">
          <cell r="E3461">
            <v>538914236039</v>
          </cell>
          <cell r="G3461" t="str">
            <v>সাফায়েত উল্লাহ</v>
          </cell>
        </row>
        <row r="3462">
          <cell r="E3462"/>
          <cell r="G3462"/>
        </row>
        <row r="3463">
          <cell r="E3463">
            <v>245240565076</v>
          </cell>
          <cell r="G3463" t="str">
            <v>মোঃ আজহার আলী মিয়া</v>
          </cell>
        </row>
        <row r="3464">
          <cell r="E3464"/>
          <cell r="G3464"/>
        </row>
        <row r="3465">
          <cell r="E3465">
            <v>722939350503</v>
          </cell>
          <cell r="G3465" t="str">
            <v>আহম্মেদ হোসেন</v>
          </cell>
        </row>
        <row r="3466">
          <cell r="E3466"/>
          <cell r="G3466"/>
        </row>
        <row r="3467">
          <cell r="E3467">
            <v>699104187944</v>
          </cell>
          <cell r="G3467" t="str">
            <v>শফিকুল ইসলাম</v>
          </cell>
        </row>
        <row r="3468">
          <cell r="E3468"/>
          <cell r="G3468"/>
        </row>
        <row r="3469">
          <cell r="E3469">
            <v>877057250154</v>
          </cell>
          <cell r="G3469" t="str">
            <v>মোঃ মেসবাহ উদ্দিন</v>
          </cell>
        </row>
        <row r="3470">
          <cell r="E3470"/>
          <cell r="G3470"/>
        </row>
        <row r="3471">
          <cell r="E3471">
            <v>243258353873</v>
          </cell>
          <cell r="G3471" t="str">
            <v>মোঃ আব্দুল আজিজ</v>
          </cell>
        </row>
        <row r="3472">
          <cell r="E3472"/>
          <cell r="G3472"/>
        </row>
        <row r="3473">
          <cell r="E3473">
            <v>446915240988</v>
          </cell>
          <cell r="G3473" t="str">
            <v>মোহাম্মদ আলী</v>
          </cell>
        </row>
        <row r="3474">
          <cell r="E3474"/>
          <cell r="G3474"/>
        </row>
        <row r="3475">
          <cell r="E3475">
            <v>210224139322</v>
          </cell>
          <cell r="G3475" t="str">
            <v>ক্ষিতীশ চন্দ্র দাস</v>
          </cell>
        </row>
        <row r="3476">
          <cell r="E3476"/>
          <cell r="G3476"/>
        </row>
        <row r="3477">
          <cell r="E3477">
            <v>184993685404</v>
          </cell>
          <cell r="G3477" t="str">
            <v>শাফিয়া আক্তার</v>
          </cell>
        </row>
        <row r="3478">
          <cell r="E3478"/>
          <cell r="G3478"/>
        </row>
        <row r="3479">
          <cell r="E3479">
            <v>224322117506</v>
          </cell>
          <cell r="G3479" t="str">
            <v>মালেকা পারভীন</v>
          </cell>
        </row>
        <row r="3480">
          <cell r="E3480"/>
          <cell r="G3480"/>
        </row>
        <row r="3481">
          <cell r="E3481">
            <v>840202556793</v>
          </cell>
          <cell r="G3481" t="str">
            <v>ফাতেমা গুলনার বানু</v>
          </cell>
        </row>
        <row r="3482">
          <cell r="E3482"/>
          <cell r="G3482"/>
        </row>
        <row r="3483">
          <cell r="E3483">
            <v>481496598162</v>
          </cell>
          <cell r="G3483" t="str">
            <v>শাহ মোহাম্মদ আব্দুল হাই</v>
          </cell>
        </row>
        <row r="3484">
          <cell r="E3484"/>
          <cell r="G3484"/>
        </row>
        <row r="3485">
          <cell r="E3485">
            <v>529192143708</v>
          </cell>
          <cell r="G3485" t="str">
            <v>নাসিমা জামিল</v>
          </cell>
        </row>
        <row r="3486">
          <cell r="E3486"/>
          <cell r="G3486"/>
        </row>
        <row r="3487">
          <cell r="E3487">
            <v>669503231630</v>
          </cell>
          <cell r="G3487" t="str">
            <v>খন্দকার শামসুজ্জামান</v>
          </cell>
        </row>
        <row r="3488">
          <cell r="E3488"/>
          <cell r="G3488"/>
        </row>
        <row r="3489">
          <cell r="E3489">
            <v>864295748844</v>
          </cell>
          <cell r="G3489" t="str">
            <v>জোবায়ের আহমেদ</v>
          </cell>
        </row>
        <row r="3490">
          <cell r="E3490"/>
          <cell r="G3490"/>
        </row>
        <row r="3491">
          <cell r="E3491">
            <v>279959537428</v>
          </cell>
          <cell r="G3491" t="str">
            <v>মোঃ শফিকুল ইসলাম</v>
          </cell>
        </row>
        <row r="3492">
          <cell r="E3492"/>
          <cell r="G3492"/>
        </row>
        <row r="3493">
          <cell r="E3493">
            <v>540571459428</v>
          </cell>
          <cell r="G3493" t="str">
            <v>মোঃ ফয়জুল ইসলাম</v>
          </cell>
        </row>
        <row r="3494">
          <cell r="E3494"/>
          <cell r="G3494"/>
        </row>
        <row r="3495">
          <cell r="E3495">
            <v>151567460620</v>
          </cell>
          <cell r="G3495" t="str">
            <v>আসগর আলী</v>
          </cell>
        </row>
        <row r="3496">
          <cell r="E3496"/>
          <cell r="G3496"/>
        </row>
        <row r="3497">
          <cell r="E3497">
            <v>372601618060</v>
          </cell>
          <cell r="G3497" t="str">
            <v>মোঃ আব্দুল হাকিম মিয়া</v>
          </cell>
        </row>
        <row r="3498">
          <cell r="E3498"/>
          <cell r="G3498"/>
        </row>
        <row r="3499">
          <cell r="E3499">
            <v>593344788027</v>
          </cell>
          <cell r="G3499" t="str">
            <v>মোঃ আব্দুল আজিজ ভূঁইয়া</v>
          </cell>
        </row>
        <row r="3500">
          <cell r="E3500"/>
          <cell r="G3500"/>
        </row>
        <row r="3501">
          <cell r="E3501">
            <v>120704597601</v>
          </cell>
          <cell r="G3501" t="str">
            <v>মোঃ শহীদুর রহমান</v>
          </cell>
        </row>
        <row r="3502">
          <cell r="E3502"/>
          <cell r="G3502"/>
        </row>
        <row r="3503">
          <cell r="E3503">
            <v>512896969188</v>
          </cell>
          <cell r="G3503" t="str">
            <v>আবদুল হান্নান চৌধুরী</v>
          </cell>
        </row>
        <row r="3504">
          <cell r="E3504"/>
          <cell r="G3504"/>
        </row>
        <row r="3505">
          <cell r="E3505">
            <v>890372632861</v>
          </cell>
          <cell r="G3505" t="str">
            <v>মোঃ ফজলুল হক</v>
          </cell>
        </row>
        <row r="3506">
          <cell r="E3506"/>
          <cell r="G3506"/>
        </row>
        <row r="3507">
          <cell r="E3507">
            <v>468902555493</v>
          </cell>
          <cell r="G3507" t="str">
            <v>ননী গোপাল সরকার</v>
          </cell>
        </row>
        <row r="3508">
          <cell r="E3508"/>
          <cell r="G3508"/>
        </row>
        <row r="3509">
          <cell r="E3509">
            <v>767278354913</v>
          </cell>
          <cell r="G3509" t="str">
            <v>মোঃ মিজানুর রহমান</v>
          </cell>
        </row>
        <row r="3510">
          <cell r="E3510"/>
          <cell r="G3510"/>
        </row>
        <row r="3511">
          <cell r="E3511">
            <v>389820393186</v>
          </cell>
          <cell r="G3511" t="str">
            <v>মোঃ কবির হোসেন সরকার</v>
          </cell>
        </row>
        <row r="3512">
          <cell r="E3512"/>
          <cell r="G3512"/>
        </row>
        <row r="3513">
          <cell r="E3513">
            <v>337006746184</v>
          </cell>
          <cell r="G3513" t="str">
            <v>মুহাম্মদ ইদ্রিস আলী</v>
          </cell>
        </row>
        <row r="3514">
          <cell r="E3514"/>
          <cell r="G3514"/>
        </row>
        <row r="3515">
          <cell r="E3515">
            <v>162533555615</v>
          </cell>
          <cell r="G3515" t="str">
            <v>নাজির আহমেদ</v>
          </cell>
        </row>
        <row r="3516">
          <cell r="E3516"/>
          <cell r="G3516"/>
        </row>
        <row r="3517">
          <cell r="E3517">
            <v>748153194029</v>
          </cell>
          <cell r="G3517" t="str">
            <v>সালমা শানাজ নূর</v>
          </cell>
        </row>
        <row r="3518">
          <cell r="E3518"/>
          <cell r="G3518"/>
        </row>
        <row r="3519">
          <cell r="E3519">
            <v>673773440331</v>
          </cell>
          <cell r="G3519" t="str">
            <v>মোঃ খলিলুর রহমান মিয়া</v>
          </cell>
        </row>
        <row r="3520">
          <cell r="E3520"/>
          <cell r="G3520"/>
        </row>
        <row r="3521">
          <cell r="E3521">
            <v>483411924493</v>
          </cell>
          <cell r="G3521" t="str">
            <v>মোঃ হানিফ</v>
          </cell>
        </row>
        <row r="3522">
          <cell r="E3522"/>
          <cell r="G3522"/>
        </row>
        <row r="3523">
          <cell r="E3523">
            <v>111026340435</v>
          </cell>
          <cell r="G3523" t="str">
            <v>মোঃ আমান উল্লাহ সরকার</v>
          </cell>
        </row>
        <row r="3524">
          <cell r="E3524"/>
          <cell r="G3524"/>
        </row>
        <row r="3525">
          <cell r="E3525">
            <v>831609362780</v>
          </cell>
          <cell r="G3525" t="str">
            <v>কনিকা রানী পাল</v>
          </cell>
        </row>
        <row r="3526">
          <cell r="E3526"/>
          <cell r="G3526"/>
        </row>
        <row r="3527">
          <cell r="E3527">
            <v>184508788058</v>
          </cell>
          <cell r="G3527" t="str">
            <v>আব্দুল লতিফ</v>
          </cell>
        </row>
        <row r="3528">
          <cell r="E3528"/>
          <cell r="G3528"/>
        </row>
        <row r="3529">
          <cell r="E3529">
            <v>369111778773</v>
          </cell>
          <cell r="G3529" t="str">
            <v>মোঃ মোখলেছুর রহমান মিন্টু</v>
          </cell>
        </row>
        <row r="3530">
          <cell r="E3530"/>
          <cell r="G3530"/>
        </row>
        <row r="3531">
          <cell r="E3531">
            <v>146251965430</v>
          </cell>
          <cell r="G3531" t="str">
            <v>মোহসেন উদ্দিন আহমেদ</v>
          </cell>
        </row>
        <row r="3532">
          <cell r="E3532"/>
          <cell r="G3532"/>
        </row>
        <row r="3533">
          <cell r="E3533">
            <v>823196249245</v>
          </cell>
          <cell r="G3533" t="str">
            <v>রত্না দত্ত</v>
          </cell>
        </row>
        <row r="3534">
          <cell r="E3534"/>
          <cell r="G3534"/>
        </row>
        <row r="3535">
          <cell r="E3535">
            <v>163279579699</v>
          </cell>
          <cell r="G3535" t="str">
            <v>মোঃ সিদ্দিক হোসেন</v>
          </cell>
        </row>
        <row r="3536">
          <cell r="E3536"/>
          <cell r="G3536"/>
        </row>
        <row r="3537">
          <cell r="E3537">
            <v>212441194798</v>
          </cell>
          <cell r="G3537" t="str">
            <v>হালিমা বেগম</v>
          </cell>
        </row>
        <row r="3538">
          <cell r="E3538"/>
          <cell r="G3538"/>
        </row>
        <row r="3539">
          <cell r="E3539">
            <v>139188225505</v>
          </cell>
          <cell r="G3539" t="str">
            <v>জনাব রেজাউল করিম</v>
          </cell>
        </row>
        <row r="3540">
          <cell r="E3540"/>
          <cell r="G3540"/>
        </row>
        <row r="3541">
          <cell r="E3541">
            <v>122950601146</v>
          </cell>
          <cell r="G3541" t="str">
            <v>সফিকুল ইসলাম</v>
          </cell>
        </row>
        <row r="3542">
          <cell r="E3542"/>
          <cell r="G3542"/>
        </row>
        <row r="3543">
          <cell r="E3543">
            <v>174007921519</v>
          </cell>
          <cell r="G3543" t="str">
            <v>মোঃ আব্দুল হক মিয়া</v>
          </cell>
        </row>
        <row r="3544">
          <cell r="E3544"/>
          <cell r="G3544"/>
        </row>
        <row r="3545">
          <cell r="E3545">
            <v>881596330542</v>
          </cell>
          <cell r="G3545" t="str">
            <v>মোঃ জোয়াহের আলী</v>
          </cell>
        </row>
        <row r="3546">
          <cell r="E3546"/>
          <cell r="G3546"/>
        </row>
        <row r="3547">
          <cell r="E3547">
            <v>499864993595</v>
          </cell>
          <cell r="G3547" t="str">
            <v>মোঃ শহীদ উল্লাহ</v>
          </cell>
        </row>
        <row r="3548">
          <cell r="E3548"/>
          <cell r="G3548"/>
        </row>
        <row r="3549">
          <cell r="E3549">
            <v>661352286800</v>
          </cell>
          <cell r="G3549" t="str">
            <v>খন্দকার গোলাম রাব্বানী</v>
          </cell>
        </row>
        <row r="3550">
          <cell r="E3550"/>
          <cell r="G3550"/>
        </row>
        <row r="3551">
          <cell r="E3551">
            <v>343127639984</v>
          </cell>
          <cell r="G3551" t="str">
            <v>জয়নাল আবেদীন</v>
          </cell>
        </row>
        <row r="3552">
          <cell r="E3552"/>
          <cell r="G3552"/>
        </row>
        <row r="3553">
          <cell r="E3553">
            <v>365298350742</v>
          </cell>
          <cell r="G3553" t="str">
            <v>মোঃ আব্দুল হাকিম</v>
          </cell>
        </row>
        <row r="3554">
          <cell r="E3554"/>
          <cell r="G3554"/>
        </row>
        <row r="3555">
          <cell r="E3555">
            <v>779822457018</v>
          </cell>
          <cell r="G3555" t="str">
            <v>মোঃ আব্দুল কুদ্দুস</v>
          </cell>
        </row>
        <row r="3556">
          <cell r="E3556"/>
          <cell r="G3556"/>
        </row>
        <row r="3557">
          <cell r="E3557">
            <v>158412938440</v>
          </cell>
          <cell r="G3557" t="str">
            <v>মোঃ ওসমান গনি</v>
          </cell>
        </row>
        <row r="3558">
          <cell r="E3558"/>
          <cell r="G3558"/>
        </row>
        <row r="3559">
          <cell r="E3559">
            <v>858240932030</v>
          </cell>
          <cell r="G3559" t="str">
            <v>মোঃ আব্দুল লতিফ</v>
          </cell>
        </row>
        <row r="3560">
          <cell r="E3560"/>
          <cell r="G3560"/>
        </row>
        <row r="3561">
          <cell r="E3561">
            <v>789297796714</v>
          </cell>
          <cell r="G3561" t="str">
            <v>মোঃ সিরাজুল ইসলাম মোল্লা</v>
          </cell>
        </row>
        <row r="3562">
          <cell r="E3562"/>
          <cell r="G3562"/>
        </row>
        <row r="3563">
          <cell r="E3563">
            <v>593057957020</v>
          </cell>
          <cell r="G3563" t="str">
            <v>মোঃ জাহিদুল ইসলাম</v>
          </cell>
        </row>
        <row r="3564">
          <cell r="E3564"/>
          <cell r="G3564"/>
        </row>
        <row r="3565">
          <cell r="E3565">
            <v>259053521903</v>
          </cell>
          <cell r="G3565" t="str">
            <v>মোঃ রাশিদুল আহসান</v>
          </cell>
        </row>
        <row r="3566">
          <cell r="E3566"/>
          <cell r="G3566"/>
        </row>
        <row r="3567">
          <cell r="E3567">
            <v>436109177457</v>
          </cell>
          <cell r="G3567" t="str">
            <v>বিশ্বাস হরসিত কুমার</v>
          </cell>
        </row>
        <row r="3568">
          <cell r="E3568"/>
          <cell r="G3568"/>
        </row>
        <row r="3569">
          <cell r="E3569">
            <v>124980472833</v>
          </cell>
          <cell r="G3569" t="str">
            <v>মোঃ সুজাউদ্দৌলা</v>
          </cell>
        </row>
        <row r="3570">
          <cell r="E3570"/>
          <cell r="G3570"/>
        </row>
        <row r="3571">
          <cell r="E3571">
            <v>410004937246</v>
          </cell>
          <cell r="G3571" t="str">
            <v>ডি.এম রফিকুল ইসলাম</v>
          </cell>
        </row>
        <row r="3572">
          <cell r="E3572"/>
          <cell r="G3572"/>
        </row>
        <row r="3573">
          <cell r="E3573">
            <v>245606614099</v>
          </cell>
          <cell r="G3573" t="str">
            <v>মোঃ আজিজুল হক</v>
          </cell>
        </row>
        <row r="3574">
          <cell r="E3574"/>
          <cell r="G3574"/>
        </row>
        <row r="3575">
          <cell r="E3575">
            <v>660578855942</v>
          </cell>
          <cell r="G3575" t="str">
            <v>এম এ কালাম</v>
          </cell>
        </row>
        <row r="3576">
          <cell r="E3576"/>
          <cell r="G3576"/>
        </row>
        <row r="3577">
          <cell r="E3577">
            <v>118716801766</v>
          </cell>
          <cell r="G3577" t="str">
            <v>মোঃ শহীদ উল্লাহ</v>
          </cell>
        </row>
        <row r="3578">
          <cell r="E3578"/>
          <cell r="G3578"/>
        </row>
        <row r="3579">
          <cell r="E3579">
            <v>127843446985</v>
          </cell>
          <cell r="G3579" t="str">
            <v>মিজানুর রহমান খান</v>
          </cell>
        </row>
        <row r="3580">
          <cell r="E3580"/>
          <cell r="G3580"/>
        </row>
        <row r="3581">
          <cell r="E3581">
            <v>455554949315</v>
          </cell>
          <cell r="G3581" t="str">
            <v>নাজাতুন নাহার</v>
          </cell>
        </row>
        <row r="3582">
          <cell r="E3582"/>
          <cell r="G3582"/>
        </row>
        <row r="3583">
          <cell r="E3583">
            <v>175142559413</v>
          </cell>
          <cell r="G3583" t="str">
            <v>মোঃ জমিরউদ্দিন</v>
          </cell>
        </row>
        <row r="3584">
          <cell r="E3584"/>
          <cell r="G3584"/>
        </row>
        <row r="3585">
          <cell r="E3585">
            <v>865517860255</v>
          </cell>
          <cell r="G3585" t="str">
            <v>শামসুন নাহার</v>
          </cell>
        </row>
        <row r="3586">
          <cell r="E3586"/>
          <cell r="G3586"/>
        </row>
        <row r="3587">
          <cell r="E3587">
            <v>671047218859</v>
          </cell>
          <cell r="G3587" t="str">
            <v>মোঃ মাজেদ আলী</v>
          </cell>
        </row>
        <row r="3588">
          <cell r="E3588"/>
          <cell r="G3588"/>
        </row>
        <row r="3589">
          <cell r="E3589">
            <v>841835958337</v>
          </cell>
          <cell r="G3589" t="str">
            <v>মোঃ হুসাইন জাকি</v>
          </cell>
        </row>
        <row r="3590">
          <cell r="E3590"/>
          <cell r="G3590"/>
        </row>
        <row r="3591">
          <cell r="E3591">
            <v>378425107265</v>
          </cell>
          <cell r="G3591" t="str">
            <v>আজিজুর রহমান ভূঁইয়া</v>
          </cell>
        </row>
        <row r="3592">
          <cell r="E3592"/>
          <cell r="G3592"/>
        </row>
        <row r="3593">
          <cell r="E3593">
            <v>411741126400</v>
          </cell>
          <cell r="G3593" t="str">
            <v>মোঃ অহিদুজ্জামান</v>
          </cell>
        </row>
        <row r="3594">
          <cell r="E3594"/>
          <cell r="G3594"/>
        </row>
        <row r="3595">
          <cell r="E3595">
            <v>138049354924</v>
          </cell>
          <cell r="G3595" t="str">
            <v>মোঃ রুহুল আমিন</v>
          </cell>
        </row>
        <row r="3596">
          <cell r="E3596"/>
          <cell r="G3596"/>
        </row>
        <row r="3597">
          <cell r="E3597">
            <v>268355794234</v>
          </cell>
          <cell r="G3597" t="str">
            <v>রাশিদুন নাহার</v>
          </cell>
        </row>
        <row r="3598">
          <cell r="E3598"/>
          <cell r="G3598"/>
        </row>
        <row r="3599">
          <cell r="E3599">
            <v>368923452334</v>
          </cell>
          <cell r="G3599" t="str">
            <v>মোঃ মোজাম্মেল হক</v>
          </cell>
        </row>
        <row r="3600">
          <cell r="E3600"/>
          <cell r="G3600"/>
        </row>
        <row r="3601">
          <cell r="E3601">
            <v>662009672369</v>
          </cell>
          <cell r="G3601" t="str">
            <v>মোঃ শাহ মোর্তাজ আলী</v>
          </cell>
        </row>
        <row r="3602">
          <cell r="E3602"/>
          <cell r="G3602"/>
        </row>
        <row r="3603">
          <cell r="E3603">
            <v>491113513697</v>
          </cell>
          <cell r="G3603" t="str">
            <v>মোঃ জালাল হোসেন</v>
          </cell>
        </row>
        <row r="3604">
          <cell r="E3604"/>
          <cell r="G3604"/>
        </row>
        <row r="3605">
          <cell r="E3605">
            <v>879669145106</v>
          </cell>
          <cell r="G3605" t="str">
            <v>নুরুন্নাহার বেগম</v>
          </cell>
        </row>
        <row r="3606">
          <cell r="E3606"/>
          <cell r="G3606"/>
        </row>
        <row r="3607">
          <cell r="E3607">
            <v>881716124010</v>
          </cell>
          <cell r="G3607" t="str">
            <v>আবদুল বাতেন আখন্দ</v>
          </cell>
        </row>
        <row r="3608">
          <cell r="E3608"/>
          <cell r="G3608"/>
        </row>
        <row r="3609">
          <cell r="E3609">
            <v>573402759947</v>
          </cell>
          <cell r="G3609" t="str">
            <v>মোঃ আমির হোসেন মজুমদার</v>
          </cell>
        </row>
        <row r="3610">
          <cell r="E3610"/>
          <cell r="G3610"/>
        </row>
        <row r="3611">
          <cell r="E3611">
            <v>789300534760</v>
          </cell>
          <cell r="G3611" t="str">
            <v>মোঃ রফিকুল ইসলাম</v>
          </cell>
        </row>
        <row r="3612">
          <cell r="E3612"/>
          <cell r="G3612"/>
        </row>
        <row r="3613">
          <cell r="E3613">
            <v>639802685041</v>
          </cell>
          <cell r="G3613" t="str">
            <v>খন্দকার জাহিদ আহমেদ</v>
          </cell>
        </row>
        <row r="3614">
          <cell r="E3614"/>
          <cell r="G3614"/>
        </row>
        <row r="3615">
          <cell r="E3615">
            <v>638623439197</v>
          </cell>
          <cell r="G3615" t="str">
            <v>মোঃ রফিকুল ইসলাম</v>
          </cell>
        </row>
        <row r="3616">
          <cell r="E3616"/>
          <cell r="G3616"/>
        </row>
        <row r="3617">
          <cell r="E3617">
            <v>129756821548</v>
          </cell>
          <cell r="G3617" t="str">
            <v>আমিনুল ইসলাম</v>
          </cell>
        </row>
        <row r="3618">
          <cell r="E3618"/>
          <cell r="G3618"/>
        </row>
        <row r="3619">
          <cell r="E3619">
            <v>698909815577</v>
          </cell>
          <cell r="G3619" t="str">
            <v>মোঃ এনামুল হক</v>
          </cell>
        </row>
        <row r="3620">
          <cell r="E3620"/>
          <cell r="G3620"/>
        </row>
        <row r="3621">
          <cell r="E3621">
            <v>238440719075</v>
          </cell>
          <cell r="G3621" t="str">
            <v>মিসেস সুলতানা পারভীন</v>
          </cell>
        </row>
        <row r="3622">
          <cell r="E3622"/>
          <cell r="G3622"/>
        </row>
        <row r="3623">
          <cell r="E3623">
            <v>185807205678</v>
          </cell>
          <cell r="G3623" t="str">
            <v>মোহাম্মদ ইসহাক বসন্ত</v>
          </cell>
        </row>
        <row r="3624">
          <cell r="E3624"/>
          <cell r="G3624"/>
        </row>
        <row r="3625">
          <cell r="E3625">
            <v>772214777958</v>
          </cell>
          <cell r="G3625" t="str">
            <v>এস বি শামসুন নাহার</v>
          </cell>
        </row>
        <row r="3626">
          <cell r="E3626"/>
          <cell r="G3626"/>
        </row>
        <row r="3627">
          <cell r="E3627">
            <v>894089159335</v>
          </cell>
          <cell r="G3627" t="str">
            <v>মোঃ ইসমাইল হোসেন</v>
          </cell>
        </row>
        <row r="3628">
          <cell r="E3628"/>
          <cell r="G3628"/>
        </row>
        <row r="3629">
          <cell r="E3629">
            <v>488199726871</v>
          </cell>
          <cell r="G3629" t="str">
            <v>আনোয়ারা বেগম</v>
          </cell>
        </row>
        <row r="3630">
          <cell r="E3630"/>
          <cell r="G3630"/>
        </row>
        <row r="3631">
          <cell r="E3631">
            <v>532258472505</v>
          </cell>
          <cell r="G3631" t="str">
            <v>আনোয়ারুল ইসলাম</v>
          </cell>
        </row>
        <row r="3632">
          <cell r="E3632"/>
          <cell r="G3632"/>
        </row>
        <row r="3633">
          <cell r="E3633">
            <v>833029963818</v>
          </cell>
          <cell r="G3633" t="str">
            <v>মোঃ নাহিদ খান</v>
          </cell>
        </row>
        <row r="3634">
          <cell r="E3634"/>
          <cell r="G3634"/>
        </row>
        <row r="3635">
          <cell r="E3635">
            <v>597997798944</v>
          </cell>
          <cell r="G3635" t="str">
            <v>নার্গিস বেগম</v>
          </cell>
        </row>
        <row r="3636">
          <cell r="E3636"/>
          <cell r="G3636"/>
        </row>
        <row r="3637">
          <cell r="E3637">
            <v>831893336050</v>
          </cell>
          <cell r="G3637" t="str">
            <v>আর্নিকা বানু</v>
          </cell>
        </row>
        <row r="3638">
          <cell r="E3638"/>
          <cell r="G3638"/>
        </row>
        <row r="3639">
          <cell r="E3639">
            <v>594958234617</v>
          </cell>
          <cell r="G3639" t="str">
            <v>মোঃ শাহ আলম</v>
          </cell>
        </row>
        <row r="3640">
          <cell r="E3640"/>
          <cell r="G3640"/>
        </row>
        <row r="3641">
          <cell r="E3641">
            <v>677989948984</v>
          </cell>
          <cell r="G3641" t="str">
            <v>মোঃ আশরাফ আলী</v>
          </cell>
        </row>
        <row r="3642">
          <cell r="E3642"/>
          <cell r="G3642"/>
        </row>
        <row r="3643">
          <cell r="E3643">
            <v>288468112871</v>
          </cell>
          <cell r="G3643" t="str">
            <v>মোঃ শামিউল হুদা</v>
          </cell>
        </row>
        <row r="3644">
          <cell r="E3644"/>
          <cell r="G3644"/>
        </row>
        <row r="3645">
          <cell r="E3645">
            <v>876342127655</v>
          </cell>
          <cell r="G3645" t="str">
            <v>আবদুল্লাহ হেল- বাকি</v>
          </cell>
        </row>
        <row r="3646">
          <cell r="E3646"/>
          <cell r="G3646"/>
        </row>
        <row r="3647">
          <cell r="E3647">
            <v>128041252532</v>
          </cell>
          <cell r="G3647" t="str">
            <v>মোঃ গোলাম হোসেন</v>
          </cell>
        </row>
        <row r="3648">
          <cell r="E3648"/>
          <cell r="G3648"/>
        </row>
        <row r="3649">
          <cell r="E3649">
            <v>376759709968</v>
          </cell>
          <cell r="G3649" t="str">
            <v>মোঃ মহিউদ্দিন</v>
          </cell>
        </row>
        <row r="3650">
          <cell r="E3650"/>
          <cell r="G3650"/>
        </row>
        <row r="3651">
          <cell r="E3651">
            <v>377951139305</v>
          </cell>
          <cell r="G3651" t="str">
            <v>মোঃ বদরুজ্জামান</v>
          </cell>
        </row>
        <row r="3652">
          <cell r="E3652"/>
          <cell r="G3652"/>
        </row>
        <row r="3653">
          <cell r="E3653">
            <v>386072187716</v>
          </cell>
          <cell r="G3653" t="str">
            <v>আমিনা খাতুন</v>
          </cell>
        </row>
        <row r="3654">
          <cell r="E3654"/>
          <cell r="G3654"/>
        </row>
        <row r="3655">
          <cell r="E3655">
            <v>242630736715</v>
          </cell>
          <cell r="G3655" t="str">
            <v>মোঃ আবুল হোসেন</v>
          </cell>
        </row>
        <row r="3656">
          <cell r="E3656"/>
          <cell r="G3656"/>
        </row>
        <row r="3657">
          <cell r="E3657">
            <v>335479796053</v>
          </cell>
          <cell r="G3657" t="str">
            <v>কাজী মোঃ শহীদ উল্লাহ</v>
          </cell>
        </row>
        <row r="3658">
          <cell r="E3658"/>
          <cell r="G3658"/>
        </row>
        <row r="3659">
          <cell r="E3659">
            <v>724174971611</v>
          </cell>
          <cell r="G3659" t="str">
            <v>তাপোতী রায়</v>
          </cell>
        </row>
        <row r="3660">
          <cell r="E3660"/>
          <cell r="G3660"/>
        </row>
        <row r="3661">
          <cell r="E3661">
            <v>499505874588</v>
          </cell>
          <cell r="G3661" t="str">
            <v>মোঃ রুহুল আলম শরীফ</v>
          </cell>
        </row>
        <row r="3662">
          <cell r="E3662"/>
          <cell r="G3662"/>
        </row>
        <row r="3663">
          <cell r="E3663">
            <v>139232179353</v>
          </cell>
          <cell r="G3663" t="str">
            <v>এ.বি.এম রফিকুল ইসলাম</v>
          </cell>
        </row>
        <row r="3664">
          <cell r="E3664"/>
          <cell r="G3664"/>
        </row>
        <row r="3665">
          <cell r="E3665">
            <v>138820869436</v>
          </cell>
          <cell r="G3665" t="str">
            <v>মোঃ জালাল উদ্দিন</v>
          </cell>
        </row>
        <row r="3666">
          <cell r="E3666"/>
          <cell r="G3666"/>
        </row>
        <row r="3667">
          <cell r="E3667">
            <v>139017352440</v>
          </cell>
          <cell r="G3667" t="str">
            <v>মোঃ আফজাল হক</v>
          </cell>
        </row>
        <row r="3668">
          <cell r="E3668"/>
          <cell r="G3668"/>
        </row>
        <row r="3669">
          <cell r="E3669">
            <v>664552197673</v>
          </cell>
          <cell r="G3669" t="str">
            <v>মোঃ হাবিবুর রহমান</v>
          </cell>
        </row>
        <row r="3670">
          <cell r="E3670"/>
          <cell r="G3670"/>
        </row>
        <row r="3671">
          <cell r="E3671">
            <v>541783521528</v>
          </cell>
          <cell r="G3671" t="str">
            <v>আবু জায়েদ কাদিরি</v>
          </cell>
        </row>
        <row r="3672">
          <cell r="E3672"/>
          <cell r="G3672"/>
        </row>
        <row r="3673">
          <cell r="E3673">
            <v>346821882003</v>
          </cell>
          <cell r="G3673" t="str">
            <v>মোঃ আকতার হোসেন মজুমদার</v>
          </cell>
        </row>
        <row r="3674">
          <cell r="E3674"/>
          <cell r="G3674"/>
        </row>
        <row r="3675">
          <cell r="E3675">
            <v>759546787129</v>
          </cell>
          <cell r="G3675" t="str">
            <v>সৈয়দ এনামুল হাসান</v>
          </cell>
        </row>
        <row r="3676">
          <cell r="E3676"/>
          <cell r="G3676"/>
        </row>
        <row r="3677">
          <cell r="E3677">
            <v>313021169707</v>
          </cell>
          <cell r="G3677" t="str">
            <v>মোঃ সুবিদ আলী</v>
          </cell>
        </row>
        <row r="3678">
          <cell r="E3678"/>
          <cell r="G3678"/>
        </row>
        <row r="3679">
          <cell r="E3679">
            <v>188818182656</v>
          </cell>
          <cell r="G3679" t="str">
            <v>মোহাম্মদ ফজলে রাব্বি শাহীন</v>
          </cell>
        </row>
        <row r="3680">
          <cell r="E3680"/>
          <cell r="G3680"/>
        </row>
        <row r="3681">
          <cell r="E3681">
            <v>612139222756</v>
          </cell>
          <cell r="G3681" t="str">
            <v>মোঃ তোফাজ্জল হোসেন</v>
          </cell>
        </row>
        <row r="3682">
          <cell r="E3682"/>
          <cell r="G3682"/>
        </row>
        <row r="3683">
          <cell r="E3683">
            <v>113004657640</v>
          </cell>
          <cell r="G3683" t="str">
            <v>আবুল বাশার</v>
          </cell>
        </row>
        <row r="3684">
          <cell r="E3684"/>
          <cell r="G3684"/>
        </row>
        <row r="3685">
          <cell r="E3685">
            <v>441887626719</v>
          </cell>
          <cell r="G3685" t="str">
            <v>মোহাম্মদ কবির</v>
          </cell>
        </row>
        <row r="3686">
          <cell r="E3686"/>
          <cell r="G3686"/>
        </row>
        <row r="3687">
          <cell r="E3687">
            <v>110387368524</v>
          </cell>
          <cell r="G3687" t="str">
            <v>মোঃ আনার হোসেন</v>
          </cell>
        </row>
        <row r="3688">
          <cell r="E3688"/>
          <cell r="G3688"/>
        </row>
        <row r="3689">
          <cell r="E3689">
            <v>465938916618</v>
          </cell>
          <cell r="G3689" t="str">
            <v>মোহাম্মদ ওয়াইজ</v>
          </cell>
        </row>
        <row r="3690">
          <cell r="E3690"/>
          <cell r="G3690"/>
        </row>
        <row r="3691">
          <cell r="E3691">
            <v>148355196236</v>
          </cell>
          <cell r="G3691" t="str">
            <v>জামাল উদ্দিন মাহমুদ</v>
          </cell>
        </row>
        <row r="3692">
          <cell r="E3692"/>
          <cell r="G3692"/>
        </row>
        <row r="3693">
          <cell r="E3693">
            <v>822538214181</v>
          </cell>
          <cell r="G3693" t="str">
            <v>মোঃ আবুল হাসনাত</v>
          </cell>
        </row>
        <row r="3694">
          <cell r="E3694"/>
          <cell r="G3694"/>
        </row>
        <row r="3695">
          <cell r="E3695">
            <v>312140239349</v>
          </cell>
          <cell r="G3695" t="str">
            <v>মোঃ আব্দুল লতিফ</v>
          </cell>
        </row>
        <row r="3696">
          <cell r="E3696"/>
          <cell r="G3696"/>
        </row>
        <row r="3697">
          <cell r="E3697">
            <v>473240727717</v>
          </cell>
          <cell r="G3697" t="str">
            <v>মোঃ শহীদুল হক ভূঁইয়া</v>
          </cell>
        </row>
        <row r="3698">
          <cell r="E3698"/>
          <cell r="G3698"/>
        </row>
        <row r="3699">
          <cell r="E3699">
            <v>174484170587</v>
          </cell>
          <cell r="G3699" t="str">
            <v>খুররম হায়দার</v>
          </cell>
        </row>
        <row r="3700">
          <cell r="E3700"/>
          <cell r="G3700"/>
        </row>
        <row r="3701">
          <cell r="E3701">
            <v>498091404581</v>
          </cell>
          <cell r="G3701" t="str">
            <v>নুরুন নাহার বেগম</v>
          </cell>
        </row>
        <row r="3702">
          <cell r="E3702"/>
          <cell r="G3702"/>
        </row>
        <row r="3703">
          <cell r="E3703">
            <v>426234260311</v>
          </cell>
          <cell r="G3703" t="str">
            <v>মোঃ আবুল বাসেত</v>
          </cell>
        </row>
        <row r="3704">
          <cell r="E3704"/>
          <cell r="G3704"/>
        </row>
        <row r="3705">
          <cell r="E3705">
            <v>160166950545</v>
          </cell>
          <cell r="G3705" t="str">
            <v>মোঃ বশির আহমেদ</v>
          </cell>
        </row>
        <row r="3706">
          <cell r="E3706"/>
          <cell r="G3706"/>
        </row>
        <row r="3707">
          <cell r="E3707">
            <v>236187965324</v>
          </cell>
          <cell r="G3707" t="str">
            <v>শেখ নুরুজ্জামান</v>
          </cell>
        </row>
        <row r="3708">
          <cell r="E3708"/>
          <cell r="G3708"/>
        </row>
        <row r="3709">
          <cell r="E3709">
            <v>255038715034</v>
          </cell>
          <cell r="G3709" t="str">
            <v>এ বি এম সিদ্দিকুর রহমান মজুমদার</v>
          </cell>
        </row>
        <row r="3710">
          <cell r="E3710"/>
          <cell r="G3710"/>
        </row>
        <row r="3711">
          <cell r="E3711">
            <v>166848448983</v>
          </cell>
          <cell r="G3711" t="str">
            <v>এ. খালেক খান</v>
          </cell>
        </row>
        <row r="3712">
          <cell r="E3712"/>
          <cell r="G3712"/>
        </row>
        <row r="3713">
          <cell r="E3713">
            <v>717539317239</v>
          </cell>
          <cell r="G3713" t="str">
            <v>মোঃ মোস্তাফিজুর রহমান</v>
          </cell>
        </row>
        <row r="3714">
          <cell r="E3714"/>
          <cell r="G3714"/>
        </row>
        <row r="3715">
          <cell r="E3715">
            <v>131777912781</v>
          </cell>
          <cell r="G3715" t="str">
            <v>এ টি এম মফিজুর রহমান ভূঁইয়া</v>
          </cell>
        </row>
        <row r="3716">
          <cell r="E3716"/>
          <cell r="G3716"/>
        </row>
        <row r="3717">
          <cell r="E3717">
            <v>217805426089</v>
          </cell>
          <cell r="G3717" t="str">
            <v>মোঃ হাবিবুর রহমান</v>
          </cell>
        </row>
        <row r="3718">
          <cell r="E3718"/>
          <cell r="G3718"/>
        </row>
        <row r="3719">
          <cell r="E3719">
            <v>845218426176</v>
          </cell>
          <cell r="G3719" t="str">
            <v>মোঃ আবদুদ দাইয়ান সরদার</v>
          </cell>
        </row>
        <row r="3720">
          <cell r="E3720"/>
          <cell r="G3720"/>
        </row>
        <row r="3721">
          <cell r="E3721">
            <v>538683152843</v>
          </cell>
          <cell r="G3721" t="str">
            <v>মোঃ শরফুল আলম</v>
          </cell>
        </row>
        <row r="3722">
          <cell r="E3722"/>
          <cell r="G3722"/>
        </row>
        <row r="3723">
          <cell r="E3723">
            <v>683653210921</v>
          </cell>
          <cell r="G3723" t="str">
            <v>মোঃ নুরুজ্জামান</v>
          </cell>
        </row>
        <row r="3724">
          <cell r="E3724"/>
          <cell r="G3724"/>
        </row>
        <row r="3725">
          <cell r="E3725">
            <v>717838569662</v>
          </cell>
          <cell r="G3725" t="str">
            <v>মোঃ আব্দুর রশীদ</v>
          </cell>
        </row>
        <row r="3726">
          <cell r="E3726"/>
          <cell r="G3726"/>
        </row>
        <row r="3727">
          <cell r="E3727">
            <v>416506955291</v>
          </cell>
          <cell r="G3727" t="str">
            <v>মোঃ রফিকুল ইসলাম খান</v>
          </cell>
        </row>
        <row r="3728">
          <cell r="E3728"/>
          <cell r="G3728"/>
        </row>
        <row r="3729">
          <cell r="E3729">
            <v>638261253671</v>
          </cell>
          <cell r="G3729" t="str">
            <v>শেখ মোঃ মোস্তফা</v>
          </cell>
        </row>
        <row r="3730">
          <cell r="E3730"/>
          <cell r="G3730"/>
        </row>
        <row r="3731">
          <cell r="E3731">
            <v>526703366935</v>
          </cell>
          <cell r="G3731" t="str">
            <v>এস কে মোঃ হারুন অর রশীদ</v>
          </cell>
        </row>
        <row r="3732">
          <cell r="E3732"/>
          <cell r="G3732"/>
        </row>
        <row r="3733">
          <cell r="E3733"/>
          <cell r="G3733"/>
        </row>
        <row r="3734">
          <cell r="E3734">
            <v>692416286611</v>
          </cell>
          <cell r="G3734" t="str">
            <v>মোঃ আব্দুল মালেক মন্ডল</v>
          </cell>
        </row>
        <row r="3735">
          <cell r="E3735"/>
          <cell r="G3735"/>
        </row>
        <row r="3736">
          <cell r="E3736">
            <v>273534668963</v>
          </cell>
          <cell r="G3736" t="str">
            <v>মোঃ আলমাস আলী খান</v>
          </cell>
        </row>
        <row r="3737">
          <cell r="E3737"/>
          <cell r="G3737"/>
        </row>
        <row r="3738">
          <cell r="E3738">
            <v>441134423103</v>
          </cell>
          <cell r="G3738" t="str">
            <v>রেশমা জেবিন শোভা</v>
          </cell>
        </row>
        <row r="3739">
          <cell r="E3739"/>
          <cell r="G3739"/>
        </row>
        <row r="3740">
          <cell r="E3740">
            <v>815944608768</v>
          </cell>
          <cell r="G3740" t="str">
            <v>নুরুল হক</v>
          </cell>
        </row>
        <row r="3741">
          <cell r="E3741"/>
          <cell r="G3741"/>
        </row>
        <row r="3742">
          <cell r="E3742">
            <v>468686844654</v>
          </cell>
          <cell r="G3742" t="str">
            <v>মোঃ ফারুক মিয়া</v>
          </cell>
        </row>
        <row r="3743">
          <cell r="E3743"/>
          <cell r="G3743"/>
        </row>
        <row r="3744">
          <cell r="E3744">
            <v>534597695570</v>
          </cell>
          <cell r="G3744" t="str">
            <v>মোঃ নাজমুল হক মিয়া</v>
          </cell>
        </row>
        <row r="3745">
          <cell r="E3745"/>
          <cell r="G3745"/>
        </row>
        <row r="3746">
          <cell r="E3746">
            <v>133522722917</v>
          </cell>
          <cell r="G3746" t="str">
            <v>মোঃ আব্দুল কাদির</v>
          </cell>
        </row>
        <row r="3747">
          <cell r="E3747"/>
          <cell r="G3747"/>
        </row>
        <row r="3748">
          <cell r="E3748">
            <v>571380598433</v>
          </cell>
          <cell r="G3748" t="str">
            <v>মোঃ মাহবুবুর রহমান</v>
          </cell>
        </row>
        <row r="3749">
          <cell r="E3749"/>
          <cell r="G3749"/>
        </row>
        <row r="3750">
          <cell r="E3750">
            <v>350862954588</v>
          </cell>
          <cell r="G3750" t="str">
            <v>মোহাম্মদ মনোয়ার হোসেন</v>
          </cell>
        </row>
        <row r="3751">
          <cell r="E3751"/>
          <cell r="G3751"/>
        </row>
        <row r="3752">
          <cell r="E3752">
            <v>726848269413</v>
          </cell>
          <cell r="G3752" t="str">
            <v>মোঃ আলমগীর হোসেন</v>
          </cell>
        </row>
        <row r="3753">
          <cell r="E3753"/>
          <cell r="G3753"/>
        </row>
        <row r="3754">
          <cell r="E3754">
            <v>799184608155</v>
          </cell>
          <cell r="G3754" t="str">
            <v>এম এম মহসিন</v>
          </cell>
        </row>
        <row r="3755">
          <cell r="E3755"/>
          <cell r="G3755"/>
        </row>
        <row r="3756">
          <cell r="E3756">
            <v>198958362502</v>
          </cell>
          <cell r="G3756" t="str">
            <v>মোঃ হারমুজ মিয়া</v>
          </cell>
        </row>
        <row r="3757">
          <cell r="E3757"/>
          <cell r="G3757"/>
        </row>
        <row r="3758">
          <cell r="E3758">
            <v>823333551186</v>
          </cell>
          <cell r="G3758" t="str">
            <v>মোঃ আব্দুল মান্নান খান</v>
          </cell>
        </row>
        <row r="3759">
          <cell r="E3759"/>
          <cell r="G3759"/>
        </row>
        <row r="3760">
          <cell r="E3760">
            <v>159421730243</v>
          </cell>
          <cell r="G3760" t="str">
            <v>মোঃ শাহজাহান খান</v>
          </cell>
        </row>
        <row r="3761">
          <cell r="E3761"/>
          <cell r="G3761"/>
        </row>
        <row r="3762">
          <cell r="E3762">
            <v>652866403440</v>
          </cell>
          <cell r="G3762" t="str">
            <v>সৈয়দ অলিউল ইসলাম</v>
          </cell>
        </row>
        <row r="3763">
          <cell r="E3763"/>
          <cell r="G3763"/>
        </row>
        <row r="3764">
          <cell r="E3764">
            <v>289180736688</v>
          </cell>
          <cell r="G3764" t="str">
            <v>মোঃ নিয়াজ উদ্দিন</v>
          </cell>
        </row>
        <row r="3765">
          <cell r="E3765"/>
          <cell r="G3765"/>
        </row>
        <row r="3766">
          <cell r="E3766">
            <v>537581953141</v>
          </cell>
          <cell r="G3766" t="str">
            <v>লস্কর মোঃ নাজমুল ইসলাম</v>
          </cell>
        </row>
        <row r="3767">
          <cell r="E3767"/>
          <cell r="G3767"/>
        </row>
        <row r="3768">
          <cell r="E3768">
            <v>349398230025</v>
          </cell>
          <cell r="G3768" t="str">
            <v>মোঃ আব্দুর রশীদ</v>
          </cell>
        </row>
        <row r="3769">
          <cell r="E3769"/>
          <cell r="G3769"/>
        </row>
        <row r="3770">
          <cell r="E3770">
            <v>292579860717</v>
          </cell>
          <cell r="G3770" t="str">
            <v>মোঃ নুরুল আহাদ</v>
          </cell>
        </row>
        <row r="3771">
          <cell r="E3771"/>
          <cell r="G3771"/>
        </row>
        <row r="3772">
          <cell r="E3772">
            <v>679523493287</v>
          </cell>
          <cell r="G3772" t="str">
            <v>আবদুস সালাম</v>
          </cell>
        </row>
        <row r="3773">
          <cell r="E3773"/>
          <cell r="G3773"/>
        </row>
        <row r="3774">
          <cell r="E3774">
            <v>166442547488</v>
          </cell>
          <cell r="G3774" t="str">
            <v>নিরঞ্জন সিকদার</v>
          </cell>
        </row>
        <row r="3775">
          <cell r="E3775"/>
          <cell r="G3775"/>
        </row>
        <row r="3776">
          <cell r="E3776">
            <v>515470986360</v>
          </cell>
          <cell r="G3776" t="str">
            <v>মাহমুদুল হাসান</v>
          </cell>
        </row>
        <row r="3777">
          <cell r="E3777"/>
          <cell r="G3777"/>
        </row>
        <row r="3778">
          <cell r="E3778">
            <v>210825465518</v>
          </cell>
          <cell r="G3778" t="str">
            <v>মোঃ ফারুক</v>
          </cell>
        </row>
        <row r="3779">
          <cell r="E3779"/>
          <cell r="G3779"/>
        </row>
        <row r="3780">
          <cell r="E3780">
            <v>526151457493</v>
          </cell>
          <cell r="G3780" t="str">
            <v>ফাইজুন্নেসা</v>
          </cell>
        </row>
        <row r="3781">
          <cell r="E3781"/>
          <cell r="G3781"/>
        </row>
        <row r="3782">
          <cell r="E3782">
            <v>895765311048</v>
          </cell>
          <cell r="G3782" t="str">
            <v>মোঃ ইমারত হোসেন খান</v>
          </cell>
        </row>
        <row r="3783">
          <cell r="E3783"/>
          <cell r="G3783"/>
        </row>
        <row r="3784">
          <cell r="E3784">
            <v>838540728171</v>
          </cell>
          <cell r="G3784" t="str">
            <v>মোঃ শামসুদ্দিন ভূঁইয়া</v>
          </cell>
        </row>
        <row r="3785">
          <cell r="E3785"/>
          <cell r="G3785"/>
        </row>
        <row r="3786">
          <cell r="E3786">
            <v>235899396803</v>
          </cell>
          <cell r="G3786" t="str">
            <v>এ বি এম সাবের করিম চৌধুরী</v>
          </cell>
        </row>
        <row r="3787">
          <cell r="E3787"/>
          <cell r="G3787"/>
        </row>
        <row r="3788">
          <cell r="E3788">
            <v>574796130271</v>
          </cell>
          <cell r="G3788" t="str">
            <v>মোঃ জয়নাল আবেদীন</v>
          </cell>
        </row>
        <row r="3789">
          <cell r="E3789"/>
          <cell r="G3789"/>
        </row>
        <row r="3790">
          <cell r="E3790">
            <v>798394532807</v>
          </cell>
          <cell r="G3790" t="str">
            <v>গোলাম খৈয়াম রসুল</v>
          </cell>
        </row>
        <row r="3791">
          <cell r="E3791"/>
          <cell r="G3791"/>
        </row>
        <row r="3792">
          <cell r="E3792">
            <v>752182727513</v>
          </cell>
          <cell r="G3792" t="str">
            <v>আবু বকর খান</v>
          </cell>
        </row>
        <row r="3793">
          <cell r="E3793"/>
          <cell r="G3793"/>
        </row>
        <row r="3794">
          <cell r="E3794">
            <v>734382323863</v>
          </cell>
          <cell r="G3794" t="str">
            <v>মোঃ নাজমুল হক</v>
          </cell>
        </row>
        <row r="3795">
          <cell r="E3795"/>
          <cell r="G3795"/>
        </row>
        <row r="3796">
          <cell r="E3796">
            <v>143938950023</v>
          </cell>
          <cell r="G3796" t="str">
            <v>মিসেস হামিদা আক্তার</v>
          </cell>
        </row>
        <row r="3797">
          <cell r="E3797"/>
          <cell r="G3797"/>
        </row>
        <row r="3798">
          <cell r="E3798">
            <v>779128709090</v>
          </cell>
          <cell r="G3798" t="str">
            <v>নন্দলাল সাহা</v>
          </cell>
        </row>
        <row r="3799">
          <cell r="E3799"/>
          <cell r="G3799"/>
        </row>
        <row r="3800">
          <cell r="E3800">
            <v>519934561902</v>
          </cell>
          <cell r="G3800" t="str">
            <v>মোঃ শরিফুর রহমান ভূঁইয়া</v>
          </cell>
        </row>
        <row r="3801">
          <cell r="E3801"/>
          <cell r="G3801"/>
        </row>
        <row r="3802">
          <cell r="E3802">
            <v>112109655002</v>
          </cell>
          <cell r="G3802" t="str">
            <v>গিয়াস উদ্দিন আহমেদ</v>
          </cell>
        </row>
        <row r="3803">
          <cell r="E3803"/>
          <cell r="G3803"/>
        </row>
        <row r="3804">
          <cell r="E3804">
            <v>526913223799</v>
          </cell>
          <cell r="G3804" t="str">
            <v>মোহাম্মদ ইউসুফ খান</v>
          </cell>
        </row>
        <row r="3805">
          <cell r="E3805"/>
          <cell r="G3805"/>
        </row>
        <row r="3806">
          <cell r="E3806">
            <v>494458522949</v>
          </cell>
          <cell r="G3806" t="str">
            <v>মোঃ সোহরাব আলী</v>
          </cell>
        </row>
        <row r="3807">
          <cell r="E3807"/>
          <cell r="G3807"/>
        </row>
        <row r="3808">
          <cell r="E3808">
            <v>167070266050</v>
          </cell>
          <cell r="G3808" t="str">
            <v>মোঃ লিয়াকত আলী</v>
          </cell>
        </row>
        <row r="3809">
          <cell r="E3809"/>
          <cell r="G3809"/>
        </row>
        <row r="3810">
          <cell r="E3810">
            <v>724342735280</v>
          </cell>
          <cell r="G3810" t="str">
            <v>মোঃ হাবিবুর রহমান</v>
          </cell>
        </row>
        <row r="3811">
          <cell r="E3811"/>
          <cell r="G3811"/>
        </row>
        <row r="3812">
          <cell r="E3812">
            <v>493221708187</v>
          </cell>
          <cell r="G3812" t="str">
            <v>মোঃ আব্দুল মোতালেব মোল্লা</v>
          </cell>
        </row>
        <row r="3813">
          <cell r="E3813"/>
          <cell r="G3813"/>
        </row>
        <row r="3814">
          <cell r="E3814">
            <v>384585515370</v>
          </cell>
          <cell r="G3814" t="str">
            <v>মোঃ মাসুদ সিকদার</v>
          </cell>
        </row>
        <row r="3815">
          <cell r="E3815"/>
          <cell r="G3815"/>
        </row>
        <row r="3816">
          <cell r="E3816">
            <v>583015743549</v>
          </cell>
          <cell r="G3816" t="str">
            <v>মোঃ গোলাম মোস্তফা</v>
          </cell>
        </row>
        <row r="3817">
          <cell r="E3817"/>
          <cell r="G3817"/>
        </row>
        <row r="3818">
          <cell r="E3818">
            <v>775349979504</v>
          </cell>
          <cell r="G3818" t="str">
            <v>বিজন ভট্টাচার্য</v>
          </cell>
        </row>
        <row r="3819">
          <cell r="E3819"/>
          <cell r="G3819"/>
        </row>
        <row r="3820">
          <cell r="E3820">
            <v>878187148823</v>
          </cell>
          <cell r="G3820" t="str">
            <v>নাজমুন নাহার</v>
          </cell>
        </row>
        <row r="3821">
          <cell r="E3821"/>
          <cell r="G3821"/>
        </row>
        <row r="3822">
          <cell r="E3822">
            <v>684522919194</v>
          </cell>
          <cell r="G3822" t="str">
            <v>মঈন উদ্দিন আহমেদ</v>
          </cell>
        </row>
        <row r="3823">
          <cell r="E3823"/>
          <cell r="G3823"/>
        </row>
        <row r="3824">
          <cell r="E3824">
            <v>224761773966</v>
          </cell>
          <cell r="G3824" t="str">
            <v>শামীম হোসেন</v>
          </cell>
        </row>
        <row r="3825">
          <cell r="E3825"/>
          <cell r="G3825"/>
        </row>
        <row r="3826">
          <cell r="E3826">
            <v>118240960337</v>
          </cell>
          <cell r="G3826" t="str">
            <v>প্রশান্ত কুমার মন্ডল</v>
          </cell>
        </row>
        <row r="3827">
          <cell r="E3827"/>
          <cell r="G3827"/>
        </row>
        <row r="3828">
          <cell r="E3828">
            <v>598414858218</v>
          </cell>
          <cell r="G3828" t="str">
            <v>মোঃ আব্দুল কুদ্দুস</v>
          </cell>
        </row>
        <row r="3829">
          <cell r="E3829"/>
          <cell r="G3829"/>
        </row>
        <row r="3830">
          <cell r="E3830">
            <v>319753755031</v>
          </cell>
          <cell r="G3830" t="str">
            <v>মোঃ শফিকুল আলম</v>
          </cell>
        </row>
        <row r="3831">
          <cell r="E3831"/>
          <cell r="G3831"/>
        </row>
        <row r="3832">
          <cell r="E3832">
            <v>338341373458</v>
          </cell>
          <cell r="G3832" t="str">
            <v>মিসেস আফরোজা মুকুল</v>
          </cell>
        </row>
        <row r="3833">
          <cell r="E3833"/>
          <cell r="G3833"/>
        </row>
        <row r="3834">
          <cell r="E3834">
            <v>224503487514</v>
          </cell>
          <cell r="G3834" t="str">
            <v>মোঃ মালিক খসরু চৌধুরী</v>
          </cell>
        </row>
        <row r="3835">
          <cell r="E3835"/>
          <cell r="G3835"/>
        </row>
        <row r="3836">
          <cell r="E3836">
            <v>567798215249</v>
          </cell>
          <cell r="G3836" t="str">
            <v>মোহাম্মদ আলী</v>
          </cell>
        </row>
        <row r="3837">
          <cell r="E3837"/>
          <cell r="G3837"/>
        </row>
        <row r="3838">
          <cell r="E3838">
            <v>279760242768</v>
          </cell>
          <cell r="G3838" t="str">
            <v>দুলালী বেগম</v>
          </cell>
        </row>
        <row r="3839">
          <cell r="E3839"/>
          <cell r="G3839"/>
        </row>
        <row r="3840">
          <cell r="E3840">
            <v>299017667352</v>
          </cell>
          <cell r="G3840" t="str">
            <v>মোঃ নজরুল ইসলাম</v>
          </cell>
        </row>
        <row r="3841">
          <cell r="E3841"/>
          <cell r="G3841"/>
        </row>
        <row r="3842">
          <cell r="E3842">
            <v>460650843286</v>
          </cell>
          <cell r="G3842" t="str">
            <v>মোঃ হাতেম আলী মিয়া</v>
          </cell>
        </row>
        <row r="3843">
          <cell r="E3843"/>
          <cell r="G3843"/>
        </row>
        <row r="3844">
          <cell r="E3844">
            <v>339824629292</v>
          </cell>
          <cell r="G3844" t="str">
            <v>বেগম হাসিনা আক্তার বানু</v>
          </cell>
        </row>
        <row r="3845">
          <cell r="E3845"/>
          <cell r="G3845"/>
        </row>
        <row r="3846">
          <cell r="E3846">
            <v>292662600554</v>
          </cell>
          <cell r="G3846" t="str">
            <v>মোহাম্মদ কবির</v>
          </cell>
        </row>
        <row r="3847">
          <cell r="E3847"/>
          <cell r="G3847"/>
        </row>
        <row r="3848">
          <cell r="E3848">
            <v>287680202367</v>
          </cell>
          <cell r="G3848" t="str">
            <v>মোঃ হুমায়ুন কবির</v>
          </cell>
        </row>
        <row r="3849">
          <cell r="E3849"/>
          <cell r="G3849"/>
        </row>
        <row r="3850">
          <cell r="E3850">
            <v>722100997837</v>
          </cell>
          <cell r="G3850" t="str">
            <v>মোঃ আতিকুর রহমান খান</v>
          </cell>
        </row>
        <row r="3851">
          <cell r="E3851"/>
          <cell r="G3851"/>
        </row>
        <row r="3852">
          <cell r="E3852">
            <v>770444946393</v>
          </cell>
          <cell r="G3852" t="str">
            <v>মোঃ হাবিবুর রহমান ভূঁইয়া</v>
          </cell>
        </row>
        <row r="3853">
          <cell r="E3853"/>
          <cell r="G3853"/>
        </row>
        <row r="3854">
          <cell r="E3854"/>
          <cell r="G3854"/>
        </row>
        <row r="3855">
          <cell r="E3855">
            <v>161321291321</v>
          </cell>
          <cell r="G3855" t="str">
            <v>নাবিয়া বেগম</v>
          </cell>
        </row>
        <row r="3856">
          <cell r="E3856"/>
          <cell r="G3856"/>
        </row>
        <row r="3857">
          <cell r="E3857">
            <v>248974803954</v>
          </cell>
          <cell r="G3857" t="str">
            <v>মোঃ তৌহিদুল ইসলাম</v>
          </cell>
        </row>
        <row r="3858">
          <cell r="E3858"/>
          <cell r="G3858"/>
        </row>
        <row r="3859">
          <cell r="E3859">
            <v>151599857781</v>
          </cell>
          <cell r="G3859" t="str">
            <v>জনাব এ এন ওয়াহিদ</v>
          </cell>
        </row>
        <row r="3860">
          <cell r="E3860"/>
          <cell r="G3860"/>
        </row>
        <row r="3861">
          <cell r="E3861">
            <v>156711852921</v>
          </cell>
          <cell r="G3861" t="str">
            <v>কিউ.এম.এ কাশেম</v>
          </cell>
        </row>
        <row r="3862">
          <cell r="E3862"/>
          <cell r="G3862"/>
        </row>
        <row r="3863">
          <cell r="E3863">
            <v>616696944286</v>
          </cell>
          <cell r="G3863" t="str">
            <v>মোঃ অহিদুর রহমান সরকার</v>
          </cell>
        </row>
        <row r="3864">
          <cell r="E3864"/>
          <cell r="G3864"/>
        </row>
        <row r="3865">
          <cell r="E3865">
            <v>298133436556</v>
          </cell>
          <cell r="G3865" t="str">
            <v>মোঃ রেজাউল করিম</v>
          </cell>
        </row>
        <row r="3866">
          <cell r="E3866"/>
          <cell r="G3866"/>
        </row>
        <row r="3867">
          <cell r="E3867">
            <v>293610282557</v>
          </cell>
          <cell r="G3867" t="str">
            <v>আশরাফুন নাহার</v>
          </cell>
        </row>
        <row r="3868">
          <cell r="E3868"/>
          <cell r="G3868"/>
        </row>
        <row r="3869">
          <cell r="E3869">
            <v>115536918469</v>
          </cell>
          <cell r="G3869" t="str">
            <v>মোঃ মাহফুজুর রহমান</v>
          </cell>
        </row>
        <row r="3870">
          <cell r="E3870"/>
          <cell r="G3870"/>
        </row>
        <row r="3871">
          <cell r="E3871">
            <v>623783714156</v>
          </cell>
          <cell r="G3871" t="str">
            <v>মোঃ বোরহান উদ্দিন</v>
          </cell>
        </row>
        <row r="3872">
          <cell r="E3872"/>
          <cell r="G3872"/>
        </row>
        <row r="3873">
          <cell r="E3873">
            <v>423181919939</v>
          </cell>
          <cell r="G3873" t="str">
            <v>হাসিনা রাশেদা বেগম</v>
          </cell>
        </row>
        <row r="3874">
          <cell r="E3874"/>
          <cell r="G3874"/>
        </row>
        <row r="3875">
          <cell r="E3875">
            <v>750411717487</v>
          </cell>
          <cell r="G3875" t="str">
            <v>মোঃ দেলোয়ার হোসেন</v>
          </cell>
        </row>
        <row r="3876">
          <cell r="E3876"/>
          <cell r="G3876"/>
        </row>
        <row r="3877">
          <cell r="E3877">
            <v>612141387600</v>
          </cell>
          <cell r="G3877" t="str">
            <v>মোঃ শফিকুল ইসলাম</v>
          </cell>
        </row>
        <row r="3878">
          <cell r="E3878"/>
          <cell r="G3878"/>
        </row>
        <row r="3879">
          <cell r="E3879">
            <v>245159411023</v>
          </cell>
          <cell r="G3879" t="str">
            <v>মোঃ জাহাঙ্গীর আলম</v>
          </cell>
        </row>
        <row r="3880">
          <cell r="E3880"/>
          <cell r="G3880"/>
        </row>
        <row r="3881">
          <cell r="E3881">
            <v>599791460607</v>
          </cell>
          <cell r="G3881" t="str">
            <v>মোঃ হুমায়ুন কবির খান</v>
          </cell>
        </row>
        <row r="3882">
          <cell r="E3882"/>
          <cell r="G3882"/>
        </row>
        <row r="3883">
          <cell r="E3883">
            <v>528815527612</v>
          </cell>
          <cell r="G3883" t="str">
            <v>মোঃ দেলোয়ার হোসেন</v>
          </cell>
        </row>
        <row r="3884">
          <cell r="E3884"/>
          <cell r="G3884"/>
        </row>
        <row r="3885">
          <cell r="E3885">
            <v>587344596975</v>
          </cell>
          <cell r="G3885" t="str">
            <v>মোঃ আরিফুল আলম ভূঁইয়া</v>
          </cell>
        </row>
        <row r="3886">
          <cell r="E3886"/>
          <cell r="G3886"/>
        </row>
        <row r="3887">
          <cell r="E3887">
            <v>462543808420</v>
          </cell>
          <cell r="G3887" t="str">
            <v>কাজী ওমর ফারুক</v>
          </cell>
        </row>
        <row r="3888">
          <cell r="E3888"/>
          <cell r="G3888"/>
        </row>
        <row r="3889">
          <cell r="E3889">
            <v>463800329584</v>
          </cell>
          <cell r="G3889" t="str">
            <v>মোঃ সেলিম খান</v>
          </cell>
        </row>
        <row r="3890">
          <cell r="E3890"/>
          <cell r="G3890"/>
        </row>
        <row r="3891">
          <cell r="E3891">
            <v>669660206025</v>
          </cell>
          <cell r="G3891" t="str">
            <v>মোঃ লুৎফর রহমান খান</v>
          </cell>
        </row>
        <row r="3892">
          <cell r="E3892"/>
          <cell r="G3892"/>
        </row>
        <row r="3893">
          <cell r="E3893">
            <v>168436501967</v>
          </cell>
          <cell r="G3893" t="str">
            <v>মোঃ জমির হোসেন গাজী</v>
          </cell>
        </row>
        <row r="3894">
          <cell r="E3894"/>
          <cell r="G3894"/>
        </row>
        <row r="3895">
          <cell r="E3895">
            <v>684461229497</v>
          </cell>
          <cell r="G3895" t="str">
            <v>মোহাম্মদ মিনহাজুর রহমান</v>
          </cell>
        </row>
        <row r="3896">
          <cell r="E3896"/>
          <cell r="G3896"/>
        </row>
        <row r="3897">
          <cell r="E3897">
            <v>236721257069</v>
          </cell>
          <cell r="G3897" t="str">
            <v>মোঃ আব্দুল খালেক</v>
          </cell>
        </row>
        <row r="3898">
          <cell r="E3898"/>
          <cell r="G3898"/>
        </row>
        <row r="3899">
          <cell r="E3899">
            <v>117782470178</v>
          </cell>
          <cell r="G3899" t="str">
            <v>মোঃ আবুল হোসেন</v>
          </cell>
        </row>
        <row r="3900">
          <cell r="E3900"/>
          <cell r="G3900"/>
        </row>
        <row r="3901">
          <cell r="E3901">
            <v>242126383744</v>
          </cell>
          <cell r="G3901" t="str">
            <v>জ্যোতি রানী বড়ুয়া</v>
          </cell>
        </row>
        <row r="3902">
          <cell r="E3902"/>
          <cell r="G3902"/>
        </row>
        <row r="3903">
          <cell r="E3903">
            <v>282886763778</v>
          </cell>
          <cell r="G3903" t="str">
            <v>মুহাম্মদ তারেক হোসেন</v>
          </cell>
        </row>
        <row r="3904">
          <cell r="E3904"/>
          <cell r="G3904"/>
        </row>
        <row r="3905">
          <cell r="E3905">
            <v>461123777064</v>
          </cell>
          <cell r="G3905" t="str">
            <v>একই রঞ্জন বড়ুয়া</v>
          </cell>
        </row>
        <row r="3906">
          <cell r="E3906"/>
          <cell r="G3906"/>
        </row>
        <row r="3907">
          <cell r="E3907">
            <v>627543956283</v>
          </cell>
          <cell r="G3907" t="str">
            <v>মোঃ আফাজ উদ্দিন আহমেদ</v>
          </cell>
        </row>
        <row r="3908">
          <cell r="E3908"/>
          <cell r="G3908"/>
        </row>
        <row r="3909">
          <cell r="E3909">
            <v>638404316617</v>
          </cell>
          <cell r="G3909" t="str">
            <v>মোঃ নবী হোসেন</v>
          </cell>
        </row>
        <row r="3910">
          <cell r="E3910"/>
          <cell r="G3910"/>
        </row>
        <row r="3911">
          <cell r="E3911">
            <v>829424931841</v>
          </cell>
          <cell r="G3911" t="str">
            <v>খুরশিদা খান</v>
          </cell>
        </row>
        <row r="3912">
          <cell r="E3912"/>
          <cell r="G3912"/>
        </row>
        <row r="3913">
          <cell r="E3913">
            <v>398973784695</v>
          </cell>
          <cell r="G3913" t="str">
            <v>মোঃ মতিউর রহমান মোল্লা</v>
          </cell>
        </row>
        <row r="3914">
          <cell r="E3914"/>
          <cell r="G3914"/>
        </row>
        <row r="3915">
          <cell r="E3915">
            <v>383936480009</v>
          </cell>
          <cell r="G3915" t="str">
            <v>শেখ হুমায়ুন কবির</v>
          </cell>
        </row>
        <row r="3916">
          <cell r="E3916"/>
          <cell r="G3916"/>
        </row>
        <row r="3917">
          <cell r="E3917">
            <v>153903850591</v>
          </cell>
          <cell r="G3917" t="str">
            <v>কাজী এমডি। মাহফুজুল ইসলাম</v>
          </cell>
        </row>
        <row r="3918">
          <cell r="E3918"/>
          <cell r="G3918"/>
        </row>
        <row r="3919">
          <cell r="E3919">
            <v>525230857984</v>
          </cell>
          <cell r="G3919" t="str">
            <v>আল আমিন বিন হাশেম</v>
          </cell>
        </row>
        <row r="3920">
          <cell r="E3920"/>
          <cell r="G3920"/>
        </row>
        <row r="3921">
          <cell r="E3921">
            <v>785814293407</v>
          </cell>
          <cell r="G3921" t="str">
            <v>মোঃ নুরুল ইসলাম</v>
          </cell>
        </row>
        <row r="3922">
          <cell r="E3922"/>
          <cell r="G3922"/>
        </row>
        <row r="3923">
          <cell r="E3923">
            <v>616047435651</v>
          </cell>
          <cell r="G3923" t="str">
            <v>মোঃ দেলোয়ার হোসেন</v>
          </cell>
        </row>
        <row r="3924">
          <cell r="E3924"/>
          <cell r="G3924"/>
        </row>
        <row r="3925">
          <cell r="E3925">
            <v>358039780249</v>
          </cell>
          <cell r="G3925" t="str">
            <v>মোঃ নজরুল ইসলাম</v>
          </cell>
        </row>
        <row r="3926">
          <cell r="E3926"/>
          <cell r="G3926"/>
        </row>
        <row r="3927">
          <cell r="E3927">
            <v>290531471593</v>
          </cell>
          <cell r="G3927" t="str">
            <v>মোঃ ইদ্রিস আলী মিয়া</v>
          </cell>
        </row>
        <row r="3928">
          <cell r="E3928"/>
          <cell r="G3928"/>
        </row>
        <row r="3929">
          <cell r="E3929">
            <v>146310494398</v>
          </cell>
          <cell r="G3929" t="str">
            <v>পারভীন আক্তার</v>
          </cell>
        </row>
        <row r="3930">
          <cell r="E3930"/>
          <cell r="G3930"/>
        </row>
        <row r="3931">
          <cell r="E3931">
            <v>267218579197</v>
          </cell>
          <cell r="G3931" t="str">
            <v>মোঃ শফিকুল ইসলাম</v>
          </cell>
        </row>
        <row r="3932">
          <cell r="E3932"/>
          <cell r="G3932"/>
        </row>
        <row r="3933">
          <cell r="E3933">
            <v>866487516158</v>
          </cell>
          <cell r="G3933" t="str">
            <v>নিরঞ্জন সাহা</v>
          </cell>
        </row>
        <row r="3934">
          <cell r="E3934"/>
          <cell r="G3934"/>
        </row>
        <row r="3935">
          <cell r="E3935">
            <v>842570377495</v>
          </cell>
          <cell r="G3935" t="str">
            <v>মোঃ জাহিদ পারভেজ</v>
          </cell>
        </row>
        <row r="3936">
          <cell r="E3936"/>
          <cell r="G3936"/>
        </row>
        <row r="3937">
          <cell r="E3937">
            <v>367823534981</v>
          </cell>
          <cell r="G3937" t="str">
            <v>আনোয়ারা বেগম</v>
          </cell>
        </row>
        <row r="3938">
          <cell r="E3938"/>
          <cell r="G3938"/>
        </row>
        <row r="3939">
          <cell r="E3939">
            <v>193212981252</v>
          </cell>
          <cell r="G3939" t="str">
            <v>বায়েষ্ণব মন্ডল</v>
          </cell>
        </row>
        <row r="3940">
          <cell r="E3940"/>
          <cell r="G3940"/>
        </row>
        <row r="3941">
          <cell r="E3941">
            <v>148540406224</v>
          </cell>
          <cell r="G3941" t="str">
            <v>মোঃ ইউসুফ আলী মিয়া</v>
          </cell>
        </row>
        <row r="3942">
          <cell r="E3942"/>
          <cell r="G3942"/>
        </row>
        <row r="3943">
          <cell r="E3943">
            <v>466714619015</v>
          </cell>
          <cell r="G3943" t="str">
            <v>ফরিদা ইয়াসমিন</v>
          </cell>
        </row>
        <row r="3944">
          <cell r="E3944"/>
          <cell r="G3944"/>
        </row>
        <row r="3945">
          <cell r="E3945">
            <v>587970270905</v>
          </cell>
          <cell r="G3945" t="str">
            <v>রায়হানা দিলশাদ</v>
          </cell>
        </row>
        <row r="3946">
          <cell r="E3946"/>
          <cell r="G3946"/>
        </row>
        <row r="3947">
          <cell r="E3947">
            <v>840683913976</v>
          </cell>
          <cell r="G3947" t="str">
            <v>রবীন্দ্র কুমার দাস</v>
          </cell>
        </row>
        <row r="3948">
          <cell r="E3948"/>
          <cell r="G3948"/>
        </row>
        <row r="3949">
          <cell r="E3949">
            <v>541135717926</v>
          </cell>
          <cell r="G3949" t="str">
            <v>মোঃ আব্দুল জলিল মন্ডল</v>
          </cell>
        </row>
        <row r="3950">
          <cell r="E3950"/>
          <cell r="G3950"/>
        </row>
        <row r="3951">
          <cell r="E3951">
            <v>199289351702</v>
          </cell>
          <cell r="G3951" t="str">
            <v>মোঃ আব্দুল মোমিন</v>
          </cell>
        </row>
        <row r="3952">
          <cell r="E3952"/>
          <cell r="G3952"/>
        </row>
        <row r="3953">
          <cell r="E3953">
            <v>134325126487</v>
          </cell>
          <cell r="G3953" t="str">
            <v>আমেনা বেগম</v>
          </cell>
        </row>
        <row r="3954">
          <cell r="E3954"/>
          <cell r="G3954"/>
        </row>
        <row r="3955">
          <cell r="E3955">
            <v>133168646911</v>
          </cell>
          <cell r="G3955" t="str">
            <v>সুরাইয়া খান</v>
          </cell>
        </row>
        <row r="3956">
          <cell r="E3956"/>
          <cell r="G3956"/>
        </row>
        <row r="3957">
          <cell r="E3957">
            <v>777400154834</v>
          </cell>
          <cell r="G3957" t="str">
            <v>মোঃ আব্দুস সালাম</v>
          </cell>
        </row>
        <row r="3958">
          <cell r="E3958"/>
          <cell r="G3958"/>
        </row>
        <row r="3959">
          <cell r="E3959">
            <v>781342857680</v>
          </cell>
          <cell r="G3959" t="str">
            <v>মমতাজ বেগম</v>
          </cell>
        </row>
        <row r="3960">
          <cell r="E3960"/>
          <cell r="G3960"/>
        </row>
        <row r="3961">
          <cell r="E3961">
            <v>453174808834</v>
          </cell>
          <cell r="G3961" t="str">
            <v>মোঃ মোজাম্মেল হক</v>
          </cell>
        </row>
        <row r="3962">
          <cell r="E3962"/>
          <cell r="G3962"/>
        </row>
        <row r="3963">
          <cell r="E3963">
            <v>391861882093</v>
          </cell>
          <cell r="G3963" t="str">
            <v>এ.টি.এম. ফারুকুজ্জামান ভূঁইয়া</v>
          </cell>
        </row>
        <row r="3964">
          <cell r="E3964"/>
          <cell r="G3964"/>
        </row>
        <row r="3965">
          <cell r="E3965">
            <v>137126993492</v>
          </cell>
          <cell r="G3965" t="str">
            <v>ফরিদা আফতা</v>
          </cell>
        </row>
        <row r="3966">
          <cell r="E3966"/>
          <cell r="G3966"/>
        </row>
        <row r="3967">
          <cell r="E3967">
            <v>375076517764</v>
          </cell>
          <cell r="G3967" t="str">
            <v>হোসনে আরা বেগম</v>
          </cell>
        </row>
        <row r="3968">
          <cell r="E3968"/>
          <cell r="G3968"/>
        </row>
        <row r="3969">
          <cell r="E3969">
            <v>425713969124</v>
          </cell>
          <cell r="G3969" t="str">
            <v>মোঃ শফিকুল ইসলাম</v>
          </cell>
        </row>
        <row r="3970">
          <cell r="E3970"/>
          <cell r="G3970"/>
        </row>
        <row r="3971">
          <cell r="E3971">
            <v>457184826492</v>
          </cell>
          <cell r="G3971" t="str">
            <v>খন্দকার মোঃ সফিরউদ্দিন</v>
          </cell>
        </row>
        <row r="3972">
          <cell r="E3972"/>
          <cell r="G3972"/>
        </row>
        <row r="3973">
          <cell r="E3973">
            <v>156981173089</v>
          </cell>
          <cell r="G3973" t="str">
            <v>মোঃ সুলতান হোসেন</v>
          </cell>
        </row>
        <row r="3974">
          <cell r="E3974"/>
          <cell r="G3974"/>
        </row>
        <row r="3975">
          <cell r="E3975">
            <v>354403942987</v>
          </cell>
          <cell r="G3975" t="str">
            <v>এ কে এম শামসুদ্দিন</v>
          </cell>
        </row>
        <row r="3976">
          <cell r="E3976"/>
          <cell r="G3976"/>
        </row>
        <row r="3977">
          <cell r="E3977">
            <v>722795286378</v>
          </cell>
          <cell r="G3977" t="str">
            <v>মোঃ আবুল খায়ের</v>
          </cell>
        </row>
        <row r="3978">
          <cell r="E3978"/>
          <cell r="G3978"/>
        </row>
        <row r="3979">
          <cell r="E3979">
            <v>112013974988</v>
          </cell>
          <cell r="G3979" t="str">
            <v>পঙ্কজ রায় চৌধুরী</v>
          </cell>
        </row>
        <row r="3980">
          <cell r="E3980"/>
          <cell r="G3980"/>
        </row>
        <row r="3981">
          <cell r="E3981">
            <v>341242209892</v>
          </cell>
          <cell r="G3981" t="str">
            <v>নাজমা শাহীন</v>
          </cell>
        </row>
        <row r="3982">
          <cell r="E3982"/>
          <cell r="G3982"/>
        </row>
        <row r="3983">
          <cell r="E3983">
            <v>862205481085</v>
          </cell>
          <cell r="G3983" t="str">
            <v>মোঃ আবু সিদ্দিক খান</v>
          </cell>
        </row>
        <row r="3984">
          <cell r="E3984"/>
          <cell r="G3984"/>
        </row>
        <row r="3985">
          <cell r="E3985">
            <v>875318588032</v>
          </cell>
          <cell r="G3985" t="str">
            <v>মোঃ ফজলুল হক</v>
          </cell>
        </row>
        <row r="3986">
          <cell r="E3986"/>
          <cell r="G3986"/>
        </row>
        <row r="3987">
          <cell r="E3987">
            <v>230307775532</v>
          </cell>
          <cell r="G3987" t="str">
            <v>মোঃ তাবদিল হোসেন</v>
          </cell>
        </row>
        <row r="3988">
          <cell r="E3988"/>
          <cell r="G3988"/>
        </row>
        <row r="3989">
          <cell r="E3989">
            <v>835033700523</v>
          </cell>
          <cell r="G3989" t="str">
            <v>দিল মোহাম্মদ</v>
          </cell>
        </row>
        <row r="3990">
          <cell r="E3990"/>
          <cell r="G3990"/>
        </row>
        <row r="3991">
          <cell r="E3991">
            <v>461465203854</v>
          </cell>
          <cell r="G3991" t="str">
            <v>শাফিনাজ রোকসানা</v>
          </cell>
        </row>
        <row r="3992">
          <cell r="E3992"/>
          <cell r="G3992"/>
        </row>
        <row r="3993">
          <cell r="E3993">
            <v>666126130893</v>
          </cell>
          <cell r="G3993" t="str">
            <v>মোঃ রহমত আলী</v>
          </cell>
        </row>
        <row r="3994">
          <cell r="E3994"/>
          <cell r="G3994"/>
        </row>
        <row r="3995">
          <cell r="E3995">
            <v>762934401389</v>
          </cell>
          <cell r="G3995" t="str">
            <v>খোন্দকার আল হেলাল</v>
          </cell>
        </row>
        <row r="3996">
          <cell r="E3996"/>
          <cell r="G3996"/>
        </row>
        <row r="3997">
          <cell r="E3997">
            <v>231673705170</v>
          </cell>
          <cell r="G3997" t="str">
            <v>মোঃ মতিন মোল্লা</v>
          </cell>
        </row>
        <row r="3998">
          <cell r="E3998"/>
          <cell r="G3998"/>
        </row>
        <row r="3999">
          <cell r="E3999">
            <v>311632636267</v>
          </cell>
          <cell r="G3999" t="str">
            <v>মোঃ আব্দুল হাই</v>
          </cell>
        </row>
        <row r="4000">
          <cell r="E4000"/>
          <cell r="G4000"/>
        </row>
        <row r="4001">
          <cell r="E4001">
            <v>164033292698</v>
          </cell>
          <cell r="G4001" t="str">
            <v>নুরুদ্দাহার</v>
          </cell>
        </row>
        <row r="4002">
          <cell r="E4002"/>
          <cell r="G4002"/>
        </row>
        <row r="4003">
          <cell r="E4003">
            <v>595119396221</v>
          </cell>
          <cell r="G4003" t="str">
            <v>শের আলম মোল্লা</v>
          </cell>
        </row>
        <row r="4004">
          <cell r="E4004"/>
          <cell r="G4004"/>
        </row>
        <row r="4005">
          <cell r="E4005">
            <v>182103798436</v>
          </cell>
          <cell r="G4005" t="str">
            <v>দেলোয়ারা বেগম</v>
          </cell>
        </row>
        <row r="4006">
          <cell r="E4006"/>
          <cell r="G4006"/>
        </row>
        <row r="4007">
          <cell r="E4007">
            <v>118110787996</v>
          </cell>
          <cell r="G4007" t="str">
            <v>মোঃ আনোয়ার হোসেন মিয়া</v>
          </cell>
        </row>
        <row r="4008">
          <cell r="E4008"/>
          <cell r="G4008"/>
        </row>
        <row r="4009">
          <cell r="E4009">
            <v>191894470656</v>
          </cell>
          <cell r="G4009" t="str">
            <v>মোঃ শাহিনুজ্জামান</v>
          </cell>
        </row>
        <row r="4010">
          <cell r="E4010"/>
          <cell r="G4010"/>
        </row>
        <row r="4011">
          <cell r="E4011">
            <v>817292479942</v>
          </cell>
          <cell r="G4011" t="str">
            <v>মোঃ কামরুল হোসেন কাজল</v>
          </cell>
        </row>
        <row r="4012">
          <cell r="E4012"/>
          <cell r="G4012"/>
        </row>
        <row r="4013">
          <cell r="E4013">
            <v>794092761353</v>
          </cell>
          <cell r="G4013" t="str">
            <v>এ জেড এম সাদেক</v>
          </cell>
        </row>
        <row r="4014">
          <cell r="E4014"/>
          <cell r="G4014"/>
        </row>
        <row r="4015">
          <cell r="E4015">
            <v>136585207648</v>
          </cell>
          <cell r="G4015" t="str">
            <v>মোঃ আবুল বাশার বিশ্বাস</v>
          </cell>
        </row>
        <row r="4016">
          <cell r="E4016"/>
          <cell r="G4016"/>
        </row>
        <row r="4017">
          <cell r="E4017">
            <v>870522125909</v>
          </cell>
          <cell r="G4017" t="str">
            <v>মোঃ আমিরুল ইসলাম</v>
          </cell>
        </row>
        <row r="4018">
          <cell r="E4018"/>
          <cell r="G4018"/>
        </row>
        <row r="4019">
          <cell r="E4019">
            <v>325377388362</v>
          </cell>
          <cell r="G4019" t="str">
            <v>মোঃ মোশাররফ হোসেন</v>
          </cell>
        </row>
        <row r="4020">
          <cell r="E4020"/>
          <cell r="G4020"/>
        </row>
        <row r="4021">
          <cell r="E4021">
            <v>529598749057</v>
          </cell>
          <cell r="G4021" t="str">
            <v>মোঃ আব্দুর রউফ</v>
          </cell>
        </row>
        <row r="4022">
          <cell r="E4022"/>
          <cell r="G4022"/>
        </row>
        <row r="4023">
          <cell r="E4023">
            <v>189883629874</v>
          </cell>
          <cell r="G4023" t="str">
            <v>কানিজ ফাতেমা</v>
          </cell>
        </row>
        <row r="4024">
          <cell r="E4024"/>
          <cell r="G4024"/>
        </row>
        <row r="4025">
          <cell r="E4025">
            <v>543915978890</v>
          </cell>
          <cell r="G4025" t="str">
            <v>মোঃ আলী মোল্লা</v>
          </cell>
        </row>
        <row r="4026">
          <cell r="E4026"/>
          <cell r="G4026"/>
        </row>
        <row r="4027">
          <cell r="E4027">
            <v>139750282816</v>
          </cell>
          <cell r="G4027" t="str">
            <v>ফাতেমা খাতুন</v>
          </cell>
        </row>
        <row r="4028">
          <cell r="E4028"/>
          <cell r="G4028"/>
        </row>
        <row r="4029">
          <cell r="E4029">
            <v>760618262699</v>
          </cell>
          <cell r="G4029" t="str">
            <v>রওশন আরা বেগম</v>
          </cell>
        </row>
        <row r="4030">
          <cell r="E4030"/>
          <cell r="G4030"/>
        </row>
        <row r="4031">
          <cell r="E4031">
            <v>122020841951</v>
          </cell>
          <cell r="G4031" t="str">
            <v>মোঃ কাওছার</v>
          </cell>
        </row>
        <row r="4032">
          <cell r="E4032"/>
          <cell r="G4032"/>
        </row>
        <row r="4033">
          <cell r="E4033">
            <v>386187651180</v>
          </cell>
          <cell r="G4033" t="str">
            <v>আব্দুল মুনাফ সরকার</v>
          </cell>
        </row>
        <row r="4034">
          <cell r="E4034"/>
          <cell r="G4034"/>
        </row>
        <row r="4035">
          <cell r="E4035">
            <v>585032552524</v>
          </cell>
          <cell r="G4035" t="str">
            <v>সালাহউদ্দিন মুন্সি</v>
          </cell>
        </row>
        <row r="4036">
          <cell r="E4036"/>
          <cell r="G4036"/>
        </row>
        <row r="4037">
          <cell r="E4037">
            <v>375970588072</v>
          </cell>
          <cell r="G4037" t="str">
            <v>ফকির মিজানুর রহমান</v>
          </cell>
        </row>
        <row r="4038">
          <cell r="E4038"/>
          <cell r="G4038"/>
        </row>
        <row r="4039">
          <cell r="E4039">
            <v>543319376241</v>
          </cell>
          <cell r="G4039" t="str">
            <v>মোঃ শহিদুল ইসলাম</v>
          </cell>
        </row>
        <row r="4040">
          <cell r="E4040"/>
          <cell r="G4040"/>
        </row>
        <row r="4041">
          <cell r="E4041">
            <v>634600884697</v>
          </cell>
          <cell r="G4041" t="str">
            <v>মোঃ মোবারক হোসেন</v>
          </cell>
        </row>
        <row r="4042">
          <cell r="E4042"/>
          <cell r="G4042"/>
        </row>
        <row r="4043">
          <cell r="E4043">
            <v>855582482804</v>
          </cell>
          <cell r="G4043" t="str">
            <v>হোসনেয়ারা বেগম</v>
          </cell>
        </row>
        <row r="4044">
          <cell r="E4044"/>
          <cell r="G4044"/>
        </row>
        <row r="4045">
          <cell r="E4045">
            <v>780738186820</v>
          </cell>
          <cell r="G4045" t="str">
            <v>মোঃ মোস্তাফিজুর রহমান</v>
          </cell>
        </row>
        <row r="4046">
          <cell r="E4046"/>
          <cell r="G4046"/>
        </row>
        <row r="4047">
          <cell r="E4047">
            <v>491178649228</v>
          </cell>
          <cell r="G4047" t="str">
            <v>নিবাস চন্দ্র মন্ডল</v>
          </cell>
        </row>
        <row r="4048">
          <cell r="E4048"/>
          <cell r="G4048"/>
        </row>
        <row r="4049">
          <cell r="E4049">
            <v>145679759304</v>
          </cell>
          <cell r="G4049" t="str">
            <v>মোঃ রুহুল আমিন</v>
          </cell>
        </row>
        <row r="4050">
          <cell r="E4050"/>
          <cell r="G4050"/>
        </row>
        <row r="4051">
          <cell r="E4051">
            <v>478860463297</v>
          </cell>
          <cell r="G4051" t="str">
            <v>মোঃ কামরুল ইসলাম</v>
          </cell>
        </row>
        <row r="4052">
          <cell r="E4052"/>
          <cell r="G4052"/>
        </row>
        <row r="4053">
          <cell r="E4053">
            <v>821791465632</v>
          </cell>
          <cell r="G4053" t="str">
            <v>আমিনা বেগম</v>
          </cell>
        </row>
        <row r="4054">
          <cell r="E4054"/>
          <cell r="G4054"/>
        </row>
        <row r="4055">
          <cell r="E4055">
            <v>732558852991</v>
          </cell>
          <cell r="G4055" t="str">
            <v>মোঃ শফিকুল ইসলাম</v>
          </cell>
        </row>
        <row r="4056">
          <cell r="E4056"/>
          <cell r="G4056"/>
        </row>
        <row r="4057">
          <cell r="E4057">
            <v>892004584234</v>
          </cell>
          <cell r="G4057" t="str">
            <v>ইশতিয়াক আহমেদ</v>
          </cell>
        </row>
        <row r="4058">
          <cell r="E4058"/>
          <cell r="G4058"/>
        </row>
        <row r="4059">
          <cell r="E4059">
            <v>392559487920</v>
          </cell>
          <cell r="G4059" t="str">
            <v>মোঃ শহীদ খান</v>
          </cell>
        </row>
        <row r="4060">
          <cell r="E4060"/>
          <cell r="G4060"/>
        </row>
        <row r="4061">
          <cell r="E4061">
            <v>162063917055</v>
          </cell>
          <cell r="G4061" t="str">
            <v>মোহাম্মদ মোক্তারুজ্জামান</v>
          </cell>
        </row>
        <row r="4062">
          <cell r="E4062"/>
          <cell r="G4062"/>
        </row>
        <row r="4063">
          <cell r="E4063">
            <v>288207937973</v>
          </cell>
          <cell r="G4063" t="str">
            <v>মোঃ শাহ আলম</v>
          </cell>
        </row>
        <row r="4064">
          <cell r="E4064"/>
          <cell r="G4064"/>
        </row>
        <row r="4065">
          <cell r="E4065">
            <v>792284337813</v>
          </cell>
          <cell r="G4065" t="str">
            <v>কার্তিক চন্দ্র সূত্রধর</v>
          </cell>
        </row>
        <row r="4066">
          <cell r="E4066"/>
          <cell r="G4066"/>
        </row>
        <row r="4067">
          <cell r="E4067">
            <v>243509641621</v>
          </cell>
          <cell r="G4067" t="str">
            <v>এস এম মজিবুর রহমান</v>
          </cell>
        </row>
        <row r="4068">
          <cell r="E4068"/>
          <cell r="G4068"/>
        </row>
        <row r="4069">
          <cell r="E4069">
            <v>547412908834</v>
          </cell>
          <cell r="G4069" t="str">
            <v>মোঃ গোলাম মোস্তফা</v>
          </cell>
        </row>
        <row r="4070">
          <cell r="E4070"/>
          <cell r="G4070"/>
        </row>
        <row r="4071">
          <cell r="E4071">
            <v>710533954925</v>
          </cell>
          <cell r="G4071" t="str">
            <v>মোঃ আব্দুল বারেক</v>
          </cell>
        </row>
        <row r="4072">
          <cell r="E4072"/>
          <cell r="G4072"/>
        </row>
        <row r="4073">
          <cell r="E4073">
            <v>562502782906</v>
          </cell>
          <cell r="G4073" t="str">
            <v>শেখ আবুল আশেক</v>
          </cell>
        </row>
        <row r="4074">
          <cell r="E4074"/>
          <cell r="G4074"/>
        </row>
        <row r="4075">
          <cell r="E4075">
            <v>824016927008</v>
          </cell>
          <cell r="G4075" t="str">
            <v>খুরশেদ প্রকৃতি প্রধান</v>
          </cell>
        </row>
        <row r="4076">
          <cell r="E4076"/>
          <cell r="G4076"/>
        </row>
        <row r="4077">
          <cell r="E4077">
            <v>848863867149</v>
          </cell>
          <cell r="G4077" t="str">
            <v>এ.এফ.এম. মোসলেম</v>
          </cell>
        </row>
        <row r="4078">
          <cell r="E4078"/>
          <cell r="G4078"/>
        </row>
        <row r="4079">
          <cell r="E4079">
            <v>323911341256</v>
          </cell>
          <cell r="G4079" t="str">
            <v>সৈয়দ আবু ইউসুফ</v>
          </cell>
        </row>
        <row r="4080">
          <cell r="E4080"/>
          <cell r="G4080"/>
        </row>
        <row r="4081">
          <cell r="E4081">
            <v>469010327442</v>
          </cell>
          <cell r="G4081" t="str">
            <v>মোঃ আব্দুল্লাহ</v>
          </cell>
        </row>
        <row r="4082">
          <cell r="E4082"/>
          <cell r="G4082"/>
        </row>
        <row r="4083">
          <cell r="E4083">
            <v>686979587733</v>
          </cell>
          <cell r="G4083" t="str">
            <v>এ টি মহিউদ্দিন</v>
          </cell>
        </row>
        <row r="4084">
          <cell r="E4084"/>
          <cell r="G4084"/>
        </row>
        <row r="4085">
          <cell r="E4085">
            <v>571408851783</v>
          </cell>
          <cell r="G4085" t="str">
            <v>মোঃ আবুল কালাম</v>
          </cell>
        </row>
        <row r="4086">
          <cell r="E4086"/>
          <cell r="G4086"/>
        </row>
        <row r="4087">
          <cell r="E4087">
            <v>155054132453</v>
          </cell>
          <cell r="G4087" t="str">
            <v>নাসিম ফেরদৌস</v>
          </cell>
        </row>
        <row r="4088">
          <cell r="E4088"/>
          <cell r="G4088"/>
        </row>
        <row r="4089">
          <cell r="E4089">
            <v>625041310290</v>
          </cell>
          <cell r="G4089" t="str">
            <v>মোঃ জয়নাল আবেদীন</v>
          </cell>
        </row>
        <row r="4090">
          <cell r="E4090"/>
          <cell r="G4090"/>
        </row>
        <row r="4091">
          <cell r="E4091">
            <v>738317264364</v>
          </cell>
          <cell r="G4091" t="str">
            <v>মোঃ শাহজাহান</v>
          </cell>
        </row>
        <row r="4092">
          <cell r="E4092"/>
          <cell r="G4092"/>
        </row>
        <row r="4093">
          <cell r="E4093">
            <v>317493149304</v>
          </cell>
          <cell r="G4093" t="str">
            <v>মোঃ আমিনুর রশীদ</v>
          </cell>
        </row>
        <row r="4094">
          <cell r="E4094"/>
          <cell r="G4094"/>
        </row>
        <row r="4095">
          <cell r="E4095">
            <v>864713745892</v>
          </cell>
          <cell r="G4095" t="str">
            <v>এ কে এম নুরুল ইসলাম</v>
          </cell>
        </row>
        <row r="4096">
          <cell r="E4096"/>
          <cell r="G4096"/>
        </row>
        <row r="4097">
          <cell r="E4097">
            <v>213147666983</v>
          </cell>
          <cell r="G4097" t="str">
            <v>মুর্শেদ আহমেদ</v>
          </cell>
        </row>
        <row r="4098">
          <cell r="E4098"/>
          <cell r="G4098"/>
        </row>
        <row r="4099">
          <cell r="E4099">
            <v>181609206253</v>
          </cell>
          <cell r="G4099" t="str">
            <v>মোঃ আরশাদ আলম ভূঁইয়া</v>
          </cell>
        </row>
        <row r="4100">
          <cell r="E4100"/>
          <cell r="G4100"/>
        </row>
        <row r="4101">
          <cell r="E4101">
            <v>153096156403</v>
          </cell>
          <cell r="G4101" t="str">
            <v>মোঃ আমিনুল ইসলাম সিদ্দিকী</v>
          </cell>
        </row>
        <row r="4102">
          <cell r="E4102"/>
          <cell r="G4102"/>
        </row>
        <row r="4103">
          <cell r="E4103"/>
          <cell r="G4103"/>
        </row>
        <row r="4104">
          <cell r="E4104">
            <v>370097591465</v>
          </cell>
          <cell r="G4104" t="str">
            <v>সৈয়দ আবদুল হামিদ</v>
          </cell>
        </row>
        <row r="4105">
          <cell r="E4105"/>
          <cell r="G4105"/>
        </row>
        <row r="4106">
          <cell r="E4106">
            <v>760372795661</v>
          </cell>
          <cell r="G4106" t="str">
            <v>নির্মল কুমার রায়</v>
          </cell>
        </row>
        <row r="4107">
          <cell r="E4107"/>
          <cell r="G4107"/>
        </row>
        <row r="4108">
          <cell r="E4108">
            <v>677797122289</v>
          </cell>
          <cell r="G4108" t="str">
            <v>মোহাম্মদ আনোয়ার পারভেজ</v>
          </cell>
        </row>
        <row r="4109">
          <cell r="E4109"/>
          <cell r="G4109"/>
        </row>
        <row r="4110">
          <cell r="E4110">
            <v>774456603682</v>
          </cell>
          <cell r="G4110" t="str">
            <v>মোঃ গোলাম রাব্বানী</v>
          </cell>
        </row>
        <row r="4111">
          <cell r="E4111"/>
          <cell r="G4111"/>
        </row>
        <row r="4112">
          <cell r="E4112">
            <v>426492191803</v>
          </cell>
          <cell r="G4112" t="str">
            <v>মোঃ এনামুল কবির</v>
          </cell>
        </row>
        <row r="4113">
          <cell r="E4113"/>
          <cell r="G4113"/>
        </row>
        <row r="4114">
          <cell r="E4114">
            <v>237067415946</v>
          </cell>
          <cell r="G4114" t="str">
            <v>কাজী এম ইউনুস</v>
          </cell>
        </row>
        <row r="4115">
          <cell r="E4115"/>
          <cell r="G4115"/>
        </row>
        <row r="4116">
          <cell r="E4116">
            <v>127975183312</v>
          </cell>
          <cell r="G4116" t="str">
            <v>শেলী বিশ্বাস</v>
          </cell>
        </row>
        <row r="4117">
          <cell r="E4117"/>
          <cell r="G4117"/>
        </row>
        <row r="4118">
          <cell r="E4118">
            <v>343819745023</v>
          </cell>
          <cell r="G4118" t="str">
            <v>মোঃ মুজাহিদুল ইসলাম জোয়ার্দার</v>
          </cell>
        </row>
        <row r="4119">
          <cell r="E4119"/>
          <cell r="G4119"/>
        </row>
        <row r="4120">
          <cell r="E4120">
            <v>152151292176</v>
          </cell>
          <cell r="G4120" t="str">
            <v>মোহাম্মদ মোজাফফর হোসেন</v>
          </cell>
        </row>
        <row r="4121">
          <cell r="E4121"/>
          <cell r="G4121"/>
        </row>
        <row r="4122">
          <cell r="E4122">
            <v>147280420237</v>
          </cell>
          <cell r="G4122" t="str">
            <v>মোঃ মঞ্জুরুল কবির</v>
          </cell>
        </row>
        <row r="4123">
          <cell r="E4123"/>
          <cell r="G4123"/>
        </row>
        <row r="4124">
          <cell r="E4124">
            <v>684724785733</v>
          </cell>
          <cell r="G4124" t="str">
            <v>এ এস এম রফিক</v>
          </cell>
        </row>
        <row r="4125">
          <cell r="E4125"/>
          <cell r="G4125"/>
        </row>
        <row r="4126">
          <cell r="E4126">
            <v>532383492125</v>
          </cell>
          <cell r="G4126" t="str">
            <v>মোঃ মোয়াজ্জেম হোসেন</v>
          </cell>
        </row>
        <row r="4127">
          <cell r="E4127"/>
          <cell r="G4127"/>
        </row>
        <row r="4128">
          <cell r="E4128">
            <v>368413653358</v>
          </cell>
          <cell r="G4128" t="str">
            <v>মোঃ আবু সালেহ</v>
          </cell>
        </row>
        <row r="4129">
          <cell r="E4129"/>
          <cell r="G4129"/>
        </row>
        <row r="4130">
          <cell r="E4130">
            <v>119259248752</v>
          </cell>
          <cell r="G4130" t="str">
            <v>মোঃ আব্দুল মতিন</v>
          </cell>
        </row>
        <row r="4131">
          <cell r="E4131"/>
          <cell r="G4131"/>
        </row>
        <row r="4132">
          <cell r="E4132">
            <v>244732105626</v>
          </cell>
          <cell r="G4132" t="str">
            <v>মোঃ মোশাররফ হোসেন</v>
          </cell>
        </row>
        <row r="4133">
          <cell r="E4133"/>
          <cell r="G4133"/>
        </row>
        <row r="4134">
          <cell r="E4134">
            <v>596506700430</v>
          </cell>
          <cell r="G4134" t="str">
            <v>মোঃ নুরুল আজিম</v>
          </cell>
        </row>
        <row r="4135">
          <cell r="E4135"/>
          <cell r="G4135"/>
        </row>
        <row r="4136">
          <cell r="E4136">
            <v>877563625490</v>
          </cell>
          <cell r="G4136" t="str">
            <v>মোঃ রফিকুল ইসলাম সিকদার</v>
          </cell>
        </row>
        <row r="4137">
          <cell r="E4137"/>
          <cell r="G4137"/>
        </row>
        <row r="4138">
          <cell r="E4138">
            <v>115796351325</v>
          </cell>
          <cell r="G4138" t="str">
            <v>রত্না রানী মজুমদার</v>
          </cell>
        </row>
        <row r="4139">
          <cell r="E4139"/>
          <cell r="G4139"/>
        </row>
        <row r="4140">
          <cell r="E4140">
            <v>255041927605</v>
          </cell>
          <cell r="G4140" t="str">
            <v>আমেনের আত্মা</v>
          </cell>
        </row>
        <row r="4141">
          <cell r="E4141"/>
          <cell r="G4141"/>
        </row>
        <row r="4142">
          <cell r="E4142">
            <v>285323691067</v>
          </cell>
          <cell r="G4142" t="str">
            <v>মোঃ বেলায়েত হোসেন</v>
          </cell>
        </row>
        <row r="4143">
          <cell r="E4143"/>
          <cell r="G4143"/>
        </row>
        <row r="4144">
          <cell r="E4144">
            <v>179780379459</v>
          </cell>
          <cell r="G4144" t="str">
            <v>মোঃ রফিক উদ দৌলা</v>
          </cell>
        </row>
        <row r="4145">
          <cell r="E4145"/>
          <cell r="G4145"/>
        </row>
        <row r="4146">
          <cell r="E4146">
            <v>646991939903</v>
          </cell>
          <cell r="G4146" t="str">
            <v>মোঃ জিয়াউল হোসেন</v>
          </cell>
        </row>
        <row r="4147">
          <cell r="E4147"/>
          <cell r="G4147"/>
        </row>
        <row r="4148">
          <cell r="E4148">
            <v>283075910802</v>
          </cell>
          <cell r="G4148" t="str">
            <v>তোফাজ্জল হোসেন</v>
          </cell>
        </row>
        <row r="4149">
          <cell r="E4149"/>
          <cell r="G4149"/>
        </row>
        <row r="4150">
          <cell r="E4150">
            <v>143038965772</v>
          </cell>
          <cell r="G4150" t="str">
            <v>মোঃ আমিনুল হক শামীম</v>
          </cell>
        </row>
        <row r="4151">
          <cell r="E4151"/>
          <cell r="G4151"/>
        </row>
        <row r="4152">
          <cell r="E4152">
            <v>190071296685</v>
          </cell>
          <cell r="G4152" t="str">
            <v>জারিয়াতুল কাদের</v>
          </cell>
        </row>
        <row r="4153">
          <cell r="E4153"/>
          <cell r="G4153"/>
        </row>
        <row r="4154">
          <cell r="E4154">
            <v>478533507613</v>
          </cell>
          <cell r="G4154" t="str">
            <v>মোঃ শফিকুল ইসলাম</v>
          </cell>
        </row>
        <row r="4155">
          <cell r="E4155"/>
          <cell r="G4155"/>
        </row>
        <row r="4156">
          <cell r="E4156">
            <v>343120618249</v>
          </cell>
          <cell r="G4156" t="str">
            <v>এম.সাদেকুর রহমান</v>
          </cell>
        </row>
        <row r="4157">
          <cell r="E4157"/>
          <cell r="G4157"/>
        </row>
        <row r="4158">
          <cell r="E4158">
            <v>482802515893</v>
          </cell>
          <cell r="G4158" t="str">
            <v>মোঃ আব্দুস সালাম তালুকদার</v>
          </cell>
        </row>
        <row r="4159">
          <cell r="E4159"/>
          <cell r="G4159"/>
        </row>
        <row r="4160">
          <cell r="E4160">
            <v>467698295591</v>
          </cell>
          <cell r="G4160" t="str">
            <v>মোঃ লুৎফুর রহমান</v>
          </cell>
        </row>
        <row r="4161">
          <cell r="E4161"/>
          <cell r="G4161"/>
        </row>
        <row r="4162">
          <cell r="E4162">
            <v>592041447755</v>
          </cell>
          <cell r="G4162" t="str">
            <v>রাকিমুন নাহার রাইটস</v>
          </cell>
        </row>
        <row r="4163">
          <cell r="E4163"/>
          <cell r="G4163"/>
        </row>
        <row r="4164">
          <cell r="E4164">
            <v>561328721589</v>
          </cell>
          <cell r="G4164" t="str">
            <v>মোঃ তোফাজ্জল হোসেন</v>
          </cell>
        </row>
        <row r="4165">
          <cell r="E4165"/>
          <cell r="G4165"/>
        </row>
        <row r="4166">
          <cell r="E4166">
            <v>879817189557</v>
          </cell>
          <cell r="G4166" t="str">
            <v>মোঃ কাউছারুল ইসলাম</v>
          </cell>
        </row>
        <row r="4167">
          <cell r="E4167"/>
          <cell r="G4167"/>
        </row>
        <row r="4168">
          <cell r="E4168">
            <v>661033780936</v>
          </cell>
          <cell r="G4168" t="str">
            <v>কাজী মোঃ শামসুল আজম</v>
          </cell>
        </row>
        <row r="4169">
          <cell r="E4169"/>
          <cell r="G4169"/>
        </row>
        <row r="4170">
          <cell r="E4170">
            <v>619649316086</v>
          </cell>
          <cell r="G4170" t="str">
            <v>মোঃ সিরাজুল ইসলাম</v>
          </cell>
        </row>
        <row r="4171">
          <cell r="E4171"/>
          <cell r="G4171"/>
        </row>
        <row r="4172">
          <cell r="E4172">
            <v>538339777542</v>
          </cell>
          <cell r="G4172" t="str">
            <v>আব্দুল হালিম</v>
          </cell>
        </row>
        <row r="4173">
          <cell r="E4173"/>
          <cell r="G4173"/>
        </row>
        <row r="4174">
          <cell r="E4174">
            <v>643088197889</v>
          </cell>
          <cell r="G4174" t="str">
            <v>বাদল চন্দ্র দে</v>
          </cell>
        </row>
        <row r="4175">
          <cell r="E4175"/>
          <cell r="G4175"/>
        </row>
        <row r="4176">
          <cell r="E4176">
            <v>473527326893</v>
          </cell>
          <cell r="G4176" t="str">
            <v>গিয়াস উদ্দিন ভূঁইয়া</v>
          </cell>
        </row>
        <row r="4177">
          <cell r="E4177"/>
          <cell r="G4177"/>
        </row>
        <row r="4178">
          <cell r="E4178">
            <v>268137909587</v>
          </cell>
          <cell r="G4178" t="str">
            <v>মোঃ আবুল খায়ের</v>
          </cell>
        </row>
        <row r="4179">
          <cell r="E4179"/>
          <cell r="G4179"/>
        </row>
        <row r="4180">
          <cell r="E4180">
            <v>190346719973</v>
          </cell>
          <cell r="G4180" t="str">
            <v>মোহাম্মদী নূর</v>
          </cell>
        </row>
        <row r="4181">
          <cell r="E4181"/>
          <cell r="G4181"/>
        </row>
        <row r="4182">
          <cell r="E4182">
            <v>841819106658</v>
          </cell>
          <cell r="G4182" t="str">
            <v>শিরিন মমতাজ</v>
          </cell>
        </row>
        <row r="4183">
          <cell r="E4183"/>
          <cell r="G4183"/>
        </row>
        <row r="4184">
          <cell r="E4184">
            <v>764794953548</v>
          </cell>
          <cell r="G4184" t="str">
            <v>সৈয়দ শাহ আলম</v>
          </cell>
        </row>
        <row r="4185">
          <cell r="E4185"/>
          <cell r="G4185"/>
        </row>
        <row r="4186">
          <cell r="E4186">
            <v>239879742160</v>
          </cell>
          <cell r="G4186" t="str">
            <v>মোঃ নজরুল ইসলাম</v>
          </cell>
        </row>
        <row r="4187">
          <cell r="E4187"/>
          <cell r="G4187"/>
        </row>
        <row r="4188">
          <cell r="E4188">
            <v>243125259742</v>
          </cell>
          <cell r="G4188" t="str">
            <v>মোঃ খসরু পারভেজ</v>
          </cell>
        </row>
        <row r="4189">
          <cell r="E4189"/>
          <cell r="G4189"/>
        </row>
        <row r="4190">
          <cell r="E4190">
            <v>388796592167</v>
          </cell>
          <cell r="G4190" t="str">
            <v>সৈয়দ মোহাম্মদ রবিউল করিম</v>
          </cell>
        </row>
        <row r="4191">
          <cell r="E4191"/>
          <cell r="G4191"/>
        </row>
        <row r="4192">
          <cell r="E4192">
            <v>695897878028</v>
          </cell>
          <cell r="G4192" t="str">
            <v>বদরুল হাসান</v>
          </cell>
        </row>
        <row r="4193">
          <cell r="E4193"/>
          <cell r="G4193"/>
        </row>
        <row r="4194">
          <cell r="E4194">
            <v>118834286182</v>
          </cell>
          <cell r="G4194" t="str">
            <v>মোঃ শফিকুল ইসলাম</v>
          </cell>
        </row>
        <row r="4195">
          <cell r="E4195"/>
          <cell r="G4195"/>
        </row>
        <row r="4196">
          <cell r="E4196">
            <v>720772538009</v>
          </cell>
          <cell r="G4196" t="str">
            <v>বাহার-এ-আলম</v>
          </cell>
        </row>
        <row r="4197">
          <cell r="E4197"/>
          <cell r="G4197"/>
        </row>
        <row r="4198">
          <cell r="E4198">
            <v>830259577871</v>
          </cell>
          <cell r="G4198" t="str">
            <v>মোঃ নওশাদ আলী</v>
          </cell>
        </row>
        <row r="4199">
          <cell r="E4199"/>
          <cell r="G4199"/>
        </row>
        <row r="4200">
          <cell r="E4200">
            <v>696613529683</v>
          </cell>
          <cell r="G4200" t="str">
            <v>কাজী মোঃ ইলিয়াস</v>
          </cell>
        </row>
        <row r="4201">
          <cell r="E4201"/>
          <cell r="G4201"/>
        </row>
        <row r="4202">
          <cell r="E4202">
            <v>166261199153</v>
          </cell>
          <cell r="G4202" t="str">
            <v>মোঃ মতিউর রহমান</v>
          </cell>
        </row>
        <row r="4203">
          <cell r="E4203"/>
          <cell r="G4203"/>
        </row>
        <row r="4204">
          <cell r="E4204">
            <v>279489465788</v>
          </cell>
          <cell r="G4204" t="str">
            <v>শফিউদ্দিন আহমেদ</v>
          </cell>
        </row>
        <row r="4205">
          <cell r="E4205"/>
          <cell r="G4205"/>
        </row>
        <row r="4206">
          <cell r="E4206">
            <v>859929949238</v>
          </cell>
          <cell r="G4206" t="str">
            <v>মোঃ মাসুম বিল্লাহ</v>
          </cell>
        </row>
        <row r="4207">
          <cell r="E4207"/>
          <cell r="G4207"/>
        </row>
        <row r="4208">
          <cell r="E4208">
            <v>484285848020</v>
          </cell>
          <cell r="G4208" t="str">
            <v>মোঃ রিয়াসাত রেজা</v>
          </cell>
        </row>
        <row r="4209">
          <cell r="E4209"/>
          <cell r="G4209"/>
        </row>
        <row r="4210">
          <cell r="E4210">
            <v>512383617999</v>
          </cell>
          <cell r="G4210" t="str">
            <v>মোঃ খলিলুর রহমান</v>
          </cell>
        </row>
        <row r="4211">
          <cell r="E4211"/>
          <cell r="G4211"/>
        </row>
        <row r="4212">
          <cell r="E4212">
            <v>115545369019</v>
          </cell>
          <cell r="G4212" t="str">
            <v>ফারজানা ফেরদৌসী</v>
          </cell>
        </row>
        <row r="4213">
          <cell r="E4213"/>
          <cell r="G4213"/>
        </row>
        <row r="4214">
          <cell r="E4214">
            <v>358029143076</v>
          </cell>
          <cell r="G4214" t="str">
            <v>মোঃ জয়নাল আবেদীন হাওলাদার</v>
          </cell>
        </row>
        <row r="4215">
          <cell r="E4215"/>
          <cell r="G4215"/>
        </row>
        <row r="4216">
          <cell r="E4216">
            <v>128549508284</v>
          </cell>
          <cell r="G4216" t="str">
            <v>মোঃ শফিকুল ইসলাম</v>
          </cell>
        </row>
        <row r="4217">
          <cell r="E4217"/>
          <cell r="G4217"/>
        </row>
        <row r="4218">
          <cell r="E4218">
            <v>684008646737</v>
          </cell>
          <cell r="G4218" t="str">
            <v>মিসেস নাসরিন আক্তার</v>
          </cell>
        </row>
        <row r="4219">
          <cell r="E4219"/>
          <cell r="G4219"/>
        </row>
        <row r="4220">
          <cell r="E4220">
            <v>638083810717</v>
          </cell>
          <cell r="G4220" t="str">
            <v>আবুল হাসান</v>
          </cell>
        </row>
        <row r="4221">
          <cell r="E4221"/>
          <cell r="G4221"/>
        </row>
        <row r="4222">
          <cell r="E4222">
            <v>748133287971</v>
          </cell>
          <cell r="G4222" t="str">
            <v>শাহানারা আক্তার</v>
          </cell>
        </row>
        <row r="4223">
          <cell r="E4223"/>
          <cell r="G4223"/>
        </row>
        <row r="4224">
          <cell r="E4224">
            <v>111316286353</v>
          </cell>
          <cell r="G4224" t="str">
            <v>তোফায়েল আহমেদ চৌধুরী</v>
          </cell>
        </row>
        <row r="4225">
          <cell r="E4225"/>
          <cell r="G4225"/>
        </row>
        <row r="4226">
          <cell r="E4226">
            <v>554495474152</v>
          </cell>
          <cell r="G4226" t="str">
            <v>বোরহানউদ্দিন ফারুক আহমেদ</v>
          </cell>
        </row>
        <row r="4227">
          <cell r="E4227"/>
          <cell r="G4227"/>
        </row>
        <row r="4228">
          <cell r="E4228">
            <v>441790822577</v>
          </cell>
          <cell r="G4228" t="str">
            <v>মোহাম্মদ মতিউর রহমান</v>
          </cell>
        </row>
        <row r="4229">
          <cell r="E4229"/>
          <cell r="G4229"/>
        </row>
        <row r="4230">
          <cell r="E4230">
            <v>712482380113</v>
          </cell>
          <cell r="G4230" t="str">
            <v>মোঃ মোবারক হোসেন</v>
          </cell>
        </row>
        <row r="4231">
          <cell r="E4231"/>
          <cell r="G4231"/>
        </row>
        <row r="4232">
          <cell r="E4232">
            <v>226916927920</v>
          </cell>
          <cell r="G4232" t="str">
            <v>আয়েশা খাতুন</v>
          </cell>
        </row>
        <row r="4233">
          <cell r="E4233"/>
          <cell r="G4233"/>
        </row>
        <row r="4234">
          <cell r="E4234">
            <v>117796465328</v>
          </cell>
          <cell r="G4234" t="str">
            <v>সিপ্রা রানী রায়</v>
          </cell>
        </row>
        <row r="4235">
          <cell r="E4235"/>
          <cell r="G4235"/>
        </row>
        <row r="4236">
          <cell r="E4236">
            <v>475369323743</v>
          </cell>
          <cell r="G4236" t="str">
            <v>মোঃ শাহীন</v>
          </cell>
        </row>
        <row r="4237">
          <cell r="E4237"/>
          <cell r="G4237"/>
        </row>
        <row r="4238">
          <cell r="E4238">
            <v>441256970528</v>
          </cell>
          <cell r="G4238" t="str">
            <v>মোঃ ওয়ালী উল্লাহ</v>
          </cell>
        </row>
        <row r="4239">
          <cell r="E4239"/>
          <cell r="G4239"/>
        </row>
        <row r="4240">
          <cell r="E4240">
            <v>148964478270</v>
          </cell>
          <cell r="G4240" t="str">
            <v>মোঃ আলী হোসেন</v>
          </cell>
        </row>
        <row r="4241">
          <cell r="E4241"/>
          <cell r="G4241"/>
        </row>
        <row r="4242">
          <cell r="E4242">
            <v>773540262465</v>
          </cell>
          <cell r="G4242" t="str">
            <v>রোমানিয়ান নাহিদ</v>
          </cell>
        </row>
        <row r="4243">
          <cell r="E4243"/>
          <cell r="G4243"/>
        </row>
        <row r="4244">
          <cell r="E4244">
            <v>797330546568</v>
          </cell>
          <cell r="G4244" t="str">
            <v>জালাল উদ্দিন আহমেদ</v>
          </cell>
        </row>
        <row r="4245">
          <cell r="E4245"/>
          <cell r="G4245"/>
        </row>
        <row r="4246">
          <cell r="E4246">
            <v>689913342357</v>
          </cell>
          <cell r="G4246" t="str">
            <v>মোঃ জহিরুল ইসলাম</v>
          </cell>
        </row>
        <row r="4247">
          <cell r="E4247"/>
          <cell r="G4247"/>
        </row>
        <row r="4248">
          <cell r="E4248">
            <v>325180165162</v>
          </cell>
          <cell r="G4248" t="str">
            <v>মোঃ ইউসুফ ভূঁইয়া</v>
          </cell>
        </row>
        <row r="4249">
          <cell r="E4249"/>
          <cell r="G4249"/>
        </row>
        <row r="4250">
          <cell r="E4250">
            <v>463553181318</v>
          </cell>
          <cell r="G4250" t="str">
            <v>মোঃ সৈয়দ হোসেন খান</v>
          </cell>
        </row>
        <row r="4251">
          <cell r="E4251"/>
          <cell r="G4251"/>
        </row>
        <row r="4252">
          <cell r="E4252">
            <v>848605439514</v>
          </cell>
          <cell r="G4252" t="str">
            <v>মোঃ আহসান উল্লাহ</v>
          </cell>
        </row>
        <row r="4253">
          <cell r="E4253"/>
          <cell r="G4253"/>
        </row>
        <row r="4254">
          <cell r="E4254">
            <v>279027324686</v>
          </cell>
          <cell r="G4254" t="str">
            <v>মোঃ আমানউল্লাহ</v>
          </cell>
        </row>
        <row r="4255">
          <cell r="E4255"/>
          <cell r="G4255"/>
        </row>
        <row r="4256">
          <cell r="E4256">
            <v>438196190912</v>
          </cell>
          <cell r="G4256" t="str">
            <v>আব্দুর রহমান মিয়া</v>
          </cell>
        </row>
        <row r="4257">
          <cell r="E4257"/>
          <cell r="G4257"/>
        </row>
        <row r="4258">
          <cell r="E4258">
            <v>580213521159</v>
          </cell>
          <cell r="G4258" t="str">
            <v>মোঃ সিরাজুল ইসলাম</v>
          </cell>
        </row>
        <row r="4259">
          <cell r="E4259"/>
          <cell r="G4259"/>
        </row>
        <row r="4260">
          <cell r="E4260">
            <v>530275241601</v>
          </cell>
          <cell r="G4260" t="str">
            <v>শিরিন আক্তার</v>
          </cell>
        </row>
        <row r="4261">
          <cell r="E4261"/>
          <cell r="G4261"/>
        </row>
        <row r="4262">
          <cell r="E4262">
            <v>410767751045</v>
          </cell>
          <cell r="G4262" t="str">
            <v>মোহাম্মদ আলী</v>
          </cell>
        </row>
        <row r="4263">
          <cell r="E4263"/>
          <cell r="G4263"/>
        </row>
        <row r="4264">
          <cell r="E4264">
            <v>638322750840</v>
          </cell>
          <cell r="G4264" t="str">
            <v>বাহার উদ্দিন আহম্মেদ</v>
          </cell>
        </row>
        <row r="4265">
          <cell r="E4265"/>
          <cell r="G4265"/>
        </row>
        <row r="4266">
          <cell r="E4266">
            <v>119860276328</v>
          </cell>
          <cell r="G4266" t="str">
            <v>মোঃ রফিকুল ইসলাম</v>
          </cell>
        </row>
        <row r="4267">
          <cell r="E4267"/>
          <cell r="G4267"/>
        </row>
        <row r="4268">
          <cell r="E4268">
            <v>438868188878</v>
          </cell>
          <cell r="G4268" t="str">
            <v>মিসেস নাসিমা করিম</v>
          </cell>
        </row>
        <row r="4269">
          <cell r="E4269"/>
          <cell r="G4269"/>
        </row>
        <row r="4270">
          <cell r="E4270">
            <v>138488348318</v>
          </cell>
          <cell r="G4270" t="str">
            <v>মোঃ আলতাফ হোসেন</v>
          </cell>
        </row>
        <row r="4271">
          <cell r="E4271"/>
          <cell r="G4271"/>
        </row>
        <row r="4272">
          <cell r="E4272">
            <v>123963886851</v>
          </cell>
          <cell r="G4272" t="str">
            <v>আবদুস সাত্তার</v>
          </cell>
        </row>
        <row r="4273">
          <cell r="E4273"/>
          <cell r="G4273"/>
        </row>
        <row r="4274">
          <cell r="E4274"/>
          <cell r="G4274"/>
        </row>
        <row r="4275">
          <cell r="E4275">
            <v>450944373558</v>
          </cell>
          <cell r="G4275" t="str">
            <v>এস এম গোলাম রাব্বানী</v>
          </cell>
        </row>
        <row r="4276">
          <cell r="E4276"/>
          <cell r="G4276"/>
        </row>
        <row r="4277">
          <cell r="E4277">
            <v>675753947670</v>
          </cell>
          <cell r="G4277" t="str">
            <v>মোঃ আব্দুল মতিন ভূঁইয়া</v>
          </cell>
        </row>
        <row r="4278">
          <cell r="E4278"/>
          <cell r="G4278"/>
        </row>
        <row r="4279">
          <cell r="E4279">
            <v>512344353210</v>
          </cell>
          <cell r="G4279" t="str">
            <v>মোঃ সাইদুর রহমান</v>
          </cell>
        </row>
        <row r="4280">
          <cell r="E4280"/>
          <cell r="G4280"/>
        </row>
        <row r="4281">
          <cell r="E4281">
            <v>544404959324</v>
          </cell>
          <cell r="G4281" t="str">
            <v>মোঃ সালাহউদ্দিন</v>
          </cell>
        </row>
        <row r="4282">
          <cell r="E4282"/>
          <cell r="G4282"/>
        </row>
        <row r="4283">
          <cell r="E4283">
            <v>260148891488</v>
          </cell>
          <cell r="G4283" t="str">
            <v>সেলিনা বেগম</v>
          </cell>
        </row>
        <row r="4284">
          <cell r="E4284"/>
          <cell r="G4284"/>
        </row>
        <row r="4285">
          <cell r="E4285">
            <v>177690308863</v>
          </cell>
          <cell r="G4285" t="str">
            <v>মোহাম্মদ এমদাদ উল্লাহ সিকদার</v>
          </cell>
        </row>
        <row r="4286">
          <cell r="E4286"/>
          <cell r="G4286"/>
        </row>
        <row r="4287">
          <cell r="E4287">
            <v>728624689443</v>
          </cell>
          <cell r="G4287" t="str">
            <v>আব্দুল কাদের মিয়া</v>
          </cell>
        </row>
        <row r="4288">
          <cell r="E4288"/>
          <cell r="G4288"/>
        </row>
        <row r="4289">
          <cell r="E4289">
            <v>510881583925</v>
          </cell>
          <cell r="G4289" t="str">
            <v>নাসিমা বেগম</v>
          </cell>
        </row>
        <row r="4290">
          <cell r="E4290"/>
          <cell r="G4290"/>
        </row>
        <row r="4291">
          <cell r="E4291">
            <v>240073681599</v>
          </cell>
          <cell r="G4291" t="str">
            <v>আনোয়ার হোসেন ভূঁইয়া</v>
          </cell>
        </row>
        <row r="4292">
          <cell r="E4292"/>
          <cell r="G4292"/>
        </row>
        <row r="4293">
          <cell r="E4293">
            <v>198639705034</v>
          </cell>
          <cell r="G4293" t="str">
            <v>মোঃ কামাল উদ্দিন</v>
          </cell>
        </row>
        <row r="4294">
          <cell r="E4294"/>
          <cell r="G4294"/>
        </row>
        <row r="4295">
          <cell r="E4295">
            <v>686509321486</v>
          </cell>
          <cell r="G4295" t="str">
            <v>ইফতেখার উদ্দিন মঞ্জুর</v>
          </cell>
        </row>
        <row r="4296">
          <cell r="E4296"/>
          <cell r="G4296"/>
        </row>
        <row r="4297">
          <cell r="E4297">
            <v>132935475686</v>
          </cell>
          <cell r="G4297" t="str">
            <v>মোঃ খোরশেদ আলম</v>
          </cell>
        </row>
        <row r="4298">
          <cell r="E4298"/>
          <cell r="G4298"/>
        </row>
        <row r="4299">
          <cell r="E4299">
            <v>425735216481</v>
          </cell>
          <cell r="G4299" t="str">
            <v>মোঃ আব্দুল হালিম</v>
          </cell>
        </row>
        <row r="4300">
          <cell r="E4300"/>
          <cell r="G4300"/>
        </row>
        <row r="4301">
          <cell r="E4301">
            <v>892625615761</v>
          </cell>
          <cell r="G4301" t="str">
            <v>বিপুল চাকমা</v>
          </cell>
        </row>
        <row r="4302">
          <cell r="E4302"/>
          <cell r="G4302"/>
        </row>
        <row r="4303">
          <cell r="E4303">
            <v>695702630537</v>
          </cell>
          <cell r="G4303" t="str">
            <v>হামিদুল হক সিদ্দিকী</v>
          </cell>
        </row>
        <row r="4304">
          <cell r="E4304"/>
          <cell r="G4304"/>
        </row>
        <row r="4305">
          <cell r="E4305">
            <v>830413131309</v>
          </cell>
          <cell r="G4305" t="str">
            <v>মোঃ মোফাজ্জল হোসেন</v>
          </cell>
        </row>
        <row r="4306">
          <cell r="E4306"/>
          <cell r="G4306"/>
        </row>
        <row r="4307">
          <cell r="E4307">
            <v>549011667391</v>
          </cell>
          <cell r="G4307" t="str">
            <v>মোঃ মোফাজ্জল হোসেন খান</v>
          </cell>
        </row>
        <row r="4308">
          <cell r="E4308"/>
          <cell r="G4308"/>
        </row>
        <row r="4309">
          <cell r="E4309">
            <v>133704518248</v>
          </cell>
          <cell r="G4309" t="str">
            <v>মোঃ সোহরাব হোসেন</v>
          </cell>
        </row>
        <row r="4310">
          <cell r="E4310"/>
          <cell r="G4310"/>
        </row>
        <row r="4311">
          <cell r="E4311">
            <v>616242837321</v>
          </cell>
          <cell r="G4311" t="str">
            <v>মোঃ খলিলুর রহমান খান</v>
          </cell>
        </row>
        <row r="4312">
          <cell r="E4312"/>
          <cell r="G4312"/>
        </row>
        <row r="4313">
          <cell r="E4313">
            <v>255780710705</v>
          </cell>
          <cell r="G4313" t="str">
            <v>এস এ মালেক</v>
          </cell>
        </row>
        <row r="4314">
          <cell r="E4314"/>
          <cell r="G4314"/>
        </row>
        <row r="4315">
          <cell r="E4315">
            <v>153286362557</v>
          </cell>
          <cell r="G4315" t="str">
            <v>বিলকিস আরা খানম</v>
          </cell>
        </row>
        <row r="4316">
          <cell r="E4316"/>
          <cell r="G4316"/>
        </row>
        <row r="4317">
          <cell r="E4317">
            <v>825092963737</v>
          </cell>
          <cell r="G4317" t="str">
            <v>রেহানা আফ্ট</v>
          </cell>
        </row>
        <row r="4318">
          <cell r="E4318"/>
          <cell r="G4318"/>
        </row>
        <row r="4319">
          <cell r="E4319">
            <v>193903568864</v>
          </cell>
          <cell r="G4319" t="str">
            <v>মোঃ আবুল হোসেন মিয়া</v>
          </cell>
        </row>
        <row r="4320">
          <cell r="E4320"/>
          <cell r="G4320"/>
        </row>
        <row r="4321">
          <cell r="E4321">
            <v>465220768910</v>
          </cell>
          <cell r="G4321" t="str">
            <v>মোঃ গোলাম মোর্শেদ</v>
          </cell>
        </row>
        <row r="4322">
          <cell r="E4322"/>
          <cell r="G4322"/>
        </row>
        <row r="4323">
          <cell r="E4323">
            <v>578143829823</v>
          </cell>
          <cell r="G4323" t="str">
            <v>মোঃ আলমগীর হোসেন</v>
          </cell>
        </row>
        <row r="4324">
          <cell r="E4324"/>
          <cell r="G4324"/>
        </row>
        <row r="4325">
          <cell r="E4325">
            <v>250677534728</v>
          </cell>
          <cell r="G4325" t="str">
            <v>কাজী আলতার উদ্দিন আহমেদ</v>
          </cell>
        </row>
        <row r="4326">
          <cell r="E4326"/>
          <cell r="G4326"/>
        </row>
        <row r="4327">
          <cell r="E4327">
            <v>688926495411</v>
          </cell>
          <cell r="G4327" t="str">
            <v>মোঃ আবু বকর সিদ্দিক</v>
          </cell>
        </row>
        <row r="4328">
          <cell r="E4328"/>
          <cell r="G4328"/>
        </row>
        <row r="4329">
          <cell r="E4329">
            <v>186443835165</v>
          </cell>
          <cell r="G4329" t="str">
            <v>মুহাম্মদ শাহ জালাল</v>
          </cell>
        </row>
        <row r="4330">
          <cell r="E4330"/>
          <cell r="G4330"/>
        </row>
        <row r="4331">
          <cell r="E4331">
            <v>468726276520</v>
          </cell>
          <cell r="G4331" t="str">
            <v>আবুল কাশেম সিকদার</v>
          </cell>
        </row>
        <row r="4332">
          <cell r="E4332"/>
          <cell r="G4332"/>
        </row>
        <row r="4333">
          <cell r="E4333">
            <v>756079689425</v>
          </cell>
          <cell r="G4333" t="str">
            <v>আবুল হোসেন</v>
          </cell>
        </row>
        <row r="4334">
          <cell r="E4334"/>
          <cell r="G4334"/>
        </row>
        <row r="4335">
          <cell r="E4335">
            <v>420298177907</v>
          </cell>
          <cell r="G4335" t="str">
            <v>এ কে এম নজরুল ইসলাম</v>
          </cell>
        </row>
        <row r="4336">
          <cell r="E4336"/>
          <cell r="G4336"/>
        </row>
        <row r="4337">
          <cell r="E4337">
            <v>699154368466</v>
          </cell>
          <cell r="G4337" t="str">
            <v>মোঃ আফত উজ্জামান</v>
          </cell>
        </row>
        <row r="4338">
          <cell r="E4338"/>
          <cell r="G4338"/>
        </row>
        <row r="4339">
          <cell r="E4339">
            <v>171622264709</v>
          </cell>
          <cell r="G4339" t="str">
            <v>এ.এন.এম খুশরোজ মাহমুদ</v>
          </cell>
        </row>
        <row r="4340">
          <cell r="E4340"/>
          <cell r="G4340"/>
        </row>
        <row r="4341">
          <cell r="E4341">
            <v>782095530557</v>
          </cell>
          <cell r="G4341" t="str">
            <v>মোঃ খলিলুর রহমান</v>
          </cell>
        </row>
        <row r="4342">
          <cell r="E4342"/>
          <cell r="G4342"/>
        </row>
        <row r="4343">
          <cell r="E4343">
            <v>152225743175</v>
          </cell>
          <cell r="G4343" t="str">
            <v>মোঃ জাকির হোসেন</v>
          </cell>
        </row>
        <row r="4344">
          <cell r="E4344"/>
          <cell r="G4344"/>
        </row>
        <row r="4345">
          <cell r="E4345">
            <v>166643699778</v>
          </cell>
          <cell r="G4345" t="str">
            <v>মোঃ সাইফুল ইসলাম</v>
          </cell>
        </row>
        <row r="4346">
          <cell r="E4346"/>
          <cell r="G4346"/>
        </row>
        <row r="4347">
          <cell r="E4347">
            <v>149860984195</v>
          </cell>
          <cell r="G4347" t="str">
            <v>অরুন্ধতী মন্ডল</v>
          </cell>
        </row>
        <row r="4348">
          <cell r="E4348"/>
          <cell r="G4348"/>
        </row>
        <row r="4349">
          <cell r="E4349">
            <v>182888238410</v>
          </cell>
          <cell r="G4349" t="str">
            <v>মোঃ নুরুল হক</v>
          </cell>
        </row>
        <row r="4350">
          <cell r="E4350"/>
          <cell r="G4350"/>
        </row>
        <row r="4351">
          <cell r="E4351">
            <v>140502999666</v>
          </cell>
          <cell r="G4351" t="str">
            <v>মোঃ আবুল বাশার</v>
          </cell>
        </row>
        <row r="4352">
          <cell r="E4352"/>
          <cell r="G4352"/>
        </row>
        <row r="4353">
          <cell r="E4353">
            <v>665797777984</v>
          </cell>
          <cell r="G4353" t="str">
            <v>মোঃ ইমরান প্রদান</v>
          </cell>
        </row>
        <row r="4354">
          <cell r="E4354"/>
          <cell r="G4354"/>
        </row>
        <row r="4355">
          <cell r="E4355">
            <v>890461176741</v>
          </cell>
          <cell r="G4355" t="str">
            <v>অতুল কিশনা দাস</v>
          </cell>
        </row>
        <row r="4356">
          <cell r="E4356"/>
          <cell r="G4356"/>
        </row>
        <row r="4357">
          <cell r="E4357">
            <v>349092923727</v>
          </cell>
          <cell r="G4357" t="str">
            <v>মোঃ এনামুল কবির</v>
          </cell>
        </row>
        <row r="4358">
          <cell r="E4358"/>
          <cell r="G4358"/>
        </row>
        <row r="4359">
          <cell r="E4359">
            <v>157293812367</v>
          </cell>
          <cell r="G4359" t="str">
            <v>মোঃ বরকত-ই খোদা</v>
          </cell>
        </row>
        <row r="4360">
          <cell r="E4360"/>
          <cell r="G4360"/>
        </row>
        <row r="4361">
          <cell r="E4361">
            <v>686955870378</v>
          </cell>
          <cell r="G4361" t="str">
            <v>মোঃ রুহুল আমিন</v>
          </cell>
        </row>
        <row r="4362">
          <cell r="E4362"/>
          <cell r="G4362"/>
        </row>
        <row r="4363">
          <cell r="E4363">
            <v>741875188224</v>
          </cell>
          <cell r="G4363" t="str">
            <v>এ এস আশরাফউদ্দিন আহমেদ</v>
          </cell>
        </row>
        <row r="4364">
          <cell r="E4364"/>
          <cell r="G4364"/>
        </row>
        <row r="4365">
          <cell r="E4365"/>
          <cell r="G4365"/>
        </row>
        <row r="4366">
          <cell r="E4366">
            <v>646148248118</v>
          </cell>
          <cell r="G4366" t="str">
            <v>মোঃ মোতাহার হোসেন চৌধুরী</v>
          </cell>
        </row>
        <row r="4367">
          <cell r="E4367"/>
          <cell r="G4367"/>
        </row>
        <row r="4368">
          <cell r="E4368">
            <v>810825655478</v>
          </cell>
          <cell r="G4368" t="str">
            <v>মোঃ জিয়াউদ্দিন খান</v>
          </cell>
        </row>
        <row r="4369">
          <cell r="E4369"/>
          <cell r="G4369"/>
        </row>
        <row r="4370">
          <cell r="E4370">
            <v>444562725440</v>
          </cell>
          <cell r="G4370" t="str">
            <v>মোঃ আজহার আলী</v>
          </cell>
        </row>
        <row r="4371">
          <cell r="E4371"/>
          <cell r="G4371"/>
        </row>
        <row r="4372">
          <cell r="E4372">
            <v>676862385152</v>
          </cell>
          <cell r="G4372" t="str">
            <v>সৈয়দ সালাহউদ্দিন</v>
          </cell>
        </row>
        <row r="4373">
          <cell r="E4373"/>
          <cell r="G4373"/>
        </row>
        <row r="4374">
          <cell r="E4374">
            <v>195905912907</v>
          </cell>
          <cell r="G4374" t="str">
            <v>মোঃ হুমায়ুন কবির লিটন</v>
          </cell>
        </row>
        <row r="4375">
          <cell r="E4375"/>
          <cell r="G4375"/>
        </row>
        <row r="4376">
          <cell r="E4376">
            <v>380139475266</v>
          </cell>
          <cell r="G4376" t="str">
            <v>মোঃ জাহিদ হোসেন</v>
          </cell>
        </row>
        <row r="4377">
          <cell r="E4377"/>
          <cell r="G4377"/>
        </row>
        <row r="4378">
          <cell r="E4378">
            <v>573114676760</v>
          </cell>
          <cell r="G4378" t="str">
            <v>মোঃ ফরিদ উদ্দিন</v>
          </cell>
        </row>
        <row r="4379">
          <cell r="E4379"/>
          <cell r="G4379"/>
        </row>
        <row r="4380">
          <cell r="E4380">
            <v>792599863692</v>
          </cell>
          <cell r="G4380" t="str">
            <v>মোঃ মাহমুদুর রহমান</v>
          </cell>
        </row>
        <row r="4381">
          <cell r="E4381"/>
          <cell r="G4381"/>
        </row>
        <row r="4382">
          <cell r="E4382">
            <v>269066778682</v>
          </cell>
          <cell r="G4382" t="str">
            <v>মোঃ আবু সিদ্দিক</v>
          </cell>
        </row>
        <row r="4383">
          <cell r="E4383"/>
          <cell r="G4383"/>
        </row>
        <row r="4384">
          <cell r="E4384">
            <v>596227504914</v>
          </cell>
          <cell r="G4384" t="str">
            <v>আহমেদ রেসুস সালেহীন</v>
          </cell>
        </row>
        <row r="4385">
          <cell r="E4385"/>
          <cell r="G4385"/>
        </row>
        <row r="4386">
          <cell r="E4386">
            <v>199021977679</v>
          </cell>
          <cell r="G4386" t="str">
            <v>মোঃ সিরাজুল ইসলাম</v>
          </cell>
        </row>
        <row r="4387">
          <cell r="E4387"/>
          <cell r="G4387"/>
        </row>
        <row r="4388">
          <cell r="E4388">
            <v>399302688296</v>
          </cell>
          <cell r="G4388" t="str">
            <v>মোঃ দেলোয়ার হোসেন শেখ</v>
          </cell>
        </row>
        <row r="4389">
          <cell r="E4389"/>
          <cell r="G4389"/>
        </row>
        <row r="4390">
          <cell r="E4390">
            <v>277132154514</v>
          </cell>
          <cell r="G4390" t="str">
            <v>এ কে এম জোহেরুল হক</v>
          </cell>
        </row>
        <row r="4391">
          <cell r="E4391"/>
          <cell r="G4391"/>
        </row>
        <row r="4392">
          <cell r="E4392">
            <v>385974116724</v>
          </cell>
          <cell r="G4392" t="str">
            <v>উৎপল কুমার মন্ডল</v>
          </cell>
        </row>
        <row r="4393">
          <cell r="E4393"/>
          <cell r="G4393"/>
        </row>
        <row r="4394">
          <cell r="E4394">
            <v>459370862852</v>
          </cell>
          <cell r="G4394" t="str">
            <v>এ টি মিজানুর রহমান</v>
          </cell>
        </row>
        <row r="4395">
          <cell r="E4395"/>
          <cell r="G4395"/>
        </row>
        <row r="4396">
          <cell r="E4396">
            <v>186974661410</v>
          </cell>
          <cell r="G4396" t="str">
            <v>মোঃ আমানুল হক</v>
          </cell>
        </row>
        <row r="4397">
          <cell r="E4397"/>
          <cell r="G4397"/>
        </row>
        <row r="4398">
          <cell r="E4398">
            <v>373263904566</v>
          </cell>
          <cell r="G4398" t="str">
            <v>মোঃ বদিউজ্জামান চৌধুরী</v>
          </cell>
        </row>
        <row r="4399">
          <cell r="E4399"/>
          <cell r="G4399"/>
        </row>
        <row r="4400">
          <cell r="E4400">
            <v>116754814465</v>
          </cell>
          <cell r="G4400" t="str">
            <v>মোঃ মতিউর রহমান</v>
          </cell>
        </row>
        <row r="4401">
          <cell r="E4401"/>
          <cell r="G4401"/>
        </row>
        <row r="4402">
          <cell r="E4402">
            <v>851375284930</v>
          </cell>
          <cell r="G4402" t="str">
            <v>মোঃ জহির উদ্দিন</v>
          </cell>
        </row>
        <row r="4403">
          <cell r="E4403"/>
          <cell r="G4403"/>
        </row>
        <row r="4404">
          <cell r="E4404">
            <v>137499423972</v>
          </cell>
          <cell r="G4404" t="str">
            <v>মোঃ আনোয়ারুল কাদির</v>
          </cell>
        </row>
        <row r="4405">
          <cell r="E4405"/>
          <cell r="G4405"/>
        </row>
        <row r="4406">
          <cell r="E4406">
            <v>879953495008</v>
          </cell>
          <cell r="G4406" t="str">
            <v>মোঃ নাজমুল হাসান</v>
          </cell>
        </row>
        <row r="4407">
          <cell r="E4407"/>
          <cell r="G4407"/>
        </row>
        <row r="4408">
          <cell r="E4408">
            <v>117330376381</v>
          </cell>
          <cell r="G4408" t="str">
            <v>মোঃ হাবিবুর রহমান</v>
          </cell>
        </row>
        <row r="4409">
          <cell r="E4409"/>
          <cell r="G4409"/>
        </row>
        <row r="4410">
          <cell r="E4410">
            <v>175935540639</v>
          </cell>
          <cell r="G4410" t="str">
            <v>মীর মাহবুবুর রহমান</v>
          </cell>
        </row>
        <row r="4411">
          <cell r="E4411"/>
          <cell r="G4411"/>
        </row>
        <row r="4412">
          <cell r="E4412">
            <v>194191930430</v>
          </cell>
          <cell r="G4412" t="str">
            <v>মোঃ শরিফুল ইসলাম খান</v>
          </cell>
        </row>
        <row r="4413">
          <cell r="E4413"/>
          <cell r="G4413"/>
        </row>
        <row r="4414">
          <cell r="E4414">
            <v>186345776341</v>
          </cell>
          <cell r="G4414" t="str">
            <v>মনোয়ার জাহান</v>
          </cell>
        </row>
        <row r="4415">
          <cell r="E4415"/>
          <cell r="G4415"/>
        </row>
        <row r="4416">
          <cell r="E4416">
            <v>225547507152</v>
          </cell>
          <cell r="G4416" t="str">
            <v>মোঃ মুজিবুর রহমান</v>
          </cell>
        </row>
        <row r="4417">
          <cell r="E4417"/>
          <cell r="G4417"/>
        </row>
        <row r="4418">
          <cell r="E4418">
            <v>564870541328</v>
          </cell>
          <cell r="G4418" t="str">
            <v>মোঃ হারুন-অর-রশিদ</v>
          </cell>
        </row>
        <row r="4419">
          <cell r="E4419"/>
          <cell r="G4419"/>
        </row>
        <row r="4420">
          <cell r="E4420">
            <v>346736497271</v>
          </cell>
          <cell r="G4420" t="str">
            <v>মোঃ শাহজাহান মিয়া</v>
          </cell>
        </row>
        <row r="4421">
          <cell r="E4421"/>
          <cell r="G4421"/>
        </row>
        <row r="4422">
          <cell r="E4422">
            <v>783005821887</v>
          </cell>
          <cell r="G4422" t="str">
            <v>মোঃ মনির উদ্দিন</v>
          </cell>
        </row>
        <row r="4423">
          <cell r="E4423"/>
          <cell r="G4423"/>
        </row>
        <row r="4424">
          <cell r="E4424">
            <v>111613876591</v>
          </cell>
          <cell r="G4424" t="str">
            <v>নির্মল দাস</v>
          </cell>
        </row>
        <row r="4425">
          <cell r="E4425"/>
          <cell r="G4425"/>
        </row>
        <row r="4426">
          <cell r="E4426">
            <v>836349616634</v>
          </cell>
          <cell r="G4426" t="str">
            <v>মোঃ আব্দুল হামিদ</v>
          </cell>
        </row>
        <row r="4427">
          <cell r="E4427"/>
          <cell r="G4427"/>
        </row>
        <row r="4428">
          <cell r="E4428">
            <v>123472239806</v>
          </cell>
          <cell r="G4428" t="str">
            <v>ফরিদা বেগম</v>
          </cell>
        </row>
        <row r="4429">
          <cell r="E4429"/>
          <cell r="G4429"/>
        </row>
        <row r="4430">
          <cell r="E4430">
            <v>625415311343</v>
          </cell>
          <cell r="G4430" t="str">
            <v>আবুল মুনজুর চৌধুরী।</v>
          </cell>
        </row>
        <row r="4431">
          <cell r="E4431"/>
          <cell r="G4431"/>
        </row>
        <row r="4432">
          <cell r="E4432">
            <v>676714449403</v>
          </cell>
          <cell r="G4432" t="str">
            <v>মোঃ আজিজ উল্লাহ</v>
          </cell>
        </row>
        <row r="4433">
          <cell r="E4433"/>
          <cell r="G4433"/>
        </row>
        <row r="4434">
          <cell r="E4434">
            <v>366083730389</v>
          </cell>
          <cell r="G4434" t="str">
            <v>মোঃ জামাল উদ্দিন</v>
          </cell>
        </row>
        <row r="4435">
          <cell r="E4435"/>
          <cell r="G4435"/>
        </row>
        <row r="4436">
          <cell r="E4436">
            <v>824507236105</v>
          </cell>
          <cell r="G4436" t="str">
            <v>আরিফা বেগম</v>
          </cell>
        </row>
        <row r="4437">
          <cell r="E4437"/>
          <cell r="G4437"/>
        </row>
        <row r="4438">
          <cell r="E4438">
            <v>240785253316</v>
          </cell>
          <cell r="G4438" t="str">
            <v>গাজী গোলাম মোস্তফা</v>
          </cell>
        </row>
        <row r="4439">
          <cell r="E4439"/>
          <cell r="G4439"/>
        </row>
        <row r="4440">
          <cell r="E4440">
            <v>410517488335</v>
          </cell>
          <cell r="G4440" t="str">
            <v>বিধান চন্দ্র মল্লিক</v>
          </cell>
        </row>
        <row r="4441">
          <cell r="E4441"/>
          <cell r="G4441"/>
        </row>
        <row r="4442">
          <cell r="E4442">
            <v>572927683177</v>
          </cell>
          <cell r="G4442" t="str">
            <v>মোঃ আব্দুর রহমান</v>
          </cell>
        </row>
        <row r="4443">
          <cell r="E4443"/>
          <cell r="G4443"/>
        </row>
        <row r="4444">
          <cell r="E4444">
            <v>740474346642</v>
          </cell>
          <cell r="G4444" t="str">
            <v>গীতা রানী সরকার</v>
          </cell>
        </row>
        <row r="4445">
          <cell r="E4445"/>
          <cell r="G4445"/>
        </row>
        <row r="4446">
          <cell r="E4446">
            <v>514978138236</v>
          </cell>
          <cell r="G4446" t="str">
            <v>মোঃ নুরুল হক মিয়া</v>
          </cell>
        </row>
        <row r="4447">
          <cell r="E4447"/>
          <cell r="G4447"/>
        </row>
        <row r="4448">
          <cell r="E4448">
            <v>739105608605</v>
          </cell>
          <cell r="G4448" t="str">
            <v>শেখ আমজাদ হোসেন</v>
          </cell>
        </row>
        <row r="4449">
          <cell r="E4449"/>
          <cell r="G4449"/>
        </row>
        <row r="4450">
          <cell r="E4450">
            <v>584145282749</v>
          </cell>
          <cell r="G4450" t="str">
            <v>লায়লা জাহান খান</v>
          </cell>
        </row>
        <row r="4451">
          <cell r="E4451"/>
          <cell r="G4451"/>
        </row>
        <row r="4452">
          <cell r="E4452">
            <v>231757143237</v>
          </cell>
          <cell r="G4452" t="str">
            <v>আব্দুল বাতেন মিয়া</v>
          </cell>
        </row>
        <row r="4453">
          <cell r="E4453"/>
          <cell r="G4453"/>
        </row>
        <row r="4454">
          <cell r="E4454">
            <v>188748160902</v>
          </cell>
          <cell r="G4454" t="str">
            <v>মো. কেরামত আলী</v>
          </cell>
        </row>
        <row r="4455">
          <cell r="E4455"/>
          <cell r="G4455"/>
        </row>
        <row r="4456">
          <cell r="E4456">
            <v>522621647708</v>
          </cell>
          <cell r="G4456" t="str">
            <v>মোঃ নজরুল মতিন</v>
          </cell>
        </row>
        <row r="4457">
          <cell r="E4457"/>
          <cell r="G4457"/>
        </row>
        <row r="4458">
          <cell r="E4458">
            <v>756250438703</v>
          </cell>
          <cell r="G4458" t="str">
            <v>জিল্লুর রহমান</v>
          </cell>
        </row>
        <row r="4459">
          <cell r="E4459"/>
          <cell r="G4459"/>
        </row>
        <row r="4460">
          <cell r="E4460">
            <v>549352905144</v>
          </cell>
          <cell r="G4460" t="str">
            <v>মোঃ আজিজুল ইসলাম</v>
          </cell>
        </row>
        <row r="4461">
          <cell r="E4461"/>
          <cell r="G4461"/>
        </row>
        <row r="4462">
          <cell r="E4462">
            <v>677546537801</v>
          </cell>
          <cell r="G4462" t="str">
            <v>মোঃ হানিফ</v>
          </cell>
        </row>
        <row r="4463">
          <cell r="E4463"/>
          <cell r="G4463"/>
        </row>
        <row r="4464">
          <cell r="E4464">
            <v>627513476223</v>
          </cell>
          <cell r="G4464" t="str">
            <v>কানিস ফাতেমা</v>
          </cell>
        </row>
        <row r="4465">
          <cell r="E4465"/>
          <cell r="G4465"/>
        </row>
        <row r="4466">
          <cell r="E4466">
            <v>148015738802</v>
          </cell>
          <cell r="G4466" t="str">
            <v>এমডি: আলী আসগর মিয়া</v>
          </cell>
        </row>
        <row r="4467">
          <cell r="E4467"/>
          <cell r="G4467"/>
        </row>
        <row r="4468">
          <cell r="E4468">
            <v>289290727742</v>
          </cell>
          <cell r="G4468" t="str">
            <v>মোঃ আনোয়ারুল হক</v>
          </cell>
        </row>
        <row r="4469">
          <cell r="E4469"/>
          <cell r="G4469"/>
        </row>
        <row r="4470">
          <cell r="E4470">
            <v>163807866548</v>
          </cell>
          <cell r="G4470" t="str">
            <v>মোঃ হাবিবুর রহমান</v>
          </cell>
        </row>
        <row r="4471">
          <cell r="E4471"/>
          <cell r="G4471"/>
        </row>
        <row r="4472">
          <cell r="E4472">
            <v>520030862187</v>
          </cell>
          <cell r="G4472" t="str">
            <v>মোঃ মিজানুর রহমান</v>
          </cell>
        </row>
        <row r="4473">
          <cell r="E4473"/>
          <cell r="G4473"/>
        </row>
        <row r="4474">
          <cell r="E4474">
            <v>547483204278</v>
          </cell>
          <cell r="G4474" t="str">
            <v>আবদুল্লাহ আল মোজতাহিদ</v>
          </cell>
        </row>
        <row r="4475">
          <cell r="E4475"/>
          <cell r="G4475"/>
        </row>
        <row r="4476">
          <cell r="E4476">
            <v>660334291435</v>
          </cell>
          <cell r="G4476" t="str">
            <v>মোঃ শরিফুল ইসলাম</v>
          </cell>
        </row>
        <row r="4477">
          <cell r="E4477"/>
          <cell r="G4477"/>
        </row>
        <row r="4478">
          <cell r="E4478">
            <v>739976316231</v>
          </cell>
          <cell r="G4478" t="str">
            <v>এস.এম শাহজাহান আকবর</v>
          </cell>
        </row>
        <row r="4479">
          <cell r="E4479"/>
          <cell r="G4479"/>
        </row>
        <row r="4480">
          <cell r="E4480">
            <v>219781722108</v>
          </cell>
          <cell r="G4480" t="str">
            <v>মোঃ জামাল উদ্দিন</v>
          </cell>
        </row>
        <row r="4481">
          <cell r="E4481"/>
          <cell r="G4481"/>
        </row>
        <row r="4482">
          <cell r="E4482">
            <v>863713484370</v>
          </cell>
          <cell r="G4482" t="str">
            <v>আবুল খায়ের মোহাম্মদ শফিকুল হক</v>
          </cell>
        </row>
        <row r="4483">
          <cell r="E4483"/>
          <cell r="G4483"/>
        </row>
        <row r="4484">
          <cell r="E4484">
            <v>732191120607</v>
          </cell>
          <cell r="G4484" t="str">
            <v>মোঃ আবুল হোসেন</v>
          </cell>
        </row>
        <row r="4485">
          <cell r="E4485"/>
          <cell r="G4485"/>
        </row>
        <row r="4486">
          <cell r="E4486">
            <v>194340445735</v>
          </cell>
          <cell r="G4486" t="str">
            <v>রহমানের সবচেয়ে গুরুত্বপূর্ণ কাজ</v>
          </cell>
        </row>
        <row r="4487">
          <cell r="E4487"/>
          <cell r="G4487"/>
        </row>
        <row r="4488">
          <cell r="E4488">
            <v>134740517636</v>
          </cell>
          <cell r="G4488" t="str">
            <v>এ কে এম রফিকুল ইসলাম</v>
          </cell>
        </row>
        <row r="4489">
          <cell r="E4489"/>
          <cell r="G4489"/>
        </row>
        <row r="4490">
          <cell r="E4490">
            <v>430928547753</v>
          </cell>
          <cell r="G4490" t="str">
            <v>মোঃ মনসুর আলী মন্ডল</v>
          </cell>
        </row>
        <row r="4491">
          <cell r="E4491"/>
          <cell r="G4491"/>
        </row>
        <row r="4492">
          <cell r="E4492">
            <v>235382630353</v>
          </cell>
          <cell r="G4492" t="str">
            <v>মোঃ মোস্তফা কামাল</v>
          </cell>
        </row>
        <row r="4493">
          <cell r="E4493"/>
          <cell r="G4493"/>
        </row>
        <row r="4494">
          <cell r="E4494">
            <v>431307863419</v>
          </cell>
          <cell r="G4494" t="str">
            <v>তুহিন প্রকৃতি</v>
          </cell>
        </row>
        <row r="4495">
          <cell r="E4495"/>
          <cell r="G4495"/>
        </row>
        <row r="4496">
          <cell r="E4496">
            <v>190538771282</v>
          </cell>
          <cell r="G4496" t="str">
            <v>হরধন চন্দ্র দাস</v>
          </cell>
        </row>
        <row r="4497">
          <cell r="E4497"/>
          <cell r="G4497"/>
        </row>
        <row r="4498">
          <cell r="E4498">
            <v>699678657951</v>
          </cell>
          <cell r="G4498" t="str">
            <v>কাজী আবুল হোসেন</v>
          </cell>
        </row>
        <row r="4499">
          <cell r="E4499"/>
          <cell r="G4499"/>
        </row>
        <row r="4500">
          <cell r="E4500">
            <v>180517998811</v>
          </cell>
          <cell r="G4500" t="str">
            <v>মোঃ আব্দুল আলীম</v>
          </cell>
        </row>
        <row r="4501">
          <cell r="E4501"/>
          <cell r="G4501"/>
        </row>
        <row r="4502">
          <cell r="E4502">
            <v>687423352347</v>
          </cell>
          <cell r="G4502" t="str">
            <v>মোঃ মমিনুল হক</v>
          </cell>
        </row>
        <row r="4503">
          <cell r="E4503"/>
          <cell r="G4503"/>
        </row>
        <row r="4504">
          <cell r="E4504">
            <v>418427350230</v>
          </cell>
          <cell r="G4504" t="str">
            <v>খান গোলাম রহমান</v>
          </cell>
        </row>
        <row r="4505">
          <cell r="E4505"/>
          <cell r="G4505"/>
        </row>
        <row r="4506">
          <cell r="E4506">
            <v>579994774725</v>
          </cell>
          <cell r="G4506" t="str">
            <v>রোহিলা জাহান</v>
          </cell>
        </row>
        <row r="4507">
          <cell r="E4507"/>
          <cell r="G4507"/>
        </row>
        <row r="4508">
          <cell r="E4508">
            <v>720415752929</v>
          </cell>
          <cell r="G4508" t="str">
            <v>ওয়ালিউর রহমান</v>
          </cell>
        </row>
        <row r="4509">
          <cell r="E4509"/>
          <cell r="G4509"/>
        </row>
        <row r="4510">
          <cell r="E4510">
            <v>255642395111</v>
          </cell>
          <cell r="G4510" t="str">
            <v>মোঃ মাজেজুল হক</v>
          </cell>
        </row>
        <row r="4511">
          <cell r="E4511"/>
          <cell r="G4511"/>
        </row>
        <row r="4512">
          <cell r="E4512">
            <v>217804314183</v>
          </cell>
          <cell r="G4512" t="str">
            <v>মোঃ সোলায়মান</v>
          </cell>
        </row>
        <row r="4513">
          <cell r="E4513"/>
          <cell r="G4513"/>
        </row>
        <row r="4514">
          <cell r="E4514">
            <v>897960452825</v>
          </cell>
          <cell r="G4514" t="str">
            <v>মুহাম্মদ সাইদুল ইসলাম তালুকদার</v>
          </cell>
        </row>
        <row r="4515">
          <cell r="E4515"/>
          <cell r="G4515"/>
        </row>
        <row r="4516">
          <cell r="E4516">
            <v>828551570779</v>
          </cell>
          <cell r="G4516" t="str">
            <v>মোঃ নুরুল হুদা</v>
          </cell>
        </row>
        <row r="4517">
          <cell r="E4517"/>
          <cell r="G4517"/>
        </row>
        <row r="4518">
          <cell r="E4518">
            <v>559303881573</v>
          </cell>
          <cell r="G4518" t="str">
            <v>উদ্দীন আহমেদ পোল</v>
          </cell>
        </row>
        <row r="4519">
          <cell r="E4519"/>
          <cell r="G4519"/>
        </row>
        <row r="4520">
          <cell r="E4520">
            <v>539422990779</v>
          </cell>
          <cell r="G4520" t="str">
            <v>জসিম উদ্দিন আহমেদ</v>
          </cell>
        </row>
        <row r="4521">
          <cell r="E4521"/>
          <cell r="G4521"/>
        </row>
        <row r="4522">
          <cell r="E4522">
            <v>482466116869</v>
          </cell>
          <cell r="G4522" t="str">
            <v>তাজুল ইসলাম</v>
          </cell>
        </row>
        <row r="4523">
          <cell r="E4523"/>
          <cell r="G4523"/>
        </row>
        <row r="4524">
          <cell r="E4524">
            <v>425896244507</v>
          </cell>
          <cell r="G4524" t="str">
            <v>মোঃ হাফিজুর রহমান</v>
          </cell>
        </row>
        <row r="4525">
          <cell r="E4525"/>
          <cell r="G4525"/>
        </row>
        <row r="4526">
          <cell r="E4526">
            <v>390469499791</v>
          </cell>
          <cell r="G4526" t="str">
            <v>মোঃ মজিবর রহমান</v>
          </cell>
        </row>
        <row r="4527">
          <cell r="E4527"/>
          <cell r="G4527"/>
        </row>
        <row r="4528">
          <cell r="E4528">
            <v>648595960639</v>
          </cell>
          <cell r="G4528" t="str">
            <v>মোঃ আব্দুল ওয়াহাব</v>
          </cell>
        </row>
        <row r="4529">
          <cell r="E4529"/>
          <cell r="G4529"/>
        </row>
        <row r="4530">
          <cell r="E4530">
            <v>396609810795</v>
          </cell>
          <cell r="G4530" t="str">
            <v>মোঃ সেলিম মজুমদার</v>
          </cell>
        </row>
        <row r="4531">
          <cell r="E4531"/>
          <cell r="G4531"/>
        </row>
        <row r="4532">
          <cell r="E4532">
            <v>792855590560</v>
          </cell>
          <cell r="G4532" t="str">
            <v>আবদুস সাত্তার</v>
          </cell>
        </row>
        <row r="4533">
          <cell r="E4533"/>
          <cell r="G4533"/>
        </row>
        <row r="4534">
          <cell r="E4534">
            <v>824148994904</v>
          </cell>
          <cell r="G4534" t="str">
            <v>মোঃ জয়নাল আবেদীন খান</v>
          </cell>
        </row>
        <row r="4535">
          <cell r="E4535"/>
          <cell r="G4535"/>
        </row>
        <row r="4536">
          <cell r="E4536">
            <v>695034275388</v>
          </cell>
          <cell r="G4536" t="str">
            <v>নুরুল করিম খসরু</v>
          </cell>
        </row>
        <row r="4537">
          <cell r="E4537"/>
          <cell r="G4537"/>
        </row>
        <row r="4538">
          <cell r="E4538">
            <v>169504710442</v>
          </cell>
          <cell r="G4538" t="str">
            <v>লায়লা কাজী</v>
          </cell>
        </row>
        <row r="4539">
          <cell r="E4539"/>
          <cell r="G4539"/>
        </row>
        <row r="4540">
          <cell r="E4540">
            <v>444818553351</v>
          </cell>
          <cell r="G4540" t="str">
            <v>মোঃ সফি উল্লাহ</v>
          </cell>
        </row>
        <row r="4541">
          <cell r="E4541"/>
          <cell r="G4541"/>
        </row>
        <row r="4542">
          <cell r="E4542">
            <v>756865422791</v>
          </cell>
          <cell r="G4542" t="str">
            <v>মোঃ রাজাউর রহমান</v>
          </cell>
        </row>
        <row r="4543">
          <cell r="E4543"/>
          <cell r="G4543"/>
        </row>
        <row r="4544">
          <cell r="E4544">
            <v>255356949808</v>
          </cell>
          <cell r="G4544" t="str">
            <v>আদনান ইয়টস</v>
          </cell>
        </row>
        <row r="4545">
          <cell r="E4545"/>
          <cell r="G4545"/>
        </row>
        <row r="4546">
          <cell r="E4546">
            <v>636921712806</v>
          </cell>
          <cell r="G4546" t="str">
            <v>মোঃ আমিরুল ইসলাম</v>
          </cell>
        </row>
        <row r="4547">
          <cell r="E4547"/>
          <cell r="G4547"/>
        </row>
        <row r="4548">
          <cell r="E4548">
            <v>227992196085</v>
          </cell>
          <cell r="G4548" t="str">
            <v>কানিজ ফাতেমা</v>
          </cell>
        </row>
        <row r="4549">
          <cell r="E4549"/>
          <cell r="G4549"/>
        </row>
        <row r="4550">
          <cell r="E4550">
            <v>526116729113</v>
          </cell>
          <cell r="G4550" t="str">
            <v>মোঃ মনিরুল ইসলাম</v>
          </cell>
        </row>
        <row r="4551">
          <cell r="E4551"/>
          <cell r="G4551"/>
        </row>
        <row r="4552">
          <cell r="E4552">
            <v>798528156976</v>
          </cell>
          <cell r="G4552" t="str">
            <v>মোঃ আব্দুর রাজ্জাক ফারুক</v>
          </cell>
        </row>
        <row r="4553">
          <cell r="E4553"/>
          <cell r="G4553"/>
        </row>
        <row r="4554">
          <cell r="E4554">
            <v>137367317133</v>
          </cell>
          <cell r="G4554" t="str">
            <v>মোঃ আব্দুল করিম মোল্লা</v>
          </cell>
        </row>
        <row r="4555">
          <cell r="E4555"/>
          <cell r="G4555"/>
        </row>
        <row r="4556">
          <cell r="E4556">
            <v>839618233909</v>
          </cell>
          <cell r="G4556" t="str">
            <v>নার্গিস হায়দার</v>
          </cell>
        </row>
        <row r="4557">
          <cell r="E4557"/>
          <cell r="G4557"/>
        </row>
        <row r="4558">
          <cell r="E4558"/>
          <cell r="G4558"/>
        </row>
        <row r="4559">
          <cell r="E4559">
            <v>511751176855</v>
          </cell>
          <cell r="G4559" t="str">
            <v>কামরুন নাহার আহমেদ</v>
          </cell>
        </row>
        <row r="4560">
          <cell r="E4560"/>
          <cell r="G4560"/>
        </row>
        <row r="4561">
          <cell r="E4561">
            <v>730734258127</v>
          </cell>
          <cell r="G4561" t="str">
            <v>মোঃ শাহাবুদ্দিন শেখ</v>
          </cell>
        </row>
        <row r="4562">
          <cell r="E4562"/>
          <cell r="G4562"/>
        </row>
        <row r="4563">
          <cell r="E4563">
            <v>412514279292</v>
          </cell>
          <cell r="G4563" t="str">
            <v>হাবিবুল ইসলাম</v>
          </cell>
        </row>
        <row r="4564">
          <cell r="E4564"/>
          <cell r="G4564"/>
        </row>
        <row r="4565">
          <cell r="E4565">
            <v>724003250963</v>
          </cell>
          <cell r="G4565" t="str">
            <v>ফিরোজা বেগম</v>
          </cell>
        </row>
        <row r="4566">
          <cell r="E4566"/>
          <cell r="G4566"/>
        </row>
        <row r="4567">
          <cell r="E4567">
            <v>462619902722</v>
          </cell>
          <cell r="G4567" t="str">
            <v>মোঃ রাফিউল হাসান তালুকদার</v>
          </cell>
        </row>
        <row r="4568">
          <cell r="E4568"/>
          <cell r="G4568"/>
        </row>
        <row r="4569">
          <cell r="E4569">
            <v>258941327170</v>
          </cell>
          <cell r="G4569" t="str">
            <v>রোকসানা পারভীন</v>
          </cell>
        </row>
        <row r="4570">
          <cell r="E4570"/>
          <cell r="G4570"/>
        </row>
        <row r="4571">
          <cell r="E4571">
            <v>570783716747</v>
          </cell>
          <cell r="G4571" t="str">
            <v>শরাফত উল্লাহ</v>
          </cell>
        </row>
        <row r="4572">
          <cell r="E4572"/>
          <cell r="G4572"/>
        </row>
        <row r="4573">
          <cell r="E4573">
            <v>113934727624</v>
          </cell>
          <cell r="G4573" t="str">
            <v>মোহাম্মদ সাইফুল্লাহ সিদ্দিকী</v>
          </cell>
        </row>
        <row r="4574">
          <cell r="E4574"/>
          <cell r="G4574"/>
        </row>
        <row r="4575">
          <cell r="E4575">
            <v>617955602106</v>
          </cell>
          <cell r="G4575" t="str">
            <v>হাসান শামীম আহমেদ</v>
          </cell>
        </row>
        <row r="4576">
          <cell r="E4576"/>
          <cell r="G4576"/>
        </row>
        <row r="4577">
          <cell r="E4577">
            <v>382781739677</v>
          </cell>
          <cell r="G4577" t="str">
            <v>মোঃ মনিবুর রহমান চৌধুরী</v>
          </cell>
        </row>
        <row r="4578">
          <cell r="E4578"/>
          <cell r="G4578"/>
        </row>
        <row r="4579">
          <cell r="E4579">
            <v>877571746963</v>
          </cell>
          <cell r="G4579" t="str">
            <v>মোহাম্মদ সাইফুল ইসলাম</v>
          </cell>
        </row>
        <row r="4580">
          <cell r="E4580"/>
          <cell r="G4580"/>
        </row>
        <row r="4581">
          <cell r="E4581">
            <v>323970113331</v>
          </cell>
          <cell r="G4581" t="str">
            <v>মোঃ শফিউল ইসলাম</v>
          </cell>
        </row>
        <row r="4582">
          <cell r="E4582"/>
          <cell r="G4582"/>
        </row>
        <row r="4583">
          <cell r="E4583">
            <v>175919257995</v>
          </cell>
          <cell r="G4583" t="str">
            <v>এস.এম মনিরুল ইসলাম চিশতী</v>
          </cell>
        </row>
        <row r="4584">
          <cell r="E4584"/>
          <cell r="G4584"/>
        </row>
        <row r="4585">
          <cell r="E4585">
            <v>246024977078</v>
          </cell>
          <cell r="G4585" t="str">
            <v>মোহাম্মদ মেসবাহ উদ্দিন</v>
          </cell>
        </row>
        <row r="4586">
          <cell r="E4586"/>
          <cell r="G4586"/>
        </row>
        <row r="4587">
          <cell r="E4587">
            <v>839359641591</v>
          </cell>
          <cell r="G4587" t="str">
            <v>আব্দুর রউফ মিয়া</v>
          </cell>
        </row>
        <row r="4588">
          <cell r="E4588"/>
          <cell r="G4588"/>
        </row>
        <row r="4589">
          <cell r="E4589">
            <v>331015940593</v>
          </cell>
          <cell r="G4589" t="str">
            <v>মোঃ মাহফুজুর রহমান</v>
          </cell>
        </row>
        <row r="4590">
          <cell r="E4590"/>
          <cell r="G4590"/>
        </row>
        <row r="4591">
          <cell r="E4591">
            <v>534736787046</v>
          </cell>
          <cell r="G4591" t="str">
            <v>মিসেস রেহানা পারভীন</v>
          </cell>
        </row>
        <row r="4592">
          <cell r="E4592"/>
          <cell r="G4592"/>
        </row>
        <row r="4593">
          <cell r="E4593">
            <v>527068245336</v>
          </cell>
          <cell r="G4593" t="str">
            <v>লায়লা নূর বেগম</v>
          </cell>
        </row>
        <row r="4594">
          <cell r="E4594"/>
          <cell r="G4594"/>
        </row>
        <row r="4595">
          <cell r="E4595">
            <v>320045421797</v>
          </cell>
          <cell r="G4595" t="str">
            <v>আশরাফুজ্জামান</v>
          </cell>
        </row>
        <row r="4596">
          <cell r="E4596"/>
          <cell r="G4596"/>
        </row>
        <row r="4597">
          <cell r="E4597">
            <v>367791956604</v>
          </cell>
          <cell r="G4597" t="str">
            <v>এ বি এম মুজিবুর রহমান</v>
          </cell>
        </row>
        <row r="4598">
          <cell r="E4598"/>
          <cell r="G4598"/>
        </row>
        <row r="4599">
          <cell r="E4599">
            <v>448163617044</v>
          </cell>
          <cell r="G4599" t="str">
            <v>মোঃ আশরাফুজ্জামান</v>
          </cell>
        </row>
        <row r="4600">
          <cell r="E4600"/>
          <cell r="G4600"/>
        </row>
        <row r="4601">
          <cell r="E4601">
            <v>877286470330</v>
          </cell>
          <cell r="G4601" t="str">
            <v>মোঃ আমিনুল হক সোহাগ</v>
          </cell>
        </row>
        <row r="4602">
          <cell r="E4602"/>
          <cell r="G4602"/>
        </row>
        <row r="4603">
          <cell r="E4603">
            <v>823084373553</v>
          </cell>
          <cell r="G4603" t="str">
            <v>গোলাম মুমেনুজ্জামান</v>
          </cell>
        </row>
        <row r="4604">
          <cell r="E4604"/>
          <cell r="G4604"/>
        </row>
        <row r="4605">
          <cell r="E4605">
            <v>616462335418</v>
          </cell>
          <cell r="G4605" t="str">
            <v>মোঃ আবু বকর ভূঁইয়া</v>
          </cell>
        </row>
        <row r="4606">
          <cell r="E4606"/>
          <cell r="G4606"/>
        </row>
        <row r="4607">
          <cell r="E4607">
            <v>667403751218</v>
          </cell>
          <cell r="G4607" t="str">
            <v>মোঃ নাজিম উদ্দিন</v>
          </cell>
        </row>
        <row r="4608">
          <cell r="E4608"/>
          <cell r="G4608"/>
        </row>
        <row r="4609">
          <cell r="E4609">
            <v>583342851459</v>
          </cell>
          <cell r="G4609" t="str">
            <v>হাসিনা কাজ করেন</v>
          </cell>
        </row>
        <row r="4610">
          <cell r="E4610"/>
          <cell r="G4610"/>
        </row>
        <row r="4611">
          <cell r="E4611">
            <v>520653873167</v>
          </cell>
          <cell r="G4611" t="str">
            <v>নাসরিন জাহান</v>
          </cell>
        </row>
        <row r="4612">
          <cell r="E4612"/>
          <cell r="G4612"/>
        </row>
        <row r="4613">
          <cell r="E4613">
            <v>561464119561</v>
          </cell>
          <cell r="G4613" t="str">
            <v>মোঃ নাজমুল ইসলাম মোল্লা</v>
          </cell>
        </row>
        <row r="4614">
          <cell r="E4614"/>
          <cell r="G4614"/>
        </row>
        <row r="4615">
          <cell r="E4615">
            <v>670973670182</v>
          </cell>
          <cell r="G4615" t="str">
            <v>তাপসী রানী ঘোষ</v>
          </cell>
        </row>
        <row r="4616">
          <cell r="E4616"/>
          <cell r="G4616"/>
        </row>
        <row r="4617">
          <cell r="E4617">
            <v>656725146859</v>
          </cell>
          <cell r="G4617" t="str">
            <v>সৈয়দ ফরিদ হোসেন</v>
          </cell>
        </row>
        <row r="4618">
          <cell r="E4618"/>
          <cell r="G4618"/>
        </row>
        <row r="4619">
          <cell r="E4619">
            <v>774189129220</v>
          </cell>
          <cell r="G4619" t="str">
            <v>মোহাম্মদ শহিদুল আলম খান</v>
          </cell>
        </row>
        <row r="4620">
          <cell r="E4620"/>
          <cell r="G4620"/>
        </row>
        <row r="4621">
          <cell r="E4621"/>
          <cell r="G4621"/>
        </row>
        <row r="4622">
          <cell r="E4622">
            <v>770479716920</v>
          </cell>
          <cell r="G4622" t="str">
            <v>এ.এস.এম. ওয়ালিউল্লাহ</v>
          </cell>
        </row>
        <row r="4623">
          <cell r="E4623"/>
          <cell r="G4623"/>
        </row>
        <row r="4624">
          <cell r="E4624">
            <v>778589686635</v>
          </cell>
          <cell r="G4624" t="str">
            <v>মোঃ আকতার হোসেন</v>
          </cell>
        </row>
        <row r="4625">
          <cell r="E4625"/>
          <cell r="G4625"/>
        </row>
        <row r="4626">
          <cell r="E4626">
            <v>193504126244</v>
          </cell>
          <cell r="G4626" t="str">
            <v>মোঃ আবুল হাশেম খান</v>
          </cell>
        </row>
        <row r="4627">
          <cell r="E4627"/>
          <cell r="G4627"/>
        </row>
        <row r="4628">
          <cell r="E4628">
            <v>411157968431</v>
          </cell>
          <cell r="G4628" t="str">
            <v>মোঃ শহিদুল আলম</v>
          </cell>
        </row>
        <row r="4629">
          <cell r="E4629"/>
          <cell r="G4629"/>
        </row>
        <row r="4630">
          <cell r="E4630">
            <v>681284869613</v>
          </cell>
          <cell r="G4630" t="str">
            <v>সুরাইয়া পারভীন</v>
          </cell>
        </row>
        <row r="4631">
          <cell r="E4631"/>
          <cell r="G4631"/>
        </row>
        <row r="4632">
          <cell r="E4632">
            <v>196605639658</v>
          </cell>
          <cell r="G4632" t="str">
            <v>মোঃ মনির হোসেন সরকার</v>
          </cell>
        </row>
        <row r="4633">
          <cell r="E4633"/>
          <cell r="G4633"/>
        </row>
        <row r="4634">
          <cell r="E4634">
            <v>421612648526</v>
          </cell>
          <cell r="G4634" t="str">
            <v>মোঃ শাহজাহান</v>
          </cell>
        </row>
        <row r="4635">
          <cell r="E4635"/>
          <cell r="G4635"/>
        </row>
        <row r="4636">
          <cell r="E4636">
            <v>697247963330</v>
          </cell>
          <cell r="G4636" t="str">
            <v>মোঃ জিয়াউল হোসেন</v>
          </cell>
        </row>
        <row r="4637">
          <cell r="E4637"/>
          <cell r="G4637"/>
        </row>
        <row r="4638">
          <cell r="E4638">
            <v>364336984558</v>
          </cell>
          <cell r="G4638" t="str">
            <v>মোঃ শাহজাহান আলী</v>
          </cell>
        </row>
        <row r="4639">
          <cell r="E4639"/>
          <cell r="G4639"/>
        </row>
        <row r="4640">
          <cell r="E4640">
            <v>198318607410</v>
          </cell>
          <cell r="G4640" t="str">
            <v>খন্দকার নিজামউদ্দিন আহমেদ</v>
          </cell>
        </row>
        <row r="4641">
          <cell r="E4641"/>
          <cell r="G4641"/>
        </row>
        <row r="4642">
          <cell r="E4642">
            <v>648112253743</v>
          </cell>
          <cell r="G4642" t="str">
            <v>মোয়াজ্জেম হোসেন</v>
          </cell>
        </row>
        <row r="4643">
          <cell r="E4643"/>
          <cell r="G4643"/>
        </row>
        <row r="4644">
          <cell r="E4644">
            <v>419884978430</v>
          </cell>
          <cell r="G4644" t="str">
            <v>মোঃ নাজমুল হক</v>
          </cell>
        </row>
        <row r="4645">
          <cell r="E4645"/>
          <cell r="G4645"/>
        </row>
        <row r="4646">
          <cell r="E4646">
            <v>487597360553</v>
          </cell>
          <cell r="G4646" t="str">
            <v>মোঃ নেছার উদ্দিন আহমেদ</v>
          </cell>
        </row>
        <row r="4647">
          <cell r="E4647"/>
          <cell r="G4647"/>
        </row>
        <row r="4648">
          <cell r="E4648">
            <v>535670543659</v>
          </cell>
          <cell r="G4648" t="str">
            <v>মোঃ শরিফুল ইসলাম</v>
          </cell>
        </row>
        <row r="4649">
          <cell r="E4649"/>
          <cell r="G4649"/>
        </row>
        <row r="4650">
          <cell r="E4650">
            <v>876794561986</v>
          </cell>
          <cell r="G4650" t="str">
            <v>এম মনিরুল হক</v>
          </cell>
        </row>
        <row r="4651">
          <cell r="E4651"/>
          <cell r="G4651"/>
        </row>
        <row r="4652">
          <cell r="E4652">
            <v>314859481467</v>
          </cell>
          <cell r="G4652" t="str">
            <v>সুলতানা রেজিয়া বেগম</v>
          </cell>
        </row>
        <row r="4653">
          <cell r="E4653"/>
          <cell r="G4653"/>
        </row>
        <row r="4654">
          <cell r="E4654">
            <v>483483203845</v>
          </cell>
          <cell r="G4654" t="str">
            <v>মোঃ সামসির জাহান</v>
          </cell>
        </row>
        <row r="4655">
          <cell r="E4655"/>
          <cell r="G4655"/>
        </row>
        <row r="4656">
          <cell r="E4656">
            <v>131600219240</v>
          </cell>
          <cell r="G4656" t="str">
            <v>এ.জে.এম.শহীদুল্লাহ</v>
          </cell>
        </row>
        <row r="4657">
          <cell r="E4657"/>
          <cell r="G4657"/>
        </row>
        <row r="4658">
          <cell r="E4658">
            <v>416649404977</v>
          </cell>
          <cell r="G4658" t="str">
            <v>মোঃ এনামুল কবির</v>
          </cell>
        </row>
        <row r="4659">
          <cell r="E4659"/>
          <cell r="G4659"/>
        </row>
        <row r="4660">
          <cell r="E4660">
            <v>222197447887</v>
          </cell>
          <cell r="G4660" t="str">
            <v>মোঃ ইদ্রিস খান</v>
          </cell>
        </row>
        <row r="4661">
          <cell r="E4661"/>
          <cell r="G4661"/>
        </row>
        <row r="4662">
          <cell r="E4662">
            <v>128675801469</v>
          </cell>
          <cell r="G4662" t="str">
            <v>আখতারী বেগম</v>
          </cell>
        </row>
        <row r="4663">
          <cell r="E4663"/>
          <cell r="G4663"/>
        </row>
        <row r="4664">
          <cell r="E4664">
            <v>496584267304</v>
          </cell>
          <cell r="G4664" t="str">
            <v>সোহেদ আলম</v>
          </cell>
        </row>
        <row r="4665">
          <cell r="E4665"/>
          <cell r="G4665"/>
        </row>
        <row r="4666">
          <cell r="E4666">
            <v>495098306067</v>
          </cell>
          <cell r="G4666" t="str">
            <v>মোঃ আব্দুর রাজ্জাক</v>
          </cell>
        </row>
        <row r="4667">
          <cell r="E4667"/>
          <cell r="G4667"/>
        </row>
        <row r="4668">
          <cell r="E4668">
            <v>643251602169</v>
          </cell>
          <cell r="G4668" t="str">
            <v>মোঃ নিজাম উদ্দিন</v>
          </cell>
        </row>
        <row r="4669">
          <cell r="E4669"/>
          <cell r="G4669"/>
        </row>
        <row r="4670">
          <cell r="E4670">
            <v>680761912642</v>
          </cell>
          <cell r="G4670" t="str">
            <v>রওশন আরা বেগম</v>
          </cell>
        </row>
        <row r="4671">
          <cell r="E4671"/>
          <cell r="G4671"/>
        </row>
        <row r="4672">
          <cell r="E4672">
            <v>543271194576</v>
          </cell>
          <cell r="G4672" t="str">
            <v>এম এ খালেদ ফারুক</v>
          </cell>
        </row>
        <row r="4673">
          <cell r="E4673"/>
          <cell r="G4673"/>
        </row>
        <row r="4674">
          <cell r="E4674">
            <v>699775415311</v>
          </cell>
          <cell r="G4674" t="str">
            <v>মোঃ হাবিবুর রহমান</v>
          </cell>
        </row>
        <row r="4675">
          <cell r="E4675"/>
          <cell r="G4675"/>
        </row>
        <row r="4676">
          <cell r="E4676">
            <v>531084784562</v>
          </cell>
          <cell r="G4676" t="str">
            <v>ফাতেমা বেগম</v>
          </cell>
        </row>
        <row r="4677">
          <cell r="E4677"/>
          <cell r="G4677"/>
        </row>
        <row r="4678">
          <cell r="E4678">
            <v>464084725908</v>
          </cell>
          <cell r="G4678" t="str">
            <v>নুরুল ইসলাম</v>
          </cell>
        </row>
        <row r="4679">
          <cell r="E4679"/>
          <cell r="G4679"/>
        </row>
        <row r="4680">
          <cell r="E4680">
            <v>389744366015</v>
          </cell>
          <cell r="G4680" t="str">
            <v>আল নাহিয়ান আলম</v>
          </cell>
        </row>
        <row r="4681">
          <cell r="E4681"/>
          <cell r="G4681"/>
        </row>
        <row r="4682">
          <cell r="E4682">
            <v>556381479705</v>
          </cell>
          <cell r="G4682" t="str">
            <v>আলহাজ্ব মোঃ শামসুল হক</v>
          </cell>
        </row>
        <row r="4683">
          <cell r="E4683"/>
          <cell r="G4683"/>
        </row>
        <row r="4684">
          <cell r="E4684">
            <v>295386340328</v>
          </cell>
          <cell r="G4684" t="str">
            <v>কাজী মৌসুমী কবির</v>
          </cell>
        </row>
        <row r="4685">
          <cell r="E4685"/>
          <cell r="G4685"/>
        </row>
        <row r="4686">
          <cell r="E4686">
            <v>184041469179</v>
          </cell>
          <cell r="G4686" t="str">
            <v>মলয় চন্দ্র তরফদার</v>
          </cell>
        </row>
        <row r="4687">
          <cell r="E4687"/>
          <cell r="G4687"/>
        </row>
        <row r="4688">
          <cell r="E4688">
            <v>594547939353</v>
          </cell>
          <cell r="G4688" t="str">
            <v>মোঃ ওবায়দুর রহমান</v>
          </cell>
        </row>
        <row r="4689">
          <cell r="E4689"/>
          <cell r="G4689"/>
        </row>
        <row r="4690">
          <cell r="E4690">
            <v>893518448136</v>
          </cell>
          <cell r="G4690" t="str">
            <v>আবুল কাসেম</v>
          </cell>
        </row>
        <row r="4691">
          <cell r="E4691"/>
          <cell r="G4691"/>
        </row>
        <row r="4692">
          <cell r="E4692">
            <v>280789115760</v>
          </cell>
          <cell r="G4692" t="str">
            <v>কোহিনুর বেগম</v>
          </cell>
        </row>
        <row r="4693">
          <cell r="E4693"/>
          <cell r="G4693"/>
        </row>
        <row r="4694">
          <cell r="E4694">
            <v>355315438672</v>
          </cell>
          <cell r="G4694" t="str">
            <v>মোঃ আজিজুর রহমান</v>
          </cell>
        </row>
        <row r="4695">
          <cell r="E4695"/>
          <cell r="G4695"/>
        </row>
        <row r="4696">
          <cell r="E4696">
            <v>114963573057</v>
          </cell>
          <cell r="G4696" t="str">
            <v>আবুল কালাম আজাদ</v>
          </cell>
        </row>
        <row r="4697">
          <cell r="E4697"/>
          <cell r="G4697"/>
        </row>
        <row r="4698">
          <cell r="E4698">
            <v>153581669637</v>
          </cell>
          <cell r="G4698" t="str">
            <v>আব্দুল লতিফ দেওয়ান</v>
          </cell>
        </row>
        <row r="4699">
          <cell r="E4699"/>
          <cell r="G4699"/>
        </row>
        <row r="4700">
          <cell r="E4700">
            <v>188668472338</v>
          </cell>
          <cell r="G4700" t="str">
            <v>আলী নওশাদ মোঃ মোকসেদুর রহমান</v>
          </cell>
        </row>
        <row r="4701">
          <cell r="E4701"/>
          <cell r="G4701"/>
        </row>
        <row r="4702">
          <cell r="E4702">
            <v>616539694320</v>
          </cell>
          <cell r="G4702" t="str">
            <v>খন্দকার সাজেদুল হক</v>
          </cell>
        </row>
        <row r="4703">
          <cell r="E4703"/>
          <cell r="G4703"/>
        </row>
        <row r="4704">
          <cell r="E4704">
            <v>166235791289</v>
          </cell>
          <cell r="G4704" t="str">
            <v>শেখ মাসুদ আহাম্মদ</v>
          </cell>
        </row>
        <row r="4705">
          <cell r="E4705"/>
          <cell r="G4705"/>
        </row>
        <row r="4706">
          <cell r="E4706">
            <v>174659722484</v>
          </cell>
          <cell r="G4706" t="str">
            <v>শাহানাজ খানম</v>
          </cell>
        </row>
        <row r="4707">
          <cell r="E4707"/>
          <cell r="G4707"/>
        </row>
        <row r="4708">
          <cell r="E4708">
            <v>712881541276</v>
          </cell>
          <cell r="G4708" t="str">
            <v>মোঃ নাজমুল হক</v>
          </cell>
        </row>
        <row r="4709">
          <cell r="E4709"/>
          <cell r="G4709"/>
        </row>
        <row r="4710">
          <cell r="E4710">
            <v>689139491829</v>
          </cell>
          <cell r="G4710" t="str">
            <v>এস এম মোশাররফ হোসেন</v>
          </cell>
        </row>
        <row r="4711">
          <cell r="E4711"/>
          <cell r="G4711"/>
        </row>
        <row r="4712">
          <cell r="E4712">
            <v>514717930569</v>
          </cell>
          <cell r="G4712" t="str">
            <v>মোঃ দেলোয়ার হোসেন খান</v>
          </cell>
        </row>
        <row r="4713">
          <cell r="E4713"/>
          <cell r="G4713"/>
        </row>
        <row r="4714">
          <cell r="E4714">
            <v>192637542134</v>
          </cell>
          <cell r="G4714" t="str">
            <v>ফজলুর রহমান</v>
          </cell>
        </row>
        <row r="4715">
          <cell r="E4715"/>
          <cell r="G4715"/>
        </row>
        <row r="4716">
          <cell r="E4716">
            <v>270156963794</v>
          </cell>
          <cell r="G4716" t="str">
            <v>মোঃ লিয়াকত আলী</v>
          </cell>
        </row>
        <row r="4717">
          <cell r="E4717"/>
          <cell r="G4717"/>
        </row>
        <row r="4718">
          <cell r="E4718">
            <v>147678158059</v>
          </cell>
          <cell r="G4718" t="str">
            <v>এইচ এম নাজমুল করিম</v>
          </cell>
        </row>
        <row r="4719">
          <cell r="E4719"/>
          <cell r="G4719"/>
        </row>
        <row r="4720">
          <cell r="E4720">
            <v>334575396210</v>
          </cell>
          <cell r="G4720" t="str">
            <v>এ বি এম তোফাজ্জল হোসেন</v>
          </cell>
        </row>
        <row r="4721">
          <cell r="E4721"/>
          <cell r="G4721"/>
        </row>
        <row r="4722">
          <cell r="E4722">
            <v>195193164052</v>
          </cell>
          <cell r="G4722" t="str">
            <v>মাহজাবীন সুলতানা</v>
          </cell>
        </row>
        <row r="4723">
          <cell r="E4723"/>
          <cell r="G4723"/>
        </row>
        <row r="4724">
          <cell r="E4724">
            <v>663526580650</v>
          </cell>
          <cell r="G4724" t="str">
            <v>মাহে নূর</v>
          </cell>
        </row>
        <row r="4725">
          <cell r="E4725"/>
          <cell r="G4725"/>
        </row>
        <row r="4726">
          <cell r="E4726">
            <v>760515503827</v>
          </cell>
          <cell r="G4726" t="str">
            <v>মোঃ আলাউদ্দিন</v>
          </cell>
        </row>
        <row r="4727">
          <cell r="E4727"/>
          <cell r="G4727"/>
        </row>
        <row r="4728">
          <cell r="E4728">
            <v>189821929188</v>
          </cell>
          <cell r="G4728" t="str">
            <v>মোঃ সোহরাব হোসেন</v>
          </cell>
        </row>
        <row r="4729">
          <cell r="E4729"/>
          <cell r="G4729"/>
        </row>
        <row r="4730">
          <cell r="E4730">
            <v>336434405228</v>
          </cell>
          <cell r="G4730" t="str">
            <v>মোঃ সেলিম মিয়া</v>
          </cell>
        </row>
        <row r="4731">
          <cell r="E4731"/>
          <cell r="G4731"/>
        </row>
        <row r="4732">
          <cell r="E4732">
            <v>526674678830</v>
          </cell>
          <cell r="G4732" t="str">
            <v>মোঃ রেজাউল করিম</v>
          </cell>
        </row>
        <row r="4733">
          <cell r="E4733"/>
          <cell r="G4733"/>
        </row>
        <row r="4734">
          <cell r="E4734">
            <v>234478128819</v>
          </cell>
          <cell r="G4734" t="str">
            <v>সালেহা খানম</v>
          </cell>
        </row>
        <row r="4735">
          <cell r="E4735"/>
          <cell r="G4735"/>
        </row>
        <row r="4736">
          <cell r="E4736">
            <v>457708800086</v>
          </cell>
          <cell r="G4736" t="str">
            <v>মোঃ আবুল কাশেম</v>
          </cell>
        </row>
        <row r="4737">
          <cell r="E4737"/>
          <cell r="G4737"/>
        </row>
        <row r="4738">
          <cell r="E4738">
            <v>421516657310</v>
          </cell>
          <cell r="G4738" t="str">
            <v>মোঃ শাহ আলম সরকার</v>
          </cell>
        </row>
        <row r="4739">
          <cell r="E4739"/>
          <cell r="G4739"/>
        </row>
        <row r="4740">
          <cell r="E4740">
            <v>694036637377</v>
          </cell>
          <cell r="G4740" t="str">
            <v>ওয়াশ আহমেদ ভূঁইয়া</v>
          </cell>
        </row>
        <row r="4741">
          <cell r="E4741"/>
          <cell r="G4741"/>
        </row>
        <row r="4742">
          <cell r="E4742">
            <v>819629301589</v>
          </cell>
          <cell r="G4742" t="str">
            <v>মোহাম্মদ শামসুল হক</v>
          </cell>
        </row>
        <row r="4743">
          <cell r="E4743"/>
          <cell r="G4743"/>
        </row>
        <row r="4744">
          <cell r="E4744">
            <v>190817773209</v>
          </cell>
          <cell r="G4744" t="str">
            <v>মোঃ আনোয়ারুল করিম</v>
          </cell>
        </row>
        <row r="4745">
          <cell r="E4745"/>
          <cell r="G4745"/>
        </row>
        <row r="4746">
          <cell r="E4746">
            <v>427381593005</v>
          </cell>
          <cell r="G4746" t="str">
            <v>কুমার মন্ডল</v>
          </cell>
        </row>
        <row r="4747">
          <cell r="E4747"/>
          <cell r="G4747"/>
        </row>
        <row r="4748">
          <cell r="E4748">
            <v>761587184867</v>
          </cell>
          <cell r="G4748" t="str">
            <v>সুপ্রীতি কুমার বিশ্বাস</v>
          </cell>
        </row>
        <row r="4749">
          <cell r="E4749"/>
          <cell r="G4749"/>
        </row>
        <row r="4750">
          <cell r="E4750">
            <v>755574853720</v>
          </cell>
          <cell r="G4750" t="str">
            <v>কৃষ্ণ কমল মজুমদার</v>
          </cell>
        </row>
        <row r="4751">
          <cell r="E4751"/>
          <cell r="G4751"/>
        </row>
        <row r="4752">
          <cell r="E4752">
            <v>181242757980</v>
          </cell>
          <cell r="G4752" t="str">
            <v>মোঃ আবু তালেব</v>
          </cell>
        </row>
        <row r="4753">
          <cell r="E4753"/>
          <cell r="G4753"/>
        </row>
        <row r="4754">
          <cell r="E4754">
            <v>698786459213</v>
          </cell>
          <cell r="G4754" t="str">
            <v>মুহাম্মদ তাহাজ্জত আলী</v>
          </cell>
        </row>
        <row r="4755">
          <cell r="E4755"/>
          <cell r="G4755"/>
        </row>
        <row r="4756">
          <cell r="E4756">
            <v>766674676969</v>
          </cell>
          <cell r="G4756" t="str">
            <v>মোঃ আজিজুল আলম মৃধা</v>
          </cell>
        </row>
        <row r="4757">
          <cell r="E4757"/>
          <cell r="G4757"/>
        </row>
        <row r="4758">
          <cell r="E4758">
            <v>222783300863</v>
          </cell>
          <cell r="G4758" t="str">
            <v>শরীফ মোঃ মোশিন উদ্দিন</v>
          </cell>
        </row>
        <row r="4759">
          <cell r="E4759"/>
          <cell r="G4759"/>
        </row>
        <row r="4760">
          <cell r="E4760">
            <v>560536798062</v>
          </cell>
          <cell r="G4760" t="str">
            <v>মোঃ আব্দুল আজিজ</v>
          </cell>
        </row>
        <row r="4761">
          <cell r="E4761"/>
          <cell r="G4761"/>
        </row>
        <row r="4762">
          <cell r="E4762">
            <v>646014286026</v>
          </cell>
          <cell r="G4762" t="str">
            <v>আব্দুল হান্নান মিয়া</v>
          </cell>
        </row>
        <row r="4763">
          <cell r="E4763"/>
          <cell r="G4763"/>
        </row>
        <row r="4764">
          <cell r="E4764">
            <v>531569579200</v>
          </cell>
          <cell r="G4764" t="str">
            <v>মোঃ মাসুদুর রহমান</v>
          </cell>
        </row>
        <row r="4765">
          <cell r="E4765"/>
          <cell r="G4765"/>
        </row>
        <row r="4766">
          <cell r="E4766">
            <v>889153142541</v>
          </cell>
          <cell r="G4766" t="str">
            <v>নাজির উদ্দিন আহম্মেদ</v>
          </cell>
        </row>
        <row r="4767">
          <cell r="E4767"/>
          <cell r="G4767"/>
        </row>
        <row r="4768">
          <cell r="E4768">
            <v>698080715290</v>
          </cell>
          <cell r="G4768" t="str">
            <v>আব্দুল হালিম</v>
          </cell>
        </row>
        <row r="4769">
          <cell r="E4769"/>
          <cell r="G4769"/>
        </row>
        <row r="4770">
          <cell r="E4770">
            <v>317974839235</v>
          </cell>
          <cell r="G4770" t="str">
            <v>মাহমুদা দেওয়ান</v>
          </cell>
        </row>
        <row r="4771">
          <cell r="E4771"/>
          <cell r="G4771"/>
        </row>
        <row r="4772">
          <cell r="E4772">
            <v>622822155688</v>
          </cell>
          <cell r="G4772" t="str">
            <v>এস এম খালেক-উজ্জামান</v>
          </cell>
        </row>
        <row r="4773">
          <cell r="E4773"/>
          <cell r="G4773"/>
        </row>
        <row r="4774">
          <cell r="E4774">
            <v>711504370798</v>
          </cell>
          <cell r="G4774" t="str">
            <v>এম তৌহিদ হাসান</v>
          </cell>
        </row>
        <row r="4775">
          <cell r="E4775"/>
          <cell r="G4775"/>
        </row>
        <row r="4776">
          <cell r="E4776">
            <v>425522886225</v>
          </cell>
          <cell r="G4776" t="str">
            <v>মনির আহমেদ</v>
          </cell>
        </row>
        <row r="4777">
          <cell r="E4777"/>
          <cell r="G4777"/>
        </row>
        <row r="4778">
          <cell r="E4778">
            <v>614193331080</v>
          </cell>
          <cell r="G4778" t="str">
            <v>মোহাম্মদ মনিরুজ্জামান খান</v>
          </cell>
        </row>
        <row r="4779">
          <cell r="E4779"/>
          <cell r="G4779"/>
        </row>
        <row r="4780">
          <cell r="E4780">
            <v>484721420043</v>
          </cell>
          <cell r="G4780" t="str">
            <v>মোঃ বায়েজিদ হোসেন</v>
          </cell>
        </row>
        <row r="4781">
          <cell r="E4781"/>
          <cell r="G4781"/>
        </row>
        <row r="4782">
          <cell r="E4782">
            <v>166280751833</v>
          </cell>
          <cell r="G4782" t="str">
            <v>মুহাম্মদ রেজাউল হাসান ভূঁইয়া</v>
          </cell>
        </row>
        <row r="4783">
          <cell r="E4783"/>
          <cell r="G4783"/>
        </row>
        <row r="4784">
          <cell r="E4784">
            <v>564959409226</v>
          </cell>
          <cell r="G4784" t="str">
            <v>মোঃ আরিফুল ইসলাম</v>
          </cell>
        </row>
        <row r="4785">
          <cell r="E4785"/>
          <cell r="G4785"/>
        </row>
        <row r="4786">
          <cell r="E4786">
            <v>787507516472</v>
          </cell>
          <cell r="G4786" t="str">
            <v>শাহনাজ পারভীন</v>
          </cell>
        </row>
        <row r="4787">
          <cell r="E4787"/>
          <cell r="G4787"/>
        </row>
        <row r="4788">
          <cell r="E4788">
            <v>329301443289</v>
          </cell>
          <cell r="G4788" t="str">
            <v>মোঃ জাহিদুল ইসলাম</v>
          </cell>
        </row>
        <row r="4789">
          <cell r="E4789"/>
          <cell r="G4789"/>
        </row>
        <row r="4790">
          <cell r="E4790">
            <v>724445552085</v>
          </cell>
          <cell r="G4790" t="str">
            <v>মোঃ মেহেদী হাসান</v>
          </cell>
        </row>
        <row r="4791">
          <cell r="E4791"/>
          <cell r="G4791"/>
        </row>
        <row r="4792">
          <cell r="E4792">
            <v>163429312930</v>
          </cell>
          <cell r="G4792" t="str">
            <v>মোহাম্মদ মুরাদ প্যান্ট</v>
          </cell>
        </row>
        <row r="4793">
          <cell r="E4793"/>
          <cell r="G4793"/>
        </row>
        <row r="4794">
          <cell r="E4794">
            <v>137631277200</v>
          </cell>
          <cell r="G4794" t="str">
            <v>মোঃ বাদল মিয়া</v>
          </cell>
        </row>
        <row r="4795">
          <cell r="E4795"/>
          <cell r="G4795"/>
        </row>
        <row r="4796">
          <cell r="E4796">
            <v>197985709660</v>
          </cell>
          <cell r="G4796" t="str">
            <v>মোঃ হাফিজুর রহমান</v>
          </cell>
        </row>
        <row r="4797">
          <cell r="E4797"/>
          <cell r="G4797"/>
        </row>
        <row r="4798">
          <cell r="E4798">
            <v>167270856108</v>
          </cell>
          <cell r="G4798" t="str">
            <v>স্টার্ন জাহান বেগম</v>
          </cell>
        </row>
        <row r="4799">
          <cell r="E4799"/>
          <cell r="G4799"/>
        </row>
        <row r="4800">
          <cell r="E4800">
            <v>295990804359</v>
          </cell>
          <cell r="G4800" t="str">
            <v>মোহাম্মদ জাহাঙ্গীর আলম</v>
          </cell>
        </row>
        <row r="4801">
          <cell r="E4801"/>
          <cell r="G4801"/>
        </row>
        <row r="4802">
          <cell r="E4802">
            <v>179230844606</v>
          </cell>
          <cell r="G4802" t="str">
            <v>এস.এম. জামাল</v>
          </cell>
        </row>
        <row r="4803">
          <cell r="E4803"/>
          <cell r="G4803"/>
        </row>
        <row r="4804">
          <cell r="E4804">
            <v>313776469245</v>
          </cell>
          <cell r="G4804" t="str">
            <v>সাফওয়ান হাসান</v>
          </cell>
        </row>
        <row r="4805">
          <cell r="E4805"/>
          <cell r="G4805"/>
        </row>
        <row r="4806">
          <cell r="E4806">
            <v>556620891203</v>
          </cell>
          <cell r="G4806" t="str">
            <v>আহাম্মদ আল সায়েম আখন্দ</v>
          </cell>
        </row>
        <row r="4807">
          <cell r="E4807"/>
          <cell r="G4807"/>
        </row>
        <row r="4808">
          <cell r="E4808">
            <v>224407930629</v>
          </cell>
          <cell r="G4808" t="str">
            <v>মোঃ জয়নাল আবেদীন মোল্লা</v>
          </cell>
        </row>
        <row r="4809">
          <cell r="E4809"/>
          <cell r="G4809"/>
        </row>
        <row r="4810">
          <cell r="E4810">
            <v>544702537710</v>
          </cell>
          <cell r="G4810" t="str">
            <v>মোঃ মাফুজার রহমান</v>
          </cell>
        </row>
        <row r="4811">
          <cell r="E4811"/>
          <cell r="G4811"/>
        </row>
        <row r="4812">
          <cell r="E4812">
            <v>868454782567</v>
          </cell>
          <cell r="G4812" t="str">
            <v>নারায়ণ আচার্য</v>
          </cell>
        </row>
        <row r="4813">
          <cell r="E4813"/>
          <cell r="G4813"/>
        </row>
        <row r="4814">
          <cell r="E4814">
            <v>788696925036</v>
          </cell>
          <cell r="G4814" t="str">
            <v>শাহ মোঃ মাসুম বিল্লাহ</v>
          </cell>
        </row>
        <row r="4815">
          <cell r="E4815"/>
          <cell r="G4815"/>
        </row>
        <row r="4816">
          <cell r="E4816">
            <v>840533260135</v>
          </cell>
          <cell r="G4816" t="str">
            <v>মোঃ ফাহিম উদ্দিন ভূঁইয়া</v>
          </cell>
        </row>
        <row r="4817">
          <cell r="E4817"/>
          <cell r="G4817"/>
        </row>
        <row r="4818">
          <cell r="E4818">
            <v>376055199605</v>
          </cell>
          <cell r="G4818" t="str">
            <v>মোঃ শহীদ উল্লাহ</v>
          </cell>
        </row>
        <row r="4819">
          <cell r="E4819"/>
          <cell r="G4819"/>
        </row>
        <row r="4820">
          <cell r="E4820">
            <v>766171141793</v>
          </cell>
          <cell r="G4820" t="str">
            <v>মোঃ রেসালাত হাসান খান</v>
          </cell>
        </row>
        <row r="4821">
          <cell r="E4821"/>
          <cell r="G4821"/>
        </row>
        <row r="4822">
          <cell r="E4822">
            <v>129300135099</v>
          </cell>
          <cell r="G4822" t="str">
            <v>মিজানুর রহমান খান</v>
          </cell>
        </row>
        <row r="4823">
          <cell r="E4823"/>
          <cell r="G4823"/>
        </row>
        <row r="4824">
          <cell r="E4824">
            <v>670552236211</v>
          </cell>
          <cell r="G4824" t="str">
            <v>মোহাম্মদ জসিম উদ্দিন</v>
          </cell>
        </row>
        <row r="4825">
          <cell r="E4825"/>
          <cell r="G4825"/>
        </row>
        <row r="4826">
          <cell r="E4826">
            <v>380911487281</v>
          </cell>
          <cell r="G4826" t="str">
            <v>শায়েদা নাসরিন</v>
          </cell>
        </row>
        <row r="4827">
          <cell r="E4827"/>
          <cell r="G4827"/>
        </row>
        <row r="4828">
          <cell r="E4828">
            <v>750762137860</v>
          </cell>
          <cell r="G4828" t="str">
            <v>মোঃ আব্দুস সবুর</v>
          </cell>
        </row>
        <row r="4829">
          <cell r="E4829"/>
          <cell r="G4829"/>
        </row>
        <row r="4830">
          <cell r="E4830">
            <v>364001474915</v>
          </cell>
          <cell r="G4830" t="str">
            <v>মোঃ নুরুজ্জামান আকন্দ</v>
          </cell>
        </row>
        <row r="4831">
          <cell r="E4831"/>
          <cell r="G4831"/>
        </row>
        <row r="4832">
          <cell r="E4832">
            <v>138960941725</v>
          </cell>
          <cell r="G4832" t="str">
            <v>মিসেস নাসরিন সুলতানা</v>
          </cell>
        </row>
        <row r="4833">
          <cell r="E4833"/>
          <cell r="G4833"/>
        </row>
        <row r="4834">
          <cell r="E4834">
            <v>698187767751</v>
          </cell>
          <cell r="G4834" t="str">
            <v>ওহেদুন্নবী</v>
          </cell>
        </row>
        <row r="4835">
          <cell r="E4835"/>
          <cell r="G4835"/>
        </row>
        <row r="4836">
          <cell r="E4836">
            <v>751226880819</v>
          </cell>
          <cell r="G4836" t="str">
            <v>এস এম নাজাফত হোসেন</v>
          </cell>
        </row>
        <row r="4837">
          <cell r="E4837"/>
          <cell r="G4837"/>
        </row>
        <row r="4838">
          <cell r="E4838">
            <v>861345453509</v>
          </cell>
          <cell r="G4838" t="str">
            <v>পল্লব হল</v>
          </cell>
        </row>
        <row r="4839">
          <cell r="E4839"/>
          <cell r="G4839"/>
        </row>
        <row r="4840">
          <cell r="E4840">
            <v>762824408904</v>
          </cell>
          <cell r="G4840" t="str">
            <v>মোঃ হারুন-অর-রশীদ</v>
          </cell>
        </row>
        <row r="4841">
          <cell r="E4841"/>
          <cell r="G4841"/>
        </row>
        <row r="4842">
          <cell r="E4842">
            <v>272205156539</v>
          </cell>
          <cell r="G4842" t="str">
            <v>মোঃ মহিউদ্দিন আহমেদ</v>
          </cell>
        </row>
        <row r="4843">
          <cell r="E4843"/>
          <cell r="G4843"/>
        </row>
        <row r="4844">
          <cell r="E4844">
            <v>311821687063</v>
          </cell>
          <cell r="G4844" t="str">
            <v>বিশ্বজিৎ দাস</v>
          </cell>
        </row>
        <row r="4845">
          <cell r="E4845"/>
          <cell r="G4845"/>
        </row>
        <row r="4846">
          <cell r="E4846">
            <v>465376629320</v>
          </cell>
          <cell r="G4846" t="str">
            <v>মোঃ আনোয়ার হোসেন খান</v>
          </cell>
        </row>
        <row r="4847">
          <cell r="E4847"/>
          <cell r="G4847"/>
        </row>
        <row r="4848">
          <cell r="E4848">
            <v>898788325700</v>
          </cell>
          <cell r="G4848" t="str">
            <v>মোঃ শফিকুল ইসলাম</v>
          </cell>
        </row>
        <row r="4849">
          <cell r="E4849"/>
          <cell r="G4849"/>
        </row>
        <row r="4850">
          <cell r="E4850">
            <v>782112122695</v>
          </cell>
          <cell r="G4850" t="str">
            <v>মাহফুজুর রহমান খান</v>
          </cell>
        </row>
        <row r="4851">
          <cell r="E4851"/>
          <cell r="G4851"/>
        </row>
        <row r="4852">
          <cell r="E4852">
            <v>814257859346</v>
          </cell>
          <cell r="G4852" t="str">
            <v>আসাদুজ্জামান খান</v>
          </cell>
        </row>
        <row r="4853">
          <cell r="E4853"/>
          <cell r="G4853"/>
        </row>
        <row r="4854">
          <cell r="E4854">
            <v>532280627233</v>
          </cell>
          <cell r="G4854" t="str">
            <v>মোহাম্মদ খোরশেদুল বাশার</v>
          </cell>
        </row>
        <row r="4855">
          <cell r="E4855"/>
          <cell r="G4855"/>
        </row>
        <row r="4856">
          <cell r="E4856">
            <v>278461580088</v>
          </cell>
          <cell r="G4856" t="str">
            <v>মোহাম্মদ এনামুল হক</v>
          </cell>
        </row>
        <row r="4857">
          <cell r="E4857"/>
          <cell r="G4857"/>
        </row>
        <row r="4858">
          <cell r="E4858">
            <v>825401625274</v>
          </cell>
          <cell r="G4858" t="str">
            <v>মোহাম্মদ নাজমুল আলম</v>
          </cell>
        </row>
        <row r="4859">
          <cell r="E4859"/>
          <cell r="G4859"/>
        </row>
        <row r="4860">
          <cell r="E4860">
            <v>658301269565</v>
          </cell>
          <cell r="G4860" t="str">
            <v>মোহাম্মদ মুস্তাফিজুর রহমান</v>
          </cell>
        </row>
        <row r="4861">
          <cell r="E4861"/>
          <cell r="G4861"/>
        </row>
        <row r="4862">
          <cell r="E4862">
            <v>613158365460</v>
          </cell>
          <cell r="G4862" t="str">
            <v>মোঃ ফরহাদ আহম্মেদ</v>
          </cell>
        </row>
        <row r="4863">
          <cell r="E4863"/>
          <cell r="G4863"/>
        </row>
        <row r="4864">
          <cell r="E4864">
            <v>472140653341</v>
          </cell>
          <cell r="G4864" t="str">
            <v>মোঃ আল-মামুন হাওলাদার</v>
          </cell>
        </row>
        <row r="4865">
          <cell r="E4865"/>
          <cell r="G4865"/>
        </row>
        <row r="4866">
          <cell r="E4866">
            <v>739186786049</v>
          </cell>
          <cell r="G4866" t="str">
            <v>মাসুদ আহমেদ</v>
          </cell>
        </row>
        <row r="4867">
          <cell r="E4867"/>
          <cell r="G4867"/>
        </row>
        <row r="4868">
          <cell r="E4868">
            <v>128517105184</v>
          </cell>
          <cell r="G4868" t="str">
            <v>মোঃ রেজওয়ান জিহাদী</v>
          </cell>
        </row>
        <row r="4869">
          <cell r="E4869"/>
          <cell r="G4869"/>
        </row>
        <row r="4870">
          <cell r="E4870">
            <v>432556689908</v>
          </cell>
          <cell r="G4870" t="str">
            <v>মোঃ আব্দুর রউফ ভূঁইয়া</v>
          </cell>
        </row>
        <row r="4871">
          <cell r="E4871"/>
          <cell r="G4871"/>
        </row>
        <row r="4872">
          <cell r="E4872">
            <v>243348497000</v>
          </cell>
          <cell r="G4872" t="str">
            <v>হুমায়ুন কবির</v>
          </cell>
        </row>
        <row r="4873">
          <cell r="E4873"/>
          <cell r="G4873"/>
        </row>
        <row r="4874">
          <cell r="E4874">
            <v>420366710878</v>
          </cell>
          <cell r="G4874" t="str">
            <v>রোমানিয়ান রহমান</v>
          </cell>
        </row>
        <row r="4875">
          <cell r="E4875"/>
          <cell r="G4875"/>
        </row>
        <row r="4876">
          <cell r="E4876">
            <v>892227967472</v>
          </cell>
          <cell r="G4876" t="str">
            <v>মোঃ জামাল উদ্দিন</v>
          </cell>
        </row>
        <row r="4877">
          <cell r="E4877"/>
          <cell r="G4877"/>
        </row>
        <row r="4878">
          <cell r="E4878">
            <v>425715568975</v>
          </cell>
          <cell r="G4878" t="str">
            <v>মোঃ হেলাল উদ্দিন</v>
          </cell>
        </row>
        <row r="4879">
          <cell r="E4879"/>
          <cell r="G4879"/>
        </row>
        <row r="4880">
          <cell r="E4880">
            <v>115621639639</v>
          </cell>
          <cell r="G4880" t="str">
            <v>এস.এম. মনিউর শাহীন</v>
          </cell>
        </row>
        <row r="4881">
          <cell r="E4881"/>
          <cell r="G4881"/>
        </row>
        <row r="4882">
          <cell r="E4882">
            <v>353786787881</v>
          </cell>
          <cell r="G4882" t="str">
            <v>মোহাম্মদ ভেলায়েত হুসাইন</v>
          </cell>
        </row>
        <row r="4883">
          <cell r="E4883"/>
          <cell r="G4883"/>
        </row>
        <row r="4884">
          <cell r="E4884">
            <v>527995214421</v>
          </cell>
          <cell r="G4884" t="str">
            <v>মোঃ আবদুল হামিদ</v>
          </cell>
        </row>
        <row r="4885">
          <cell r="E4885"/>
          <cell r="G4885"/>
        </row>
        <row r="4886">
          <cell r="E4886">
            <v>115994485100</v>
          </cell>
          <cell r="G4886" t="str">
            <v>এ.বি.এম কাইয়ুম</v>
          </cell>
        </row>
        <row r="4887">
          <cell r="E4887"/>
          <cell r="G4887"/>
        </row>
        <row r="4888">
          <cell r="E4888">
            <v>384160238872</v>
          </cell>
          <cell r="G4888" t="str">
            <v>মির্জা সফিউদ্দিন</v>
          </cell>
        </row>
        <row r="4889">
          <cell r="E4889"/>
          <cell r="G4889"/>
        </row>
        <row r="4890">
          <cell r="E4890">
            <v>132398819928</v>
          </cell>
          <cell r="G4890" t="str">
            <v>মোঃ নজরুল ইসলাম</v>
          </cell>
        </row>
        <row r="4891">
          <cell r="E4891"/>
          <cell r="G4891"/>
        </row>
        <row r="4892">
          <cell r="E4892">
            <v>486614663430</v>
          </cell>
          <cell r="G4892" t="str">
            <v>মোঃ মনিরুজ্জামান</v>
          </cell>
        </row>
        <row r="4893">
          <cell r="E4893"/>
          <cell r="G4893"/>
        </row>
        <row r="4894">
          <cell r="E4894">
            <v>225081284033</v>
          </cell>
          <cell r="G4894" t="str">
            <v>মৃজা আশরাফ আলী</v>
          </cell>
        </row>
        <row r="4895">
          <cell r="E4895"/>
          <cell r="G4895"/>
        </row>
        <row r="4896">
          <cell r="E4896">
            <v>419799207040</v>
          </cell>
          <cell r="G4896" t="str">
            <v>আবির - আল-তানভীর</v>
          </cell>
        </row>
        <row r="4897">
          <cell r="E4897"/>
          <cell r="G4897"/>
        </row>
        <row r="4898">
          <cell r="E4898">
            <v>230304866558</v>
          </cell>
          <cell r="G4898" t="str">
            <v>মোহাম্মদ আবদুল্লাহ আল মাসুদ</v>
          </cell>
        </row>
        <row r="4899">
          <cell r="E4899"/>
          <cell r="G4899"/>
        </row>
        <row r="4900">
          <cell r="E4900">
            <v>126271262099</v>
          </cell>
          <cell r="G4900" t="str">
            <v>জেরিন হাসনাত</v>
          </cell>
        </row>
        <row r="4901">
          <cell r="E4901"/>
          <cell r="G4901"/>
        </row>
        <row r="4902">
          <cell r="E4902">
            <v>638968582648</v>
          </cell>
          <cell r="G4902" t="str">
            <v>মোঃ একলুসুর রহমান</v>
          </cell>
        </row>
        <row r="4903">
          <cell r="E4903"/>
          <cell r="G4903"/>
        </row>
        <row r="4904">
          <cell r="E4904">
            <v>862263785510</v>
          </cell>
          <cell r="G4904" t="str">
            <v>মোঃ মসিউর রহমান</v>
          </cell>
        </row>
        <row r="4905">
          <cell r="E4905"/>
          <cell r="G4905"/>
        </row>
        <row r="4906">
          <cell r="E4906">
            <v>151275461998</v>
          </cell>
          <cell r="G4906" t="str">
            <v>সৈয়দ হাফিজুর রহমান</v>
          </cell>
        </row>
        <row r="4907">
          <cell r="E4907"/>
          <cell r="G4907"/>
        </row>
        <row r="4908">
          <cell r="E4908">
            <v>444788364900</v>
          </cell>
          <cell r="G4908" t="str">
            <v>মোঃ জাহাঙ্গীর আলী মিয়া</v>
          </cell>
        </row>
        <row r="4909">
          <cell r="E4909"/>
          <cell r="G4909"/>
        </row>
        <row r="4910">
          <cell r="E4910">
            <v>120516479710</v>
          </cell>
          <cell r="G4910" t="str">
            <v>মোঃ এনায়েত হোসেন</v>
          </cell>
        </row>
        <row r="4911">
          <cell r="E4911"/>
          <cell r="G4911"/>
        </row>
        <row r="4912">
          <cell r="E4912">
            <v>447591375232</v>
          </cell>
          <cell r="G4912" t="str">
            <v>মোঃ মামুনুর রশীদ</v>
          </cell>
        </row>
        <row r="4913">
          <cell r="E4913"/>
          <cell r="G4913"/>
        </row>
        <row r="4914">
          <cell r="E4914">
            <v>474610129316</v>
          </cell>
          <cell r="G4914" t="str">
            <v>মোঃ হাবিব উল্লাহ খান</v>
          </cell>
        </row>
        <row r="4915">
          <cell r="E4915"/>
          <cell r="G4915"/>
        </row>
        <row r="4916">
          <cell r="E4916">
            <v>530293826709</v>
          </cell>
          <cell r="G4916" t="str">
            <v>মির্জা মোঃ সারোয়ারুল আমান</v>
          </cell>
        </row>
        <row r="4917">
          <cell r="E4917"/>
          <cell r="G4917"/>
        </row>
        <row r="4918">
          <cell r="E4918">
            <v>493112382288</v>
          </cell>
          <cell r="G4918" t="str">
            <v>মোহাম্মদ আনোয়ার জাহান</v>
          </cell>
        </row>
        <row r="4919">
          <cell r="E4919"/>
          <cell r="G4919"/>
        </row>
        <row r="4920">
          <cell r="E4920">
            <v>815166961064</v>
          </cell>
          <cell r="G4920" t="str">
            <v>রাশাত রহমান</v>
          </cell>
        </row>
        <row r="4921">
          <cell r="E4921"/>
          <cell r="G4921"/>
        </row>
        <row r="4922">
          <cell r="E4922">
            <v>429597675022</v>
          </cell>
          <cell r="G4922" t="str">
            <v>মোঃ ফিরোজ ইফতেখার</v>
          </cell>
        </row>
        <row r="4923">
          <cell r="E4923"/>
          <cell r="G4923"/>
        </row>
        <row r="4924">
          <cell r="E4924">
            <v>429126891499</v>
          </cell>
          <cell r="G4924" t="str">
            <v>মীর কাপুর শরীফ</v>
          </cell>
        </row>
        <row r="4925">
          <cell r="E4925"/>
          <cell r="G4925"/>
        </row>
        <row r="4926">
          <cell r="E4926">
            <v>248505749513</v>
          </cell>
          <cell r="G4926" t="str">
            <v>মোঃ আবু বকর সিদ্দিক</v>
          </cell>
        </row>
        <row r="4927">
          <cell r="E4927"/>
          <cell r="G4927"/>
        </row>
        <row r="4928">
          <cell r="E4928">
            <v>849756304550</v>
          </cell>
          <cell r="G4928" t="str">
            <v>ফরিদা ইয়াসমিন</v>
          </cell>
        </row>
        <row r="4929">
          <cell r="E4929"/>
          <cell r="G4929"/>
        </row>
        <row r="4930">
          <cell r="E4930">
            <v>612527261519</v>
          </cell>
          <cell r="G4930" t="str">
            <v>আব্দুর রাজ্জাক</v>
          </cell>
        </row>
        <row r="4931">
          <cell r="E4931"/>
          <cell r="G4931"/>
        </row>
        <row r="4932">
          <cell r="E4932">
            <v>879639667466</v>
          </cell>
          <cell r="G4932" t="str">
            <v>আনযারা মন্তাজ</v>
          </cell>
        </row>
        <row r="4933">
          <cell r="E4933"/>
          <cell r="G4933"/>
        </row>
        <row r="4934">
          <cell r="E4934">
            <v>395568673356</v>
          </cell>
          <cell r="G4934" t="str">
            <v>আবিদুর রহমান</v>
          </cell>
        </row>
        <row r="4935">
          <cell r="E4935"/>
          <cell r="G4935"/>
        </row>
        <row r="4936">
          <cell r="E4936">
            <v>175567770247</v>
          </cell>
          <cell r="G4936" t="str">
            <v>মুন্সী মোঃ আবু তাহের</v>
          </cell>
        </row>
        <row r="4937">
          <cell r="E4937"/>
          <cell r="G4937"/>
        </row>
        <row r="4938">
          <cell r="E4938">
            <v>395574320376</v>
          </cell>
          <cell r="G4938" t="str">
            <v>রাশিদা আফতা মঞ্জু</v>
          </cell>
        </row>
        <row r="4939">
          <cell r="E4939"/>
          <cell r="G4939"/>
        </row>
        <row r="4940">
          <cell r="E4940">
            <v>580361857930</v>
          </cell>
          <cell r="G4940" t="str">
            <v>মোঃ সওদাগর ইসলাম</v>
          </cell>
        </row>
        <row r="4941">
          <cell r="E4941"/>
          <cell r="G4941"/>
        </row>
        <row r="4942">
          <cell r="E4942">
            <v>780990242665</v>
          </cell>
          <cell r="G4942" t="str">
            <v>আব্দুল মোমেন</v>
          </cell>
        </row>
        <row r="4943">
          <cell r="E4943"/>
          <cell r="G4943"/>
        </row>
        <row r="4944">
          <cell r="E4944">
            <v>292449988895</v>
          </cell>
          <cell r="G4944" t="str">
            <v>এস কে আব্দুল করিম</v>
          </cell>
        </row>
        <row r="4945">
          <cell r="E4945"/>
          <cell r="G4945"/>
        </row>
        <row r="4946">
          <cell r="E4946">
            <v>183832865692</v>
          </cell>
          <cell r="G4946" t="str">
            <v>এ.এন.এম রকিব উদ্দিন</v>
          </cell>
        </row>
        <row r="4947">
          <cell r="E4947"/>
          <cell r="G4947"/>
        </row>
        <row r="4948">
          <cell r="E4948"/>
          <cell r="G4948"/>
        </row>
        <row r="4949">
          <cell r="E4949">
            <v>744255296530</v>
          </cell>
          <cell r="G4949" t="str">
            <v>মোঃ ওবায়েদ উল্লাহ</v>
          </cell>
        </row>
        <row r="4950">
          <cell r="E4950"/>
          <cell r="G4950"/>
        </row>
        <row r="4951">
          <cell r="E4951">
            <v>141140865270</v>
          </cell>
          <cell r="G4951" t="str">
            <v>মোহাম্মদ সিরাজুল ইসলাম</v>
          </cell>
        </row>
        <row r="4952">
          <cell r="E4952"/>
          <cell r="G4952"/>
        </row>
        <row r="4953">
          <cell r="E4953">
            <v>363904215004</v>
          </cell>
          <cell r="G4953" t="str">
            <v>মোঃ মনসুর আলী</v>
          </cell>
        </row>
        <row r="4954">
          <cell r="E4954"/>
          <cell r="G4954"/>
        </row>
        <row r="4955">
          <cell r="E4955">
            <v>471599712642</v>
          </cell>
          <cell r="G4955" t="str">
            <v>শারমিন আরও</v>
          </cell>
        </row>
        <row r="4956">
          <cell r="E4956"/>
          <cell r="G4956"/>
        </row>
        <row r="4957">
          <cell r="E4957">
            <v>852377300302</v>
          </cell>
          <cell r="G4957" t="str">
            <v>মোঃ ওবায়দুল্লাহ</v>
          </cell>
        </row>
        <row r="4958">
          <cell r="E4958"/>
          <cell r="G4958"/>
        </row>
        <row r="4959">
          <cell r="E4959">
            <v>729518898612</v>
          </cell>
          <cell r="G4959" t="str">
            <v>মোঃ আব্দুল ওয়াহাব</v>
          </cell>
        </row>
        <row r="4960">
          <cell r="E4960"/>
          <cell r="G4960"/>
        </row>
        <row r="4961">
          <cell r="E4961">
            <v>725872908791</v>
          </cell>
          <cell r="G4961" t="str">
            <v>প্রদ্যুত কুমার গুপ্ত</v>
          </cell>
        </row>
        <row r="4962">
          <cell r="E4962"/>
          <cell r="G4962"/>
        </row>
        <row r="4963">
          <cell r="E4963">
            <v>586283137138</v>
          </cell>
          <cell r="G4963" t="str">
            <v>মোঃ হামিদুর রহমান</v>
          </cell>
        </row>
        <row r="4964">
          <cell r="E4964"/>
          <cell r="G4964"/>
        </row>
        <row r="4965">
          <cell r="E4965">
            <v>315576886368</v>
          </cell>
          <cell r="G4965" t="str">
            <v>মোঃ রফিকুল ইসলাম</v>
          </cell>
        </row>
        <row r="4966">
          <cell r="E4966"/>
          <cell r="G4966"/>
        </row>
        <row r="4967">
          <cell r="E4967">
            <v>338619598377</v>
          </cell>
          <cell r="G4967" t="str">
            <v>মোঃ ফারুক ঢালী</v>
          </cell>
        </row>
        <row r="4968">
          <cell r="E4968"/>
          <cell r="G4968"/>
        </row>
        <row r="4969">
          <cell r="E4969">
            <v>448292537673</v>
          </cell>
          <cell r="G4969" t="str">
            <v>মোঃ জামাল উদ্দিন</v>
          </cell>
        </row>
        <row r="4970">
          <cell r="E4970"/>
          <cell r="G4970"/>
        </row>
        <row r="4971">
          <cell r="E4971">
            <v>479393470956</v>
          </cell>
          <cell r="G4971" t="str">
            <v>মোখলেছুর রহমান</v>
          </cell>
        </row>
        <row r="4972">
          <cell r="E4972"/>
          <cell r="G4972"/>
        </row>
        <row r="4973">
          <cell r="E4973">
            <v>574399172193</v>
          </cell>
          <cell r="G4973" t="str">
            <v>মোঃ নজরুল ইসলাম</v>
          </cell>
        </row>
        <row r="4974">
          <cell r="E4974"/>
          <cell r="G4974"/>
        </row>
        <row r="4975">
          <cell r="E4975">
            <v>137410940473</v>
          </cell>
          <cell r="G4975" t="str">
            <v>মোঃ মনির হোসেন</v>
          </cell>
        </row>
        <row r="4976">
          <cell r="E4976"/>
          <cell r="G4976"/>
        </row>
        <row r="4977">
          <cell r="E4977">
            <v>832746450593</v>
          </cell>
          <cell r="G4977" t="str">
            <v>মোঃ, আফসারউদ্দিন</v>
          </cell>
        </row>
        <row r="4978">
          <cell r="E4978"/>
          <cell r="G4978"/>
        </row>
        <row r="4979">
          <cell r="E4979">
            <v>525222400145</v>
          </cell>
          <cell r="G4979" t="str">
            <v>মোঃ নাসির উদ্দিন</v>
          </cell>
        </row>
        <row r="4980">
          <cell r="E4980"/>
          <cell r="G4980"/>
        </row>
        <row r="4981">
          <cell r="E4981">
            <v>462877322177</v>
          </cell>
          <cell r="G4981" t="str">
            <v>মোহাম্মদ শামসুজ্জামান খান</v>
          </cell>
        </row>
        <row r="4982">
          <cell r="E4982"/>
          <cell r="G4982"/>
        </row>
        <row r="4983">
          <cell r="E4983">
            <v>162009589626</v>
          </cell>
          <cell r="G4983" t="str">
            <v>আফরোজা বেগম</v>
          </cell>
        </row>
        <row r="4984">
          <cell r="E4984"/>
          <cell r="G4984"/>
        </row>
        <row r="4985">
          <cell r="E4985">
            <v>312088193485</v>
          </cell>
          <cell r="G4985" t="str">
            <v>নাইমুজ্জামান</v>
          </cell>
        </row>
        <row r="4986">
          <cell r="E4986"/>
          <cell r="G4986"/>
        </row>
        <row r="4987">
          <cell r="E4987">
            <v>761891817441</v>
          </cell>
          <cell r="G4987" t="str">
            <v>নাইস আরও</v>
          </cell>
        </row>
        <row r="4988">
          <cell r="E4988"/>
          <cell r="G4988"/>
        </row>
        <row r="4989">
          <cell r="E4989">
            <v>463806459256</v>
          </cell>
          <cell r="G4989" t="str">
            <v>মোঃ জাকির হোসেন</v>
          </cell>
        </row>
        <row r="4990">
          <cell r="E4990"/>
          <cell r="G4990"/>
        </row>
        <row r="4991">
          <cell r="E4991">
            <v>569956467132</v>
          </cell>
          <cell r="G4991" t="str">
            <v>মোঃ সোয়েব হাসান</v>
          </cell>
        </row>
        <row r="4992">
          <cell r="E4992"/>
          <cell r="G4992"/>
        </row>
        <row r="4993">
          <cell r="E4993">
            <v>115151499078</v>
          </cell>
          <cell r="G4993" t="str">
            <v>মোঃ সাদেকুর রহমান লেক</v>
          </cell>
        </row>
        <row r="4994">
          <cell r="E4994"/>
          <cell r="G4994"/>
        </row>
        <row r="4995">
          <cell r="E4995">
            <v>110271166456</v>
          </cell>
          <cell r="G4995" t="str">
            <v>গোপীনাথ সরকার</v>
          </cell>
        </row>
        <row r="4996">
          <cell r="E4996"/>
          <cell r="G4996"/>
        </row>
        <row r="4997">
          <cell r="E4997">
            <v>335442428250</v>
          </cell>
          <cell r="G4997" t="str">
            <v>মোঃ শরীফুজ্জামান</v>
          </cell>
        </row>
        <row r="4998">
          <cell r="E4998"/>
          <cell r="G4998"/>
        </row>
        <row r="4999">
          <cell r="E4999">
            <v>574178540230</v>
          </cell>
          <cell r="G4999" t="str">
            <v>মোঃ নুরুল আলম</v>
          </cell>
        </row>
        <row r="5000">
          <cell r="E5000"/>
          <cell r="G5000"/>
        </row>
        <row r="5001">
          <cell r="E5001">
            <v>598193762593</v>
          </cell>
          <cell r="G5001" t="str">
            <v>মোঃ সোহরাব হোসেন</v>
          </cell>
        </row>
        <row r="5002">
          <cell r="E5002"/>
          <cell r="G5002"/>
        </row>
        <row r="5003">
          <cell r="E5003">
            <v>271788297272</v>
          </cell>
          <cell r="G5003" t="str">
            <v>মোঃ হোসেন হাওলাদার</v>
          </cell>
        </row>
        <row r="5004">
          <cell r="E5004"/>
          <cell r="G5004"/>
        </row>
        <row r="5005">
          <cell r="E5005">
            <v>221176549722</v>
          </cell>
          <cell r="G5005" t="str">
            <v>মোঃ এনায়েত উল্লাহ</v>
          </cell>
        </row>
        <row r="5006">
          <cell r="E5006"/>
          <cell r="G5006"/>
        </row>
        <row r="5007">
          <cell r="E5007">
            <v>543013846131</v>
          </cell>
          <cell r="G5007" t="str">
            <v>বেগম রোকেয়া খানম</v>
          </cell>
        </row>
        <row r="5008">
          <cell r="E5008"/>
          <cell r="G5008"/>
        </row>
        <row r="5009">
          <cell r="E5009">
            <v>518838913334</v>
          </cell>
          <cell r="G5009" t="str">
            <v>আবুল হোসেন আহমেদ</v>
          </cell>
        </row>
        <row r="5010">
          <cell r="E5010"/>
          <cell r="G5010"/>
        </row>
        <row r="5011">
          <cell r="E5011">
            <v>552463783437</v>
          </cell>
          <cell r="G5011" t="str">
            <v>মোঃ এনামুল হক</v>
          </cell>
        </row>
        <row r="5012">
          <cell r="E5012"/>
          <cell r="G5012"/>
        </row>
        <row r="5013">
          <cell r="E5013">
            <v>413784934096</v>
          </cell>
          <cell r="G5013" t="str">
            <v>মোঃ শফিকুল ইসলাম</v>
          </cell>
        </row>
        <row r="5014">
          <cell r="E5014"/>
          <cell r="G5014"/>
        </row>
        <row r="5015">
          <cell r="E5015">
            <v>463763988591</v>
          </cell>
          <cell r="G5015" t="str">
            <v>আহমদ শামস উদ্দীন ইবনে আহাদ</v>
          </cell>
        </row>
        <row r="5016">
          <cell r="E5016"/>
          <cell r="G5016"/>
        </row>
        <row r="5017">
          <cell r="E5017">
            <v>160008383670</v>
          </cell>
          <cell r="G5017" t="str">
            <v>মোঃ আব্দুল মহিউদ্দিন</v>
          </cell>
        </row>
        <row r="5018">
          <cell r="E5018"/>
          <cell r="G5018"/>
        </row>
        <row r="5019">
          <cell r="E5019">
            <v>125426207397</v>
          </cell>
          <cell r="G5019" t="str">
            <v>মোঃ খায়রুল আলম</v>
          </cell>
        </row>
        <row r="5020">
          <cell r="E5020"/>
          <cell r="G5020"/>
        </row>
        <row r="5021">
          <cell r="E5021">
            <v>658362232791</v>
          </cell>
          <cell r="G5021" t="str">
            <v>মোঃ আব্দুল কুদ্দুস ভূঁইয়া</v>
          </cell>
        </row>
        <row r="5022">
          <cell r="E5022"/>
          <cell r="G5022"/>
        </row>
        <row r="5023">
          <cell r="E5023">
            <v>581932736016</v>
          </cell>
          <cell r="G5023" t="str">
            <v>জাকির হোসেনের কাজ</v>
          </cell>
        </row>
        <row r="5024">
          <cell r="E5024"/>
          <cell r="G5024"/>
        </row>
        <row r="5025">
          <cell r="E5025">
            <v>795251533230</v>
          </cell>
          <cell r="G5025" t="str">
            <v>মোঃ আলী মিয়া</v>
          </cell>
        </row>
        <row r="5026">
          <cell r="E5026"/>
          <cell r="G5026"/>
        </row>
        <row r="5027">
          <cell r="E5027">
            <v>877124431441</v>
          </cell>
          <cell r="G5027" t="str">
            <v>মোঃ ফরিদ হাসান</v>
          </cell>
        </row>
        <row r="5028">
          <cell r="E5028"/>
          <cell r="G5028"/>
        </row>
        <row r="5029">
          <cell r="E5029">
            <v>151503608086</v>
          </cell>
          <cell r="G5029" t="str">
            <v>মোঃ শামসুল হক</v>
          </cell>
        </row>
        <row r="5030">
          <cell r="E5030"/>
          <cell r="G5030"/>
        </row>
        <row r="5031">
          <cell r="E5031">
            <v>383752314418</v>
          </cell>
          <cell r="G5031" t="str">
            <v>মোঃ আলী হোসেন প্রধানিয়া</v>
          </cell>
        </row>
        <row r="5032">
          <cell r="E5032"/>
          <cell r="G5032"/>
        </row>
        <row r="5033">
          <cell r="E5033">
            <v>195356654948</v>
          </cell>
          <cell r="G5033" t="str">
            <v>মোঃ আনোয়ারুল হক খান</v>
          </cell>
        </row>
        <row r="5034">
          <cell r="E5034"/>
          <cell r="G5034"/>
        </row>
        <row r="5035">
          <cell r="E5035">
            <v>379681381801</v>
          </cell>
          <cell r="G5035" t="str">
            <v>মোঃ মিজানুর রহমান</v>
          </cell>
        </row>
        <row r="5036">
          <cell r="E5036"/>
          <cell r="G5036"/>
        </row>
        <row r="5037">
          <cell r="E5037">
            <v>878180620423</v>
          </cell>
          <cell r="G5037" t="str">
            <v>মাকসুদা খাতুন</v>
          </cell>
        </row>
        <row r="5038">
          <cell r="E5038"/>
          <cell r="G5038"/>
        </row>
        <row r="5039">
          <cell r="E5039">
            <v>364515922206</v>
          </cell>
          <cell r="G5039" t="str">
            <v>জেসমিন নাহের</v>
          </cell>
        </row>
        <row r="5040">
          <cell r="E5040"/>
          <cell r="G5040"/>
        </row>
        <row r="5041">
          <cell r="E5041">
            <v>115659718858</v>
          </cell>
          <cell r="G5041" t="str">
            <v>নিহার রঞ্জন হালদার</v>
          </cell>
        </row>
        <row r="5042">
          <cell r="E5042"/>
          <cell r="G5042"/>
        </row>
        <row r="5043">
          <cell r="E5043">
            <v>583699999320</v>
          </cell>
          <cell r="G5043" t="str">
            <v>পল্টন সরকার</v>
          </cell>
        </row>
        <row r="5044">
          <cell r="E5044"/>
          <cell r="G5044"/>
        </row>
        <row r="5045">
          <cell r="E5045">
            <v>833975963575</v>
          </cell>
          <cell r="G5045" t="str">
            <v>মোঃ আব্দুল জলিল ভূঁইয়া</v>
          </cell>
        </row>
        <row r="5046">
          <cell r="E5046"/>
          <cell r="G5046"/>
        </row>
        <row r="5047">
          <cell r="E5047">
            <v>236868245360</v>
          </cell>
          <cell r="G5047" t="str">
            <v>মিসেস সাবিহা বেগম</v>
          </cell>
        </row>
        <row r="5048">
          <cell r="E5048"/>
          <cell r="G5048"/>
        </row>
        <row r="5049">
          <cell r="E5049">
            <v>226027740081</v>
          </cell>
          <cell r="G5049" t="str">
            <v>মোঃ ওয়ালী উল্লাহ</v>
          </cell>
        </row>
        <row r="5050">
          <cell r="E5050"/>
          <cell r="G5050"/>
        </row>
        <row r="5051">
          <cell r="E5051">
            <v>756289270772</v>
          </cell>
          <cell r="G5051" t="str">
            <v>খালেদা বেগম</v>
          </cell>
        </row>
        <row r="5052">
          <cell r="E5052"/>
          <cell r="G5052"/>
        </row>
        <row r="5053">
          <cell r="E5053">
            <v>127973258373</v>
          </cell>
          <cell r="G5053" t="str">
            <v>মোঃ শহীদুর রহমান মন্ডল</v>
          </cell>
        </row>
        <row r="5054">
          <cell r="E5054"/>
          <cell r="G5054"/>
        </row>
        <row r="5055">
          <cell r="E5055">
            <v>581743954509</v>
          </cell>
          <cell r="G5055" t="str">
            <v>অনির্বাণ সরকার</v>
          </cell>
        </row>
        <row r="5056">
          <cell r="E5056"/>
          <cell r="G5056"/>
        </row>
        <row r="5057">
          <cell r="E5057">
            <v>563257228263</v>
          </cell>
          <cell r="G5057" t="str">
            <v>মোঃ জহুরুল আলম</v>
          </cell>
        </row>
        <row r="5058">
          <cell r="E5058"/>
          <cell r="G5058"/>
        </row>
        <row r="5059">
          <cell r="E5059">
            <v>744038758158</v>
          </cell>
          <cell r="G5059" t="str">
            <v>মোঃ হেদায়েত হোসেন</v>
          </cell>
        </row>
        <row r="5060">
          <cell r="E5060"/>
          <cell r="G5060"/>
        </row>
        <row r="5061">
          <cell r="E5061">
            <v>672471531168</v>
          </cell>
          <cell r="G5061" t="str">
            <v>মমতাজ বেগম</v>
          </cell>
        </row>
        <row r="5062">
          <cell r="E5062"/>
          <cell r="G5062"/>
        </row>
        <row r="5063">
          <cell r="E5063">
            <v>245635243254</v>
          </cell>
          <cell r="G5063" t="str">
            <v>কে এম ফজলুল করিম</v>
          </cell>
        </row>
        <row r="5064">
          <cell r="E5064"/>
          <cell r="G5064"/>
        </row>
        <row r="5065">
          <cell r="E5065">
            <v>411446505021</v>
          </cell>
          <cell r="G5065" t="str">
            <v>শামসুল হোসেন</v>
          </cell>
        </row>
        <row r="5066">
          <cell r="E5066"/>
          <cell r="G5066"/>
        </row>
        <row r="5067">
          <cell r="E5067">
            <v>733539628144</v>
          </cell>
          <cell r="G5067" t="str">
            <v>মোঃ হাবিবুল বাশার</v>
          </cell>
        </row>
        <row r="5068">
          <cell r="E5068"/>
          <cell r="G5068"/>
        </row>
        <row r="5069">
          <cell r="E5069">
            <v>632805184893</v>
          </cell>
          <cell r="G5069" t="str">
            <v>ইমদাদুল হক</v>
          </cell>
        </row>
        <row r="5070">
          <cell r="E5070"/>
          <cell r="G5070"/>
        </row>
        <row r="5071">
          <cell r="E5071">
            <v>728622164113</v>
          </cell>
          <cell r="G5071" t="str">
            <v>মোহাম্মদ আব্দুল কুদ্দুস</v>
          </cell>
        </row>
        <row r="5072">
          <cell r="E5072"/>
          <cell r="G5072"/>
        </row>
        <row r="5073">
          <cell r="E5073">
            <v>620683608172</v>
          </cell>
          <cell r="G5073" t="str">
            <v>মোঃ চাঁন মিয়া</v>
          </cell>
        </row>
        <row r="5074">
          <cell r="E5074"/>
          <cell r="G5074"/>
        </row>
        <row r="5075">
          <cell r="E5075">
            <v>677293873123</v>
          </cell>
          <cell r="G5075" t="str">
            <v>মোঃ নুরুল ইসলাম</v>
          </cell>
        </row>
        <row r="5076">
          <cell r="E5076"/>
          <cell r="G5076"/>
        </row>
        <row r="5077">
          <cell r="E5077">
            <v>144147320086</v>
          </cell>
          <cell r="G5077" t="str">
            <v>মোঃ জাকারিয়া</v>
          </cell>
        </row>
        <row r="5078">
          <cell r="E5078"/>
          <cell r="G5078"/>
        </row>
        <row r="5079">
          <cell r="E5079">
            <v>113362485208</v>
          </cell>
          <cell r="G5079" t="str">
            <v>মোঃ আতাউর রহমান</v>
          </cell>
        </row>
        <row r="5080">
          <cell r="E5080"/>
          <cell r="G5080"/>
        </row>
        <row r="5081">
          <cell r="E5081">
            <v>866378994634</v>
          </cell>
          <cell r="G5081" t="str">
            <v>বদরুল হাসান</v>
          </cell>
        </row>
        <row r="5082">
          <cell r="E5082"/>
          <cell r="G5082"/>
        </row>
        <row r="5083">
          <cell r="E5083">
            <v>542833809339</v>
          </cell>
          <cell r="G5083" t="str">
            <v>মোজাম্মেল হোসেন</v>
          </cell>
        </row>
        <row r="5084">
          <cell r="E5084"/>
          <cell r="G5084"/>
        </row>
        <row r="5085">
          <cell r="E5085">
            <v>771071714940</v>
          </cell>
          <cell r="G5085" t="str">
            <v>মোঃ ফরিদ উদ্দিন ভূঁইয়া</v>
          </cell>
        </row>
        <row r="5086">
          <cell r="E5086"/>
          <cell r="G5086"/>
        </row>
        <row r="5087">
          <cell r="E5087">
            <v>751285380869</v>
          </cell>
          <cell r="G5087" t="str">
            <v>শাহাবুদ্দিন সরকার</v>
          </cell>
        </row>
        <row r="5088">
          <cell r="E5088"/>
          <cell r="G5088"/>
        </row>
        <row r="5089">
          <cell r="E5089">
            <v>888993869120</v>
          </cell>
          <cell r="G5089" t="str">
            <v>মোঃ মোরশাদ আলম</v>
          </cell>
        </row>
        <row r="5090">
          <cell r="E5090"/>
          <cell r="G5090"/>
        </row>
        <row r="5091">
          <cell r="E5091">
            <v>428010328711</v>
          </cell>
          <cell r="G5091" t="str">
            <v>মোঃ আলমগীর হোসেন</v>
          </cell>
        </row>
        <row r="5092">
          <cell r="E5092"/>
          <cell r="G5092"/>
        </row>
        <row r="5093">
          <cell r="E5093">
            <v>165607884008</v>
          </cell>
          <cell r="G5093" t="str">
            <v>মোহাম্মদ আরিফুল হক</v>
          </cell>
        </row>
        <row r="5094">
          <cell r="E5094"/>
          <cell r="G5094"/>
        </row>
        <row r="5095">
          <cell r="E5095">
            <v>513349553253</v>
          </cell>
          <cell r="G5095" t="str">
            <v>মোঃ দেলোয়ার হোসেন</v>
          </cell>
        </row>
        <row r="5096">
          <cell r="E5096"/>
          <cell r="G5096"/>
        </row>
        <row r="5097">
          <cell r="E5097">
            <v>868028460133</v>
          </cell>
          <cell r="G5097" t="str">
            <v>মাসুমা খানম</v>
          </cell>
        </row>
        <row r="5098">
          <cell r="E5098"/>
          <cell r="G5098"/>
        </row>
        <row r="5099">
          <cell r="E5099">
            <v>819567142577</v>
          </cell>
          <cell r="G5099" t="str">
            <v>মোঃ আমির হোসেন</v>
          </cell>
        </row>
        <row r="5100">
          <cell r="E5100"/>
          <cell r="G5100"/>
        </row>
        <row r="5101">
          <cell r="E5101">
            <v>523728804614</v>
          </cell>
          <cell r="G5101" t="str">
            <v>লাইজু পারভিন</v>
          </cell>
        </row>
        <row r="5102">
          <cell r="E5102"/>
          <cell r="G5102"/>
        </row>
        <row r="5103">
          <cell r="E5103">
            <v>140304400032</v>
          </cell>
          <cell r="G5103" t="str">
            <v>জীবন চন্দ্র বিশ্বাস</v>
          </cell>
        </row>
        <row r="5104">
          <cell r="E5104"/>
          <cell r="G5104"/>
        </row>
        <row r="5105">
          <cell r="E5105">
            <v>248179566507</v>
          </cell>
          <cell r="G5105" t="str">
            <v>মোঃ আনোয়ার হোসেন</v>
          </cell>
        </row>
        <row r="5106">
          <cell r="E5106"/>
          <cell r="G5106"/>
        </row>
        <row r="5107">
          <cell r="E5107">
            <v>119511994617</v>
          </cell>
          <cell r="G5107" t="str">
            <v>কানিজ ফাতেমা</v>
          </cell>
        </row>
        <row r="5108">
          <cell r="E5108"/>
          <cell r="G5108"/>
        </row>
        <row r="5109">
          <cell r="E5109">
            <v>445173293566</v>
          </cell>
          <cell r="G5109" t="str">
            <v>হামিদা খাতুন সিদ্দিকা</v>
          </cell>
        </row>
        <row r="5110">
          <cell r="E5110"/>
          <cell r="G5110"/>
        </row>
        <row r="5111">
          <cell r="E5111">
            <v>340301700941</v>
          </cell>
          <cell r="G5111" t="str">
            <v>প্রদ্যুত কুমার প্রামাণিক</v>
          </cell>
        </row>
        <row r="5112">
          <cell r="E5112"/>
          <cell r="G5112"/>
        </row>
        <row r="5113">
          <cell r="E5113">
            <v>499006847921</v>
          </cell>
          <cell r="G5113" t="str">
            <v>মোহাম্মদ তাগুল ইসলাম শিবলী</v>
          </cell>
        </row>
        <row r="5114">
          <cell r="E5114"/>
          <cell r="G5114"/>
        </row>
        <row r="5115">
          <cell r="E5115">
            <v>478913755113</v>
          </cell>
          <cell r="G5115" t="str">
            <v>কাজী রোমেল</v>
          </cell>
        </row>
        <row r="5116">
          <cell r="E5116"/>
          <cell r="G5116"/>
        </row>
        <row r="5117">
          <cell r="E5117">
            <v>739672491578</v>
          </cell>
          <cell r="G5117" t="str">
            <v>মোঃ মুনসুর আলী</v>
          </cell>
        </row>
        <row r="5118">
          <cell r="E5118"/>
          <cell r="G5118"/>
        </row>
        <row r="5119">
          <cell r="E5119">
            <v>852679650366</v>
          </cell>
          <cell r="G5119" t="str">
            <v>সনাতন বারিক</v>
          </cell>
        </row>
        <row r="5120">
          <cell r="E5120"/>
          <cell r="G5120"/>
        </row>
        <row r="5121">
          <cell r="E5121">
            <v>196337331849</v>
          </cell>
          <cell r="G5121" t="str">
            <v>মোঃ মোস্তাফিজুর রহমান</v>
          </cell>
        </row>
        <row r="5122">
          <cell r="E5122"/>
          <cell r="G5122"/>
        </row>
        <row r="5123">
          <cell r="E5123">
            <v>672351439206</v>
          </cell>
          <cell r="G5123" t="str">
            <v>আবদুল গফুর</v>
          </cell>
        </row>
        <row r="5124">
          <cell r="E5124"/>
          <cell r="G5124"/>
        </row>
        <row r="5125">
          <cell r="E5125">
            <v>891598295316</v>
          </cell>
          <cell r="G5125" t="str">
            <v>এমডি, সৈয়দ আবদুল হাদী</v>
          </cell>
        </row>
        <row r="5126">
          <cell r="E5126"/>
          <cell r="G5126"/>
        </row>
        <row r="5127">
          <cell r="E5127">
            <v>290639626582</v>
          </cell>
          <cell r="G5127" t="str">
            <v>জিবন নাহার</v>
          </cell>
        </row>
        <row r="5128">
          <cell r="E5128"/>
          <cell r="G5128"/>
        </row>
        <row r="5129">
          <cell r="E5129">
            <v>570234360248</v>
          </cell>
          <cell r="G5129" t="str">
            <v>শুধু হালিম</v>
          </cell>
        </row>
        <row r="5130">
          <cell r="E5130"/>
          <cell r="G5130"/>
        </row>
        <row r="5131">
          <cell r="E5131">
            <v>319967264036</v>
          </cell>
          <cell r="G5131" t="str">
            <v>কাজী আলম হোসেন</v>
          </cell>
        </row>
        <row r="5132">
          <cell r="E5132"/>
          <cell r="G5132"/>
        </row>
        <row r="5133">
          <cell r="E5133">
            <v>190635111061</v>
          </cell>
          <cell r="G5133" t="str">
            <v>এস.এম.কিবরিয়া</v>
          </cell>
        </row>
        <row r="5134">
          <cell r="E5134"/>
          <cell r="G5134"/>
        </row>
        <row r="5135">
          <cell r="E5135">
            <v>384902135165</v>
          </cell>
          <cell r="G5135" t="str">
            <v>মোঃ আতিয়ার রহমান মোল্লা</v>
          </cell>
        </row>
        <row r="5136">
          <cell r="E5136"/>
          <cell r="G5136"/>
        </row>
        <row r="5137">
          <cell r="E5137">
            <v>671703168684</v>
          </cell>
          <cell r="G5137" t="str">
            <v>মোঃ আব্দুস সোবহান</v>
          </cell>
        </row>
        <row r="5138">
          <cell r="E5138"/>
          <cell r="G5138"/>
        </row>
        <row r="5139">
          <cell r="E5139">
            <v>529226481433</v>
          </cell>
          <cell r="G5139" t="str">
            <v>মোঃ শাক আহমেদ</v>
          </cell>
        </row>
        <row r="5140">
          <cell r="E5140"/>
          <cell r="G5140"/>
        </row>
        <row r="5141">
          <cell r="E5141">
            <v>691583985785</v>
          </cell>
          <cell r="G5141" t="str">
            <v>অবিনাশ কুমার রায়</v>
          </cell>
        </row>
        <row r="5142">
          <cell r="E5142"/>
          <cell r="G5142"/>
        </row>
        <row r="5143">
          <cell r="E5143">
            <v>323902843924</v>
          </cell>
          <cell r="G5143" t="str">
            <v>মোঃ উজ্জল মোল্লা</v>
          </cell>
        </row>
        <row r="5144">
          <cell r="E5144"/>
          <cell r="G5144"/>
        </row>
        <row r="5145">
          <cell r="E5145">
            <v>176675157690</v>
          </cell>
          <cell r="G5145" t="str">
            <v>রোমানা আফরোজা</v>
          </cell>
        </row>
        <row r="5146">
          <cell r="E5146"/>
          <cell r="G5146"/>
        </row>
        <row r="5147">
          <cell r="E5147">
            <v>261186113807</v>
          </cell>
          <cell r="G5147" t="str">
            <v>মোঃ আথের মোল্লা</v>
          </cell>
        </row>
        <row r="5148">
          <cell r="E5148"/>
          <cell r="G5148"/>
        </row>
        <row r="5149">
          <cell r="E5149">
            <v>681649427434</v>
          </cell>
          <cell r="G5149" t="str">
            <v>মোঃ হোসেন আলী</v>
          </cell>
        </row>
        <row r="5150">
          <cell r="E5150"/>
          <cell r="G5150"/>
        </row>
        <row r="5151">
          <cell r="E5151">
            <v>190532839062</v>
          </cell>
          <cell r="G5151" t="str">
            <v>কান্তি ভূষণ মজুমদার</v>
          </cell>
        </row>
        <row r="5152">
          <cell r="E5152"/>
          <cell r="G5152"/>
        </row>
        <row r="5153">
          <cell r="E5153">
            <v>786824521917</v>
          </cell>
          <cell r="G5153" t="str">
            <v>আবদুল্লাহ আল মামুন</v>
          </cell>
        </row>
        <row r="5154">
          <cell r="E5154"/>
          <cell r="G5154"/>
        </row>
        <row r="5155">
          <cell r="E5155">
            <v>854611901475</v>
          </cell>
          <cell r="G5155" t="str">
            <v>মোঃ নিশাত শাহরিয়ার</v>
          </cell>
        </row>
        <row r="5156">
          <cell r="E5156"/>
          <cell r="G5156"/>
        </row>
        <row r="5157">
          <cell r="E5157">
            <v>624733808512</v>
          </cell>
          <cell r="G5157" t="str">
            <v>মোঃ আওলাদ হোসেন</v>
          </cell>
        </row>
        <row r="5158">
          <cell r="E5158"/>
          <cell r="G5158"/>
        </row>
        <row r="5159">
          <cell r="E5159">
            <v>451953558436</v>
          </cell>
          <cell r="G5159" t="str">
            <v>মোঃ আব্দুর রহমান</v>
          </cell>
        </row>
        <row r="5160">
          <cell r="E5160"/>
          <cell r="G5160"/>
        </row>
        <row r="5161">
          <cell r="E5161">
            <v>116276143749</v>
          </cell>
          <cell r="G5161" t="str">
            <v>মোঃ রফিকুল ইসলাম</v>
          </cell>
        </row>
        <row r="5162">
          <cell r="E5162"/>
          <cell r="G5162"/>
        </row>
        <row r="5163">
          <cell r="E5163">
            <v>366357493869</v>
          </cell>
          <cell r="G5163" t="str">
            <v>মোঃ ওসমান গণি</v>
          </cell>
        </row>
        <row r="5164">
          <cell r="E5164"/>
          <cell r="G5164"/>
        </row>
        <row r="5165">
          <cell r="E5165">
            <v>116962556291</v>
          </cell>
          <cell r="G5165" t="str">
            <v>মোহাম্মদ তৌহিদুল হক ভূঁইয়া</v>
          </cell>
        </row>
        <row r="5166">
          <cell r="E5166"/>
          <cell r="G5166"/>
        </row>
        <row r="5167">
          <cell r="E5167">
            <v>656247386898</v>
          </cell>
          <cell r="G5167" t="str">
            <v>মোঃ ফারুক হোসেন</v>
          </cell>
        </row>
        <row r="5168">
          <cell r="E5168"/>
          <cell r="G5168"/>
        </row>
        <row r="5169">
          <cell r="E5169">
            <v>147572268902</v>
          </cell>
          <cell r="G5169" t="str">
            <v>সৈয়দ শাহিনুর রহমান</v>
          </cell>
        </row>
        <row r="5170">
          <cell r="E5170"/>
          <cell r="G5170"/>
        </row>
        <row r="5171">
          <cell r="E5171">
            <v>668055750228</v>
          </cell>
          <cell r="G5171" t="str">
            <v>জাহিদা ভূঁইয়া ডেইজি</v>
          </cell>
        </row>
        <row r="5172">
          <cell r="E5172"/>
          <cell r="G5172"/>
        </row>
        <row r="5173">
          <cell r="E5173">
            <v>327668584832</v>
          </cell>
          <cell r="G5173" t="str">
            <v>নাদেরা আক্তার</v>
          </cell>
        </row>
        <row r="5174">
          <cell r="E5174"/>
          <cell r="G5174"/>
        </row>
        <row r="5175">
          <cell r="E5175">
            <v>490356399640</v>
          </cell>
          <cell r="G5175" t="str">
            <v>মোঃ ফজলুর রহমান</v>
          </cell>
        </row>
        <row r="5176">
          <cell r="E5176"/>
          <cell r="G5176"/>
        </row>
        <row r="5177">
          <cell r="E5177">
            <v>236463303491</v>
          </cell>
          <cell r="G5177" t="str">
            <v>মোঃ ইয়াসিন মীর</v>
          </cell>
        </row>
        <row r="5178">
          <cell r="E5178"/>
          <cell r="G5178"/>
        </row>
        <row r="5179">
          <cell r="E5179">
            <v>849415936764</v>
          </cell>
          <cell r="G5179" t="str">
            <v>মোঃ শফিকুল ইসলাম</v>
          </cell>
        </row>
        <row r="5180">
          <cell r="E5180"/>
          <cell r="G5180"/>
        </row>
        <row r="5181">
          <cell r="E5181">
            <v>163085979489</v>
          </cell>
          <cell r="G5181" t="str">
            <v>এস এম তরিকুল ইসলাম</v>
          </cell>
        </row>
        <row r="5182">
          <cell r="E5182"/>
          <cell r="G5182"/>
        </row>
        <row r="5183">
          <cell r="E5183">
            <v>152264265869</v>
          </cell>
          <cell r="G5183" t="str">
            <v>মোঃ রমিজ উদ্দিন বেপারী</v>
          </cell>
        </row>
        <row r="5184">
          <cell r="E5184"/>
          <cell r="G5184"/>
        </row>
        <row r="5185">
          <cell r="E5185">
            <v>197662486135</v>
          </cell>
          <cell r="G5185" t="str">
            <v>মোঃ আবিদ আজাদ নাসির</v>
          </cell>
        </row>
        <row r="5186">
          <cell r="E5186"/>
          <cell r="G5186"/>
        </row>
        <row r="5187">
          <cell r="E5187">
            <v>117899413748</v>
          </cell>
          <cell r="G5187" t="str">
            <v>এস কে আসাদ উল্লাহ</v>
          </cell>
        </row>
        <row r="5188">
          <cell r="E5188"/>
          <cell r="G5188"/>
        </row>
        <row r="5189">
          <cell r="E5189">
            <v>169067649486</v>
          </cell>
          <cell r="G5189" t="str">
            <v>এ কে এম মনিরুল হক</v>
          </cell>
        </row>
        <row r="5190">
          <cell r="E5190"/>
          <cell r="G5190"/>
        </row>
        <row r="5191">
          <cell r="E5191">
            <v>421677225238</v>
          </cell>
          <cell r="G5191" t="str">
            <v>মোঃ নাজমুল হুদা</v>
          </cell>
        </row>
        <row r="5192">
          <cell r="E5192"/>
          <cell r="G5192"/>
        </row>
        <row r="5193">
          <cell r="E5193">
            <v>428614996781</v>
          </cell>
          <cell r="G5193" t="str">
            <v>গোলাম মোহাম্মদ সোহরাব হোসাইন</v>
          </cell>
        </row>
        <row r="5194">
          <cell r="E5194"/>
          <cell r="G5194"/>
        </row>
        <row r="5195">
          <cell r="E5195">
            <v>561937610439</v>
          </cell>
          <cell r="G5195" t="str">
            <v>মোঃ সাখাওয়াত উল্লাহ</v>
          </cell>
        </row>
        <row r="5196">
          <cell r="E5196"/>
          <cell r="G5196"/>
        </row>
        <row r="5197">
          <cell r="E5197">
            <v>597878630383</v>
          </cell>
          <cell r="G5197" t="str">
            <v>মোঃ শামীম মজুমদার</v>
          </cell>
        </row>
        <row r="5198">
          <cell r="E5198"/>
          <cell r="G5198"/>
        </row>
        <row r="5199">
          <cell r="E5199">
            <v>196625116361</v>
          </cell>
          <cell r="G5199" t="str">
            <v>জামানের সঙ্গে অভিনেতা</v>
          </cell>
        </row>
        <row r="5200">
          <cell r="E5200"/>
          <cell r="G5200"/>
        </row>
        <row r="5201">
          <cell r="E5201">
            <v>831794677483</v>
          </cell>
          <cell r="G5201" t="str">
            <v>মোঃ মোস্তফা খন্দকার</v>
          </cell>
        </row>
        <row r="5202">
          <cell r="E5202"/>
          <cell r="G5202"/>
        </row>
        <row r="5203">
          <cell r="E5203">
            <v>282032828470</v>
          </cell>
          <cell r="G5203" t="str">
            <v>রাজু আহমেদ</v>
          </cell>
        </row>
        <row r="5204">
          <cell r="E5204"/>
          <cell r="G5204"/>
        </row>
        <row r="5205">
          <cell r="E5205">
            <v>136133425880</v>
          </cell>
          <cell r="G5205" t="str">
            <v>এ, এফ, এম, মুস্তাফিকুর রহমান</v>
          </cell>
        </row>
        <row r="5206">
          <cell r="E5206"/>
          <cell r="G5206"/>
        </row>
        <row r="5207">
          <cell r="E5207">
            <v>175145294075</v>
          </cell>
          <cell r="G5207" t="str">
            <v>মোঃ মফিজার রহমান</v>
          </cell>
        </row>
        <row r="5208">
          <cell r="E5208"/>
          <cell r="G5208"/>
        </row>
        <row r="5209">
          <cell r="E5209">
            <v>365926152112</v>
          </cell>
          <cell r="G5209" t="str">
            <v>প্রিয়াঙ্কা বিশ্বাস</v>
          </cell>
        </row>
        <row r="5210">
          <cell r="E5210"/>
          <cell r="G5210"/>
        </row>
        <row r="5211">
          <cell r="E5211">
            <v>769243394792</v>
          </cell>
          <cell r="G5211" t="str">
            <v>মোঃ আহাদ পারভেজ টুটুল</v>
          </cell>
        </row>
        <row r="5212">
          <cell r="E5212"/>
          <cell r="G5212"/>
        </row>
        <row r="5213">
          <cell r="E5213">
            <v>276165157466</v>
          </cell>
          <cell r="G5213" t="str">
            <v>মোঃ আনোয়ার হোসেন</v>
          </cell>
        </row>
        <row r="5214">
          <cell r="E5214"/>
          <cell r="G5214"/>
        </row>
        <row r="5215">
          <cell r="E5215">
            <v>238106164423</v>
          </cell>
          <cell r="G5215" t="str">
            <v>মোঃ মাসুদ রানা</v>
          </cell>
        </row>
        <row r="5216">
          <cell r="E5216"/>
          <cell r="G5216"/>
        </row>
        <row r="5217">
          <cell r="E5217">
            <v>556099406265</v>
          </cell>
          <cell r="G5217" t="str">
            <v>ভাস্কর চক্রবর্তী</v>
          </cell>
        </row>
        <row r="5218">
          <cell r="E5218"/>
          <cell r="G5218"/>
        </row>
        <row r="5219">
          <cell r="E5219">
            <v>746301922714</v>
          </cell>
          <cell r="G5219" t="str">
            <v>সিদ্দিক আলী</v>
          </cell>
        </row>
        <row r="5220">
          <cell r="E5220"/>
          <cell r="G5220"/>
        </row>
        <row r="5221">
          <cell r="E5221">
            <v>749828960199</v>
          </cell>
          <cell r="G5221" t="str">
            <v>মোঃ তোফাজ্জল হোসেন</v>
          </cell>
        </row>
        <row r="5222">
          <cell r="E5222"/>
          <cell r="G5222"/>
        </row>
        <row r="5223">
          <cell r="E5223">
            <v>186416457956</v>
          </cell>
          <cell r="G5223" t="str">
            <v>মোঃ আলমগীর হোসেন</v>
          </cell>
        </row>
        <row r="5224">
          <cell r="E5224"/>
          <cell r="G5224"/>
        </row>
        <row r="5225">
          <cell r="E5225">
            <v>718474390688</v>
          </cell>
          <cell r="G5225" t="str">
            <v>মোঃ নজরুল করিম</v>
          </cell>
        </row>
        <row r="5226">
          <cell r="E5226"/>
          <cell r="G5226"/>
        </row>
        <row r="5227">
          <cell r="E5227">
            <v>242097742655</v>
          </cell>
          <cell r="G5227" t="str">
            <v>মোঃ হেলাল উদ্দিন</v>
          </cell>
        </row>
        <row r="5228">
          <cell r="E5228"/>
          <cell r="G5228"/>
        </row>
        <row r="5229">
          <cell r="E5229">
            <v>119871150093</v>
          </cell>
          <cell r="G5229" t="str">
            <v>মোহাম্মদ মনোয়ার হোসেন</v>
          </cell>
        </row>
        <row r="5230">
          <cell r="E5230"/>
          <cell r="G5230"/>
        </row>
        <row r="5231">
          <cell r="E5231">
            <v>864460945503</v>
          </cell>
          <cell r="G5231" t="str">
            <v>মোঃ আহসান হাবীব</v>
          </cell>
        </row>
        <row r="5232">
          <cell r="E5232"/>
          <cell r="G5232"/>
        </row>
        <row r="5233">
          <cell r="E5233">
            <v>413059108814</v>
          </cell>
          <cell r="G5233" t="str">
            <v>গাফফার খান</v>
          </cell>
        </row>
        <row r="5234">
          <cell r="E5234"/>
          <cell r="G5234"/>
        </row>
        <row r="5235">
          <cell r="E5235">
            <v>411073759298</v>
          </cell>
          <cell r="G5235" t="str">
            <v>খান মোহাম্মদ আরিফুর রহমান</v>
          </cell>
        </row>
        <row r="5236">
          <cell r="E5236"/>
          <cell r="G5236"/>
        </row>
        <row r="5237">
          <cell r="E5237">
            <v>712809329443</v>
          </cell>
          <cell r="G5237" t="str">
            <v>আঞ্জুমানারা বেগম</v>
          </cell>
        </row>
        <row r="5238">
          <cell r="E5238"/>
          <cell r="G5238"/>
        </row>
        <row r="5239">
          <cell r="E5239">
            <v>127168906813</v>
          </cell>
          <cell r="G5239" t="str">
            <v>এ এইচ এম জহিরুল ইসলাম</v>
          </cell>
        </row>
        <row r="5240">
          <cell r="E5240"/>
          <cell r="G5240"/>
        </row>
        <row r="5241">
          <cell r="E5241">
            <v>797183970216</v>
          </cell>
          <cell r="G5241" t="str">
            <v>মোঃ রোকনুজ্জামান খান</v>
          </cell>
        </row>
        <row r="5242">
          <cell r="E5242"/>
          <cell r="G5242"/>
        </row>
        <row r="5243">
          <cell r="E5243">
            <v>576037640967</v>
          </cell>
          <cell r="G5243" t="str">
            <v>মোঃ নিয়াজ মোর্শেদ</v>
          </cell>
        </row>
        <row r="5244">
          <cell r="E5244"/>
          <cell r="G5244"/>
        </row>
        <row r="5245">
          <cell r="E5245">
            <v>447599513616</v>
          </cell>
          <cell r="G5245" t="str">
            <v>মোঃ মনিরুজ্জামান</v>
          </cell>
        </row>
        <row r="5246">
          <cell r="E5246"/>
          <cell r="G5246"/>
        </row>
        <row r="5247">
          <cell r="E5247">
            <v>112017932104</v>
          </cell>
          <cell r="G5247" t="str">
            <v>সৈয়দ ফয়জুর রহমান</v>
          </cell>
        </row>
        <row r="5248">
          <cell r="E5248"/>
          <cell r="G5248"/>
        </row>
        <row r="5249">
          <cell r="E5249">
            <v>661013677193</v>
          </cell>
          <cell r="G5249" t="str">
            <v>মোহাম্মদ মাহফুজুর রহমান</v>
          </cell>
        </row>
        <row r="5250">
          <cell r="E5250"/>
          <cell r="G5250"/>
        </row>
        <row r="5251">
          <cell r="E5251">
            <v>112284971037</v>
          </cell>
          <cell r="G5251" t="str">
            <v>শামসুন নাহার</v>
          </cell>
        </row>
        <row r="5252">
          <cell r="E5252"/>
          <cell r="G5252"/>
        </row>
        <row r="5253">
          <cell r="E5253">
            <v>840395748790</v>
          </cell>
          <cell r="G5253" t="str">
            <v>শ্রী বোপতি চন্দ্রু মানেদোল</v>
          </cell>
        </row>
        <row r="5254">
          <cell r="E5254"/>
          <cell r="G5254"/>
        </row>
        <row r="5255">
          <cell r="E5255">
            <v>543896119039</v>
          </cell>
          <cell r="G5255" t="str">
            <v>ইসরাত জাহান</v>
          </cell>
        </row>
        <row r="5256">
          <cell r="E5256"/>
          <cell r="G5256"/>
        </row>
        <row r="5257">
          <cell r="E5257">
            <v>438448489451</v>
          </cell>
          <cell r="G5257" t="str">
            <v>কাজাল বোসু</v>
          </cell>
        </row>
        <row r="5258">
          <cell r="E5258"/>
          <cell r="G5258"/>
        </row>
        <row r="5259">
          <cell r="E5259">
            <v>219796176357</v>
          </cell>
          <cell r="G5259" t="str">
            <v>মোঃ আব্দুল কাদের</v>
          </cell>
        </row>
        <row r="5260">
          <cell r="E5260"/>
          <cell r="G5260"/>
        </row>
        <row r="5261">
          <cell r="E5261">
            <v>736639499147</v>
          </cell>
          <cell r="G5261" t="str">
            <v>মুহাম্মদ সানোয়ার হোসেন</v>
          </cell>
        </row>
        <row r="5262">
          <cell r="E5262"/>
          <cell r="G5262"/>
        </row>
        <row r="5263">
          <cell r="E5263"/>
          <cell r="G5263"/>
        </row>
        <row r="5264">
          <cell r="E5264">
            <v>372975405804</v>
          </cell>
          <cell r="G5264" t="str">
            <v>আব্দুর রশীদ চৌধুরী</v>
          </cell>
        </row>
        <row r="5265">
          <cell r="E5265"/>
          <cell r="G5265"/>
        </row>
        <row r="5266">
          <cell r="E5266">
            <v>853920494900</v>
          </cell>
          <cell r="G5266" t="str">
            <v>করুণা বেগম</v>
          </cell>
        </row>
        <row r="5267">
          <cell r="E5267"/>
          <cell r="G5267"/>
        </row>
        <row r="5268">
          <cell r="E5268">
            <v>365711954561</v>
          </cell>
          <cell r="G5268" t="str">
            <v>শারিয়ার আহমেদ</v>
          </cell>
        </row>
        <row r="5269">
          <cell r="E5269"/>
          <cell r="G5269"/>
        </row>
        <row r="5270">
          <cell r="E5270">
            <v>443598843124</v>
          </cell>
          <cell r="G5270" t="str">
            <v>মোঃ রবিউল</v>
          </cell>
        </row>
        <row r="5271">
          <cell r="E5271"/>
          <cell r="G5271"/>
        </row>
        <row r="5272">
          <cell r="E5272">
            <v>470931827437</v>
          </cell>
          <cell r="G5272" t="str">
            <v>মোঃ মানিক খান</v>
          </cell>
        </row>
        <row r="5273">
          <cell r="E5273"/>
          <cell r="G5273"/>
        </row>
        <row r="5274">
          <cell r="E5274">
            <v>872298806318</v>
          </cell>
          <cell r="G5274" t="str">
            <v>মোঃ মাহবুব আলম</v>
          </cell>
        </row>
        <row r="5275">
          <cell r="E5275"/>
          <cell r="G5275"/>
        </row>
        <row r="5276">
          <cell r="E5276">
            <v>179941548298</v>
          </cell>
          <cell r="G5276" t="str">
            <v>মোঃ কামাল হোসেন</v>
          </cell>
        </row>
        <row r="5277">
          <cell r="E5277"/>
          <cell r="G5277"/>
        </row>
        <row r="5278">
          <cell r="E5278">
            <v>871328509129</v>
          </cell>
          <cell r="G5278" t="str">
            <v>মোঃ দেলোয়ার হোসেন</v>
          </cell>
        </row>
        <row r="5279">
          <cell r="E5279"/>
          <cell r="G5279"/>
        </row>
        <row r="5280">
          <cell r="E5280">
            <v>156911850266</v>
          </cell>
          <cell r="G5280" t="str">
            <v>মুহাম্মদ ইব্রাহিম আলী</v>
          </cell>
        </row>
        <row r="5281">
          <cell r="E5281"/>
          <cell r="G5281"/>
        </row>
        <row r="5282">
          <cell r="E5282">
            <v>241686331886</v>
          </cell>
          <cell r="G5282" t="str">
            <v>মোঃ মনিরুল ইসলাম</v>
          </cell>
        </row>
        <row r="5283">
          <cell r="E5283"/>
          <cell r="G5283"/>
        </row>
        <row r="5284">
          <cell r="E5284">
            <v>777399480121</v>
          </cell>
          <cell r="G5284" t="str">
            <v>কাজী আবদুল মুহিত</v>
          </cell>
        </row>
        <row r="5285">
          <cell r="E5285"/>
          <cell r="G5285"/>
        </row>
        <row r="5286">
          <cell r="E5286">
            <v>486924680323</v>
          </cell>
          <cell r="G5286" t="str">
            <v>এ কে এম সাইফুর রহমান</v>
          </cell>
        </row>
        <row r="5287">
          <cell r="E5287"/>
          <cell r="G5287"/>
        </row>
        <row r="5288">
          <cell r="E5288">
            <v>225918242552</v>
          </cell>
          <cell r="G5288" t="str">
            <v>মোঃ ইস্কান্দার আলী</v>
          </cell>
        </row>
        <row r="5289">
          <cell r="E5289"/>
          <cell r="G5289"/>
        </row>
        <row r="5290">
          <cell r="E5290">
            <v>377134682815</v>
          </cell>
          <cell r="G5290" t="str">
            <v>মুহাম্মদ জাহিদুল ইসলাম</v>
          </cell>
        </row>
        <row r="5291">
          <cell r="E5291"/>
          <cell r="G5291"/>
        </row>
        <row r="5292">
          <cell r="E5292">
            <v>313920455358</v>
          </cell>
          <cell r="G5292" t="str">
            <v>মোঃ আনোয়ার হোসেন</v>
          </cell>
        </row>
        <row r="5293">
          <cell r="E5293"/>
          <cell r="G5293"/>
        </row>
        <row r="5294">
          <cell r="E5294">
            <v>122912715240</v>
          </cell>
          <cell r="G5294" t="str">
            <v>মোঃ জাকির হোসেন</v>
          </cell>
        </row>
        <row r="5295">
          <cell r="E5295"/>
          <cell r="G5295"/>
        </row>
        <row r="5296">
          <cell r="E5296">
            <v>833968864008</v>
          </cell>
          <cell r="G5296" t="str">
            <v>ড. হোসেন আহমেদ</v>
          </cell>
        </row>
        <row r="5297">
          <cell r="E5297"/>
          <cell r="G5297"/>
        </row>
        <row r="5298">
          <cell r="E5298">
            <v>574086305870</v>
          </cell>
          <cell r="G5298" t="str">
            <v>হাসনা আক্তার আসমা</v>
          </cell>
        </row>
        <row r="5299">
          <cell r="E5299"/>
          <cell r="G5299"/>
        </row>
        <row r="5300">
          <cell r="E5300">
            <v>854137193265</v>
          </cell>
          <cell r="G5300" t="str">
            <v>সুমন আহমেদ খান</v>
          </cell>
        </row>
        <row r="5301">
          <cell r="E5301"/>
          <cell r="G5301"/>
        </row>
        <row r="5302">
          <cell r="E5302"/>
          <cell r="G5302"/>
        </row>
        <row r="5303">
          <cell r="E5303">
            <v>843538265715</v>
          </cell>
          <cell r="G5303" t="str">
            <v>অমিতাভ চক্রবর্তী</v>
          </cell>
        </row>
        <row r="5304">
          <cell r="E5304"/>
          <cell r="G5304"/>
        </row>
        <row r="5305">
          <cell r="E5305">
            <v>518562678371</v>
          </cell>
          <cell r="G5305" t="str">
            <v>মনোজ প্রসাদ</v>
          </cell>
        </row>
        <row r="5306">
          <cell r="E5306"/>
          <cell r="G5306"/>
        </row>
        <row r="5307">
          <cell r="E5307">
            <v>216736605396</v>
          </cell>
          <cell r="G5307" t="str">
            <v>বাবুল চন্দ্র অধিকারী</v>
          </cell>
        </row>
        <row r="5308">
          <cell r="E5308"/>
          <cell r="G5308"/>
        </row>
        <row r="5309">
          <cell r="E5309">
            <v>793198371878</v>
          </cell>
          <cell r="G5309" t="str">
            <v>মোঃ দিদারুল ইসলাম</v>
          </cell>
        </row>
        <row r="5310">
          <cell r="E5310"/>
          <cell r="G5310"/>
        </row>
        <row r="5311">
          <cell r="E5311">
            <v>544266973634</v>
          </cell>
          <cell r="G5311" t="str">
            <v>মোঃ শাহ আলম</v>
          </cell>
        </row>
        <row r="5312">
          <cell r="E5312"/>
          <cell r="G5312"/>
        </row>
        <row r="5313">
          <cell r="E5313">
            <v>485043181984</v>
          </cell>
          <cell r="G5313" t="str">
            <v>এস.এম. একরামুল বারী</v>
          </cell>
        </row>
        <row r="5314">
          <cell r="E5314"/>
          <cell r="G5314"/>
        </row>
        <row r="5315">
          <cell r="E5315">
            <v>279784575885</v>
          </cell>
          <cell r="G5315" t="str">
            <v>মোঃ আইন উদ্দিন মোল্লা</v>
          </cell>
        </row>
        <row r="5316">
          <cell r="E5316"/>
          <cell r="G5316"/>
        </row>
        <row r="5317">
          <cell r="E5317">
            <v>223830116012</v>
          </cell>
          <cell r="G5317" t="str">
            <v>নাসরিন আখতার</v>
          </cell>
        </row>
        <row r="5318">
          <cell r="E5318"/>
          <cell r="G5318"/>
        </row>
        <row r="5319">
          <cell r="E5319"/>
          <cell r="G5319"/>
        </row>
        <row r="5320">
          <cell r="E5320">
            <v>180133742743</v>
          </cell>
          <cell r="G5320" t="str">
            <v>লুবনা ইয়েসমিন</v>
          </cell>
        </row>
        <row r="5321">
          <cell r="E5321"/>
          <cell r="G5321"/>
        </row>
        <row r="5322">
          <cell r="E5322">
            <v>329227487110</v>
          </cell>
          <cell r="G5322" t="str">
            <v>মোঃ ফজলুল হক</v>
          </cell>
        </row>
        <row r="5323">
          <cell r="E5323"/>
          <cell r="G5323"/>
        </row>
        <row r="5324">
          <cell r="E5324">
            <v>488631368212</v>
          </cell>
          <cell r="G5324" t="str">
            <v>ইউনুস জাবেদ</v>
          </cell>
        </row>
        <row r="5325">
          <cell r="E5325"/>
          <cell r="G5325"/>
        </row>
        <row r="5326">
          <cell r="E5326">
            <v>426672608305</v>
          </cell>
          <cell r="G5326" t="str">
            <v>মোঃ এ মজিদ হাওলাদার</v>
          </cell>
        </row>
        <row r="5327">
          <cell r="E5327"/>
          <cell r="G5327"/>
        </row>
        <row r="5328">
          <cell r="E5328">
            <v>562184758939</v>
          </cell>
          <cell r="G5328" t="str">
            <v>মোঃ আলমগীর হোসেন</v>
          </cell>
        </row>
        <row r="5329">
          <cell r="E5329"/>
          <cell r="G5329"/>
        </row>
        <row r="5330">
          <cell r="E5330">
            <v>155101906426</v>
          </cell>
          <cell r="G5330" t="str">
            <v>মোঃ আসাদুজ্জামান</v>
          </cell>
        </row>
        <row r="5331">
          <cell r="E5331"/>
          <cell r="G5331"/>
        </row>
        <row r="5332">
          <cell r="E5332">
            <v>169125213427</v>
          </cell>
          <cell r="G5332" t="str">
            <v>মোঃ আমির হোসেন</v>
          </cell>
        </row>
        <row r="5333">
          <cell r="E5333"/>
          <cell r="G5333"/>
        </row>
        <row r="5334">
          <cell r="E5334">
            <v>194852864594</v>
          </cell>
          <cell r="G5334" t="str">
            <v>মোঃ আবুল কাশেম চিশতী</v>
          </cell>
        </row>
        <row r="5335">
          <cell r="E5335"/>
          <cell r="G5335"/>
        </row>
        <row r="5336">
          <cell r="E5336">
            <v>260694839090</v>
          </cell>
          <cell r="G5336" t="str">
            <v>মোঃ মারফাত আলী</v>
          </cell>
        </row>
        <row r="5337">
          <cell r="E5337"/>
          <cell r="G5337"/>
        </row>
        <row r="5338">
          <cell r="E5338">
            <v>683690124206</v>
          </cell>
          <cell r="G5338" t="str">
            <v>তপন কুমার পাল</v>
          </cell>
        </row>
        <row r="5339">
          <cell r="E5339"/>
          <cell r="G5339"/>
        </row>
        <row r="5340">
          <cell r="E5340">
            <v>479731867901</v>
          </cell>
          <cell r="G5340" t="str">
            <v>ফারহানা আফ্ট</v>
          </cell>
        </row>
        <row r="5341">
          <cell r="E5341"/>
          <cell r="G5341"/>
        </row>
        <row r="5342">
          <cell r="E5342">
            <v>215420180740</v>
          </cell>
          <cell r="G5342" t="str">
            <v>এম শামসুল আলম</v>
          </cell>
        </row>
        <row r="5343">
          <cell r="E5343"/>
          <cell r="G5343"/>
        </row>
        <row r="5344">
          <cell r="E5344">
            <v>116358612262</v>
          </cell>
          <cell r="G5344" t="str">
            <v>মোঃ মনির হোসেন খান</v>
          </cell>
        </row>
        <row r="5345">
          <cell r="E5345"/>
          <cell r="G5345"/>
        </row>
        <row r="5346">
          <cell r="E5346">
            <v>696556313359</v>
          </cell>
          <cell r="G5346" t="str">
            <v>মোঃ কাইয়ুম ইসলাম</v>
          </cell>
        </row>
        <row r="5347">
          <cell r="E5347"/>
          <cell r="G5347"/>
        </row>
        <row r="5348">
          <cell r="E5348">
            <v>637878765024</v>
          </cell>
          <cell r="G5348" t="str">
            <v>মোহাম্মদ আজিজুল হক</v>
          </cell>
        </row>
        <row r="5349">
          <cell r="E5349"/>
          <cell r="G5349"/>
        </row>
        <row r="5350">
          <cell r="E5350">
            <v>449705376969</v>
          </cell>
          <cell r="G5350" t="str">
            <v>মোঃ নূর-এ-আল মুক্তাদির</v>
          </cell>
        </row>
        <row r="5351">
          <cell r="E5351"/>
          <cell r="G5351"/>
        </row>
        <row r="5352">
          <cell r="E5352">
            <v>283179509375</v>
          </cell>
          <cell r="G5352" t="str">
            <v>প্রভাত কুমার পালিত</v>
          </cell>
        </row>
        <row r="5353">
          <cell r="E5353"/>
          <cell r="G5353"/>
        </row>
        <row r="5354">
          <cell r="E5354">
            <v>125249887733</v>
          </cell>
          <cell r="G5354" t="str">
            <v>মোঃ সাখাওয়াত হোসেন</v>
          </cell>
        </row>
        <row r="5355">
          <cell r="E5355"/>
          <cell r="G5355"/>
        </row>
        <row r="5356">
          <cell r="E5356">
            <v>697758171897</v>
          </cell>
          <cell r="G5356" t="str">
            <v>প্রীতি ভূঁইয়া সরকার</v>
          </cell>
        </row>
        <row r="5357">
          <cell r="E5357"/>
          <cell r="G5357"/>
        </row>
        <row r="5358">
          <cell r="E5358">
            <v>210865879491</v>
          </cell>
          <cell r="G5358" t="str">
            <v>এ কে এম আলমগীর করিম</v>
          </cell>
        </row>
        <row r="5359">
          <cell r="E5359"/>
          <cell r="G5359"/>
        </row>
        <row r="5360">
          <cell r="E5360">
            <v>129099909774</v>
          </cell>
          <cell r="G5360" t="str">
            <v>সাবিনা সুলতানা</v>
          </cell>
        </row>
        <row r="5361">
          <cell r="E5361"/>
          <cell r="G5361"/>
        </row>
        <row r="5362">
          <cell r="E5362">
            <v>437172521986</v>
          </cell>
          <cell r="G5362" t="str">
            <v>খোকন সরকার</v>
          </cell>
        </row>
        <row r="5363">
          <cell r="E5363"/>
          <cell r="G5363"/>
        </row>
        <row r="5364">
          <cell r="E5364">
            <v>134004720505</v>
          </cell>
          <cell r="G5364" t="str">
            <v>আহমেদ খান বেলস</v>
          </cell>
        </row>
        <row r="5365">
          <cell r="E5365"/>
          <cell r="G5365"/>
        </row>
        <row r="5366">
          <cell r="E5366">
            <v>486226372415</v>
          </cell>
          <cell r="G5366" t="str">
            <v>সোনিয়া সাবরিন</v>
          </cell>
        </row>
        <row r="5367">
          <cell r="E5367"/>
          <cell r="G5367"/>
        </row>
        <row r="5368">
          <cell r="E5368">
            <v>840973332180</v>
          </cell>
          <cell r="G5368" t="str">
            <v>মোঃ আনোয়ার হোসেন</v>
          </cell>
        </row>
        <row r="5369">
          <cell r="E5369"/>
          <cell r="G5369"/>
        </row>
        <row r="5370">
          <cell r="E5370">
            <v>667479890943</v>
          </cell>
          <cell r="G5370" t="str">
            <v>ফাতেমা নার্গিস</v>
          </cell>
        </row>
        <row r="5371">
          <cell r="E5371"/>
          <cell r="G5371"/>
        </row>
        <row r="5372">
          <cell r="E5372">
            <v>287598331562</v>
          </cell>
          <cell r="G5372" t="str">
            <v>মুহাম্মদ আবদুল্লাহ</v>
          </cell>
        </row>
        <row r="5373">
          <cell r="E5373"/>
          <cell r="G5373"/>
        </row>
        <row r="5374">
          <cell r="E5374">
            <v>531335437378</v>
          </cell>
          <cell r="G5374" t="str">
            <v>মোঃ করিম ফকির</v>
          </cell>
        </row>
        <row r="5375">
          <cell r="E5375"/>
          <cell r="G5375"/>
        </row>
        <row r="5376">
          <cell r="E5376">
            <v>137628529884</v>
          </cell>
          <cell r="G5376" t="str">
            <v>মিসেস ফিরোজা বেগম</v>
          </cell>
        </row>
        <row r="5377">
          <cell r="E5377"/>
          <cell r="G5377"/>
        </row>
        <row r="5378">
          <cell r="E5378">
            <v>262127925211</v>
          </cell>
          <cell r="G5378" t="str">
            <v>সুকমল মন্ডল</v>
          </cell>
        </row>
        <row r="5379">
          <cell r="E5379"/>
          <cell r="G5379"/>
        </row>
        <row r="5380">
          <cell r="E5380">
            <v>392937357033</v>
          </cell>
          <cell r="G5380" t="str">
            <v>মোঃ শরফুল আলম খান</v>
          </cell>
        </row>
        <row r="5381">
          <cell r="E5381"/>
          <cell r="G5381"/>
        </row>
        <row r="5382">
          <cell r="E5382">
            <v>221485439049</v>
          </cell>
          <cell r="G5382" t="str">
            <v>মোঃ মনিরুজ্জামান মনির</v>
          </cell>
        </row>
        <row r="5383">
          <cell r="E5383"/>
          <cell r="G5383"/>
        </row>
        <row r="5384">
          <cell r="E5384">
            <v>448462453370</v>
          </cell>
          <cell r="G5384" t="str">
            <v>মোঃ মোজাম্মেল হক</v>
          </cell>
        </row>
        <row r="5385">
          <cell r="E5385"/>
          <cell r="G5385"/>
        </row>
        <row r="5386">
          <cell r="E5386">
            <v>315762312042</v>
          </cell>
          <cell r="G5386" t="str">
            <v>মোঃ জাহাঙ্গীর আলম</v>
          </cell>
        </row>
        <row r="5387">
          <cell r="E5387"/>
          <cell r="G5387"/>
        </row>
        <row r="5388">
          <cell r="E5388">
            <v>769535596698</v>
          </cell>
          <cell r="G5388" t="str">
            <v>মোঃ আব্দুল মান্নান</v>
          </cell>
        </row>
        <row r="5389">
          <cell r="E5389"/>
          <cell r="G5389"/>
        </row>
        <row r="5390">
          <cell r="E5390">
            <v>740547277891</v>
          </cell>
          <cell r="G5390" t="str">
            <v>শাহ মোহাম্মদ রাসেল খান</v>
          </cell>
        </row>
        <row r="5391">
          <cell r="E5391"/>
          <cell r="G5391"/>
        </row>
        <row r="5392">
          <cell r="E5392">
            <v>836252949688</v>
          </cell>
          <cell r="G5392" t="str">
            <v>মোঃ শোয়েব হোসেন</v>
          </cell>
        </row>
        <row r="5393">
          <cell r="E5393"/>
          <cell r="G5393"/>
        </row>
        <row r="5394">
          <cell r="E5394">
            <v>324277236100</v>
          </cell>
          <cell r="G5394" t="str">
            <v>কিশোর কুমার বিশ্বাস</v>
          </cell>
        </row>
        <row r="5395">
          <cell r="E5395"/>
          <cell r="G5395"/>
        </row>
        <row r="5396">
          <cell r="E5396">
            <v>852346497627</v>
          </cell>
          <cell r="G5396" t="str">
            <v>মোঃ মাহমুদুল হাসান</v>
          </cell>
        </row>
        <row r="5397">
          <cell r="E5397"/>
          <cell r="G5397"/>
        </row>
        <row r="5398">
          <cell r="E5398">
            <v>495605830767</v>
          </cell>
          <cell r="G5398" t="str">
            <v>আবু তাহের</v>
          </cell>
        </row>
        <row r="5399">
          <cell r="E5399"/>
          <cell r="G5399"/>
        </row>
        <row r="5400">
          <cell r="E5400">
            <v>599149643721</v>
          </cell>
          <cell r="G5400" t="str">
            <v>ওবায়দুর রহমান ভূঁইয়া</v>
          </cell>
        </row>
        <row r="5401">
          <cell r="E5401"/>
          <cell r="G5401"/>
        </row>
        <row r="5402">
          <cell r="E5402">
            <v>173820611110</v>
          </cell>
          <cell r="G5402" t="str">
            <v>মোঃ মাহফুজুল ইসলাম</v>
          </cell>
        </row>
        <row r="5403">
          <cell r="E5403"/>
          <cell r="G5403"/>
        </row>
        <row r="5404">
          <cell r="E5404">
            <v>753041647638</v>
          </cell>
          <cell r="G5404" t="str">
            <v>মোঃ আব্দুল বারী সখীর</v>
          </cell>
        </row>
        <row r="5405">
          <cell r="E5405"/>
          <cell r="G5405"/>
        </row>
        <row r="5406">
          <cell r="E5406">
            <v>496781873418</v>
          </cell>
          <cell r="G5406" t="str">
            <v>মোঃ আব্দুল মোতালেব</v>
          </cell>
        </row>
        <row r="5407">
          <cell r="E5407"/>
          <cell r="G5407"/>
        </row>
        <row r="5408">
          <cell r="E5408">
            <v>437660558706</v>
          </cell>
          <cell r="G5408" t="str">
            <v>মুহাম্মদ কাওসার খান</v>
          </cell>
        </row>
        <row r="5409">
          <cell r="E5409"/>
          <cell r="G5409"/>
        </row>
        <row r="5410">
          <cell r="E5410">
            <v>516794455981</v>
          </cell>
          <cell r="G5410" t="str">
            <v>সাদিয়া সুলতানা</v>
          </cell>
        </row>
        <row r="5411">
          <cell r="E5411"/>
          <cell r="G5411"/>
        </row>
        <row r="5412">
          <cell r="E5412">
            <v>543851876182</v>
          </cell>
          <cell r="G5412" t="str">
            <v>মোঃ উসুফ আলী</v>
          </cell>
        </row>
        <row r="5413">
          <cell r="E5413"/>
          <cell r="G5413"/>
        </row>
        <row r="5414">
          <cell r="E5414">
            <v>194720822825</v>
          </cell>
          <cell r="G5414" t="str">
            <v>মোঃ ইলিয়াস</v>
          </cell>
        </row>
        <row r="5415">
          <cell r="E5415"/>
          <cell r="G5415"/>
        </row>
        <row r="5416">
          <cell r="E5416">
            <v>285756994754</v>
          </cell>
          <cell r="G5416" t="str">
            <v>মোঃ দালুয়ার হোসেন</v>
          </cell>
        </row>
        <row r="5417">
          <cell r="E5417"/>
          <cell r="G5417"/>
        </row>
        <row r="5418">
          <cell r="E5418">
            <v>688946636144</v>
          </cell>
          <cell r="G5418" t="str">
            <v>মুহাম্মদ আব্দুর রহমান</v>
          </cell>
        </row>
        <row r="5419">
          <cell r="E5419"/>
          <cell r="G5419"/>
        </row>
        <row r="5420">
          <cell r="E5420">
            <v>222276708284</v>
          </cell>
          <cell r="G5420" t="str">
            <v>মোঃ আমজাদ হোসেন</v>
          </cell>
        </row>
        <row r="5421">
          <cell r="E5421"/>
          <cell r="G5421"/>
        </row>
        <row r="5422">
          <cell r="E5422">
            <v>859312378629</v>
          </cell>
          <cell r="G5422" t="str">
            <v>হোসনে আরা বেগম</v>
          </cell>
        </row>
        <row r="5423">
          <cell r="E5423"/>
          <cell r="G5423"/>
        </row>
        <row r="5424">
          <cell r="E5424">
            <v>343674934581</v>
          </cell>
          <cell r="G5424" t="str">
            <v>মৌসুমী মেসবা পিয়াসা</v>
          </cell>
        </row>
        <row r="5425">
          <cell r="E5425"/>
          <cell r="G5425"/>
        </row>
        <row r="5426">
          <cell r="E5426">
            <v>691965169710</v>
          </cell>
          <cell r="G5426" t="str">
            <v>আবু সুফি মোঃ হানিফ কবির</v>
          </cell>
        </row>
        <row r="5427">
          <cell r="E5427"/>
          <cell r="G5427"/>
        </row>
        <row r="5428">
          <cell r="E5428">
            <v>520792897674</v>
          </cell>
          <cell r="G5428" t="str">
            <v>মোঃ মাইনুদ্দিন ভূঁইয়া</v>
          </cell>
        </row>
        <row r="5429">
          <cell r="E5429"/>
          <cell r="G5429"/>
        </row>
        <row r="5430">
          <cell r="E5430">
            <v>281179848333</v>
          </cell>
          <cell r="G5430" t="str">
            <v>মোঃ জাকির হোসেন</v>
          </cell>
        </row>
        <row r="5431">
          <cell r="E5431"/>
          <cell r="G5431"/>
        </row>
        <row r="5432">
          <cell r="E5432">
            <v>558855723326</v>
          </cell>
          <cell r="G5432" t="str">
            <v>স্নিগ্ধা সরকার</v>
          </cell>
        </row>
        <row r="5433">
          <cell r="E5433"/>
          <cell r="G5433"/>
        </row>
        <row r="5434">
          <cell r="E5434">
            <v>331992350841</v>
          </cell>
          <cell r="G5434" t="str">
            <v>খ. গোলাম ফারুক</v>
          </cell>
        </row>
        <row r="5435">
          <cell r="E5435"/>
          <cell r="G5435"/>
        </row>
        <row r="5436">
          <cell r="E5436">
            <v>364313634458</v>
          </cell>
          <cell r="G5436" t="str">
            <v>জয়ন্ত সেন</v>
          </cell>
        </row>
        <row r="5437">
          <cell r="E5437"/>
          <cell r="G5437"/>
        </row>
        <row r="5438">
          <cell r="E5438">
            <v>165435671194</v>
          </cell>
          <cell r="G5438" t="str">
            <v>মোঃ আবু সোহেল</v>
          </cell>
        </row>
        <row r="5439">
          <cell r="E5439"/>
          <cell r="G5439"/>
        </row>
        <row r="5440">
          <cell r="E5440">
            <v>828946517886</v>
          </cell>
          <cell r="G5440" t="str">
            <v>মোঃ হাবিবুর রহমান হাওলাদার</v>
          </cell>
        </row>
        <row r="5441">
          <cell r="E5441"/>
          <cell r="G5441"/>
        </row>
        <row r="5442">
          <cell r="E5442">
            <v>347421151824</v>
          </cell>
          <cell r="G5442" t="str">
            <v>মোঃ রওশন আলম</v>
          </cell>
        </row>
        <row r="5443">
          <cell r="E5443"/>
          <cell r="G5443"/>
        </row>
        <row r="5444">
          <cell r="E5444">
            <v>515107771683</v>
          </cell>
          <cell r="G5444" t="str">
            <v>মোঃ মামুন ফকির</v>
          </cell>
        </row>
        <row r="5445">
          <cell r="E5445"/>
          <cell r="G5445"/>
        </row>
        <row r="5446">
          <cell r="E5446">
            <v>225890159581</v>
          </cell>
          <cell r="G5446" t="str">
            <v>মোঃ শফিক উল্লাহ</v>
          </cell>
        </row>
        <row r="5447">
          <cell r="E5447"/>
          <cell r="G5447"/>
        </row>
        <row r="5448">
          <cell r="E5448">
            <v>610372303657</v>
          </cell>
          <cell r="G5448" t="str">
            <v>মহাদেব চন্দ্র গোপ</v>
          </cell>
        </row>
        <row r="5449">
          <cell r="E5449"/>
          <cell r="G5449"/>
        </row>
        <row r="5450">
          <cell r="E5450">
            <v>849043139940</v>
          </cell>
          <cell r="G5450" t="str">
            <v>মোঃ মাহমুদুর রহমান</v>
          </cell>
        </row>
        <row r="5451">
          <cell r="E5451"/>
          <cell r="G5451"/>
        </row>
        <row r="5452">
          <cell r="E5452">
            <v>652882330117</v>
          </cell>
          <cell r="G5452" t="str">
            <v>মোঃ হারুন-অর-রশিদ</v>
          </cell>
        </row>
        <row r="5453">
          <cell r="E5453"/>
          <cell r="G5453"/>
        </row>
        <row r="5454">
          <cell r="E5454">
            <v>416374223132</v>
          </cell>
          <cell r="G5454" t="str">
            <v>মোঃ আশরাফ উদ্দিন</v>
          </cell>
        </row>
        <row r="5455">
          <cell r="E5455"/>
          <cell r="G5455"/>
        </row>
        <row r="5456">
          <cell r="E5456">
            <v>513221187664</v>
          </cell>
          <cell r="G5456" t="str">
            <v>মোঃ মাহবুবুল ইসলাম</v>
          </cell>
        </row>
        <row r="5457">
          <cell r="E5457"/>
          <cell r="G5457"/>
        </row>
        <row r="5458">
          <cell r="E5458">
            <v>873152812510</v>
          </cell>
          <cell r="G5458" t="str">
            <v>মোঃ সাখাওয়াত হোসেন</v>
          </cell>
        </row>
        <row r="5459">
          <cell r="E5459"/>
          <cell r="G5459"/>
        </row>
        <row r="5460">
          <cell r="E5460">
            <v>433148522832</v>
          </cell>
          <cell r="G5460" t="str">
            <v>মোঃ শাসুল হুদা খান</v>
          </cell>
        </row>
        <row r="5461">
          <cell r="E5461"/>
          <cell r="G5461"/>
        </row>
        <row r="5462">
          <cell r="E5462">
            <v>143779800515</v>
          </cell>
          <cell r="G5462" t="str">
            <v>সঞ্জয় কুমার সাহা</v>
          </cell>
        </row>
        <row r="5463">
          <cell r="E5463"/>
          <cell r="G5463"/>
        </row>
        <row r="5464">
          <cell r="E5464">
            <v>556482307625</v>
          </cell>
          <cell r="G5464" t="str">
            <v>দীপালোক কুমার মন্ডল</v>
          </cell>
        </row>
        <row r="5465">
          <cell r="E5465"/>
          <cell r="G5465"/>
        </row>
        <row r="5466">
          <cell r="E5466">
            <v>348701455934</v>
          </cell>
          <cell r="G5466" t="str">
            <v>মোঃ জহিরুল ইসলাম খান</v>
          </cell>
        </row>
        <row r="5467">
          <cell r="E5467"/>
          <cell r="G5467"/>
        </row>
        <row r="5468">
          <cell r="E5468">
            <v>185432636525</v>
          </cell>
          <cell r="G5468" t="str">
            <v>ঝর্ণা রানী পাল</v>
          </cell>
        </row>
        <row r="5469">
          <cell r="E5469"/>
          <cell r="G5469"/>
        </row>
        <row r="5470">
          <cell r="E5470">
            <v>836931817001</v>
          </cell>
          <cell r="G5470" t="str">
            <v>মোঃ সোহেল রানা</v>
          </cell>
        </row>
        <row r="5471">
          <cell r="E5471"/>
          <cell r="G5471"/>
        </row>
        <row r="5472">
          <cell r="E5472">
            <v>553012344651</v>
          </cell>
          <cell r="G5472" t="str">
            <v>শেখ মোহাম্মদ যাদু মিয়া</v>
          </cell>
        </row>
        <row r="5473">
          <cell r="E5473"/>
          <cell r="G5473"/>
        </row>
        <row r="5474">
          <cell r="E5474">
            <v>122116356581</v>
          </cell>
          <cell r="G5474" t="str">
            <v>রফিকুল ইসলাম</v>
          </cell>
        </row>
        <row r="5475">
          <cell r="E5475"/>
          <cell r="G5475"/>
        </row>
        <row r="5476">
          <cell r="E5476">
            <v>111690161595</v>
          </cell>
          <cell r="G5476" t="str">
            <v>মোঃ আনোয়ার হোসেন</v>
          </cell>
        </row>
        <row r="5477">
          <cell r="E5477"/>
          <cell r="G5477"/>
        </row>
        <row r="5478">
          <cell r="E5478">
            <v>469767919588</v>
          </cell>
          <cell r="G5478" t="str">
            <v>এস.এম.এনামুল কবির</v>
          </cell>
        </row>
        <row r="5479">
          <cell r="E5479"/>
          <cell r="G5479"/>
        </row>
        <row r="5480">
          <cell r="E5480">
            <v>166673870408</v>
          </cell>
          <cell r="G5480" t="str">
            <v>অসীম কুমার সাহা</v>
          </cell>
        </row>
        <row r="5481">
          <cell r="E5481"/>
          <cell r="G5481"/>
        </row>
        <row r="5482">
          <cell r="E5482">
            <v>524563627017</v>
          </cell>
          <cell r="G5482" t="str">
            <v>মিসেস আসমা খাতুন</v>
          </cell>
        </row>
        <row r="5483">
          <cell r="E5483"/>
          <cell r="G5483"/>
        </row>
        <row r="5484">
          <cell r="E5484">
            <v>198571489439</v>
          </cell>
          <cell r="G5484" t="str">
            <v>মাহবুবুর রহমান</v>
          </cell>
        </row>
        <row r="5485">
          <cell r="E5485"/>
          <cell r="G5485"/>
        </row>
        <row r="5486">
          <cell r="E5486">
            <v>155344806868</v>
          </cell>
          <cell r="G5486" t="str">
            <v>মোঃ তাজুল ইসলাম</v>
          </cell>
        </row>
        <row r="5487">
          <cell r="E5487"/>
          <cell r="G5487"/>
        </row>
        <row r="5488">
          <cell r="E5488">
            <v>181329641161</v>
          </cell>
          <cell r="G5488" t="str">
            <v>মোঃ শফিউল আলম</v>
          </cell>
        </row>
        <row r="5489">
          <cell r="E5489"/>
          <cell r="G5489"/>
        </row>
        <row r="5490">
          <cell r="E5490">
            <v>241488654581</v>
          </cell>
          <cell r="G5490" t="str">
            <v>মোঃ জাহিদ হাসান</v>
          </cell>
        </row>
        <row r="5491">
          <cell r="E5491"/>
          <cell r="G5491"/>
        </row>
        <row r="5492">
          <cell r="E5492">
            <v>341278285141</v>
          </cell>
          <cell r="G5492" t="str">
            <v>মোঃ ইয়াছিন আলী</v>
          </cell>
        </row>
        <row r="5493">
          <cell r="E5493"/>
          <cell r="G5493"/>
        </row>
        <row r="5494">
          <cell r="E5494">
            <v>450751437071</v>
          </cell>
          <cell r="G5494" t="str">
            <v>মোঃ হুমায়ুন কবির</v>
          </cell>
        </row>
        <row r="5495">
          <cell r="E5495"/>
          <cell r="G5495"/>
        </row>
        <row r="5496">
          <cell r="E5496">
            <v>371464845067</v>
          </cell>
          <cell r="G5496" t="str">
            <v>মোঃ আবুল কালাম আজাদ</v>
          </cell>
        </row>
        <row r="5497">
          <cell r="E5497"/>
          <cell r="G5497"/>
        </row>
        <row r="5498">
          <cell r="E5498">
            <v>379237612084</v>
          </cell>
          <cell r="G5498" t="str">
            <v>গাজী সুমন রহমান</v>
          </cell>
        </row>
        <row r="5499">
          <cell r="E5499"/>
          <cell r="G5499"/>
        </row>
        <row r="5500">
          <cell r="E5500">
            <v>689157177171</v>
          </cell>
          <cell r="G5500" t="str">
            <v>ফারুক আহমেদ</v>
          </cell>
        </row>
        <row r="5501">
          <cell r="E5501"/>
          <cell r="G5501"/>
        </row>
        <row r="5502">
          <cell r="E5502">
            <v>223353509744</v>
          </cell>
          <cell r="G5502" t="str">
            <v>রুবিনা আফ্ট</v>
          </cell>
        </row>
        <row r="5503">
          <cell r="E5503"/>
          <cell r="G5503"/>
        </row>
        <row r="5504">
          <cell r="E5504">
            <v>791002938536</v>
          </cell>
          <cell r="G5504" t="str">
            <v>সহিদুল হক</v>
          </cell>
        </row>
        <row r="5505">
          <cell r="E5505"/>
          <cell r="G5505"/>
        </row>
        <row r="5506">
          <cell r="E5506">
            <v>819148168578</v>
          </cell>
          <cell r="G5506" t="str">
            <v>মোঃ আব্দুল্লাহেল বারী</v>
          </cell>
        </row>
        <row r="5507">
          <cell r="E5507"/>
          <cell r="G5507"/>
        </row>
        <row r="5508">
          <cell r="E5508">
            <v>236169602903</v>
          </cell>
          <cell r="G5508" t="str">
            <v>শিফাত- ই-রহমান</v>
          </cell>
        </row>
        <row r="5509">
          <cell r="E5509"/>
          <cell r="G5509"/>
        </row>
        <row r="5510">
          <cell r="E5510">
            <v>129455348219</v>
          </cell>
          <cell r="G5510" t="str">
            <v>মোঃ খায়রুজ্জামান</v>
          </cell>
        </row>
        <row r="5511">
          <cell r="E5511"/>
          <cell r="G5511"/>
        </row>
        <row r="5512">
          <cell r="E5512">
            <v>177392707499</v>
          </cell>
          <cell r="G5512" t="str">
            <v>মোঃ হাবিবুর রহমান</v>
          </cell>
        </row>
        <row r="5513">
          <cell r="E5513"/>
          <cell r="G5513"/>
        </row>
        <row r="5514">
          <cell r="E5514">
            <v>178583136837</v>
          </cell>
          <cell r="G5514" t="str">
            <v>মোঃ জিয়াউর রহমান</v>
          </cell>
        </row>
        <row r="5515">
          <cell r="E5515"/>
          <cell r="G5515"/>
        </row>
        <row r="5516">
          <cell r="E5516">
            <v>333725970662</v>
          </cell>
          <cell r="G5516" t="str">
            <v>মোঃ হাবিব সরকার</v>
          </cell>
        </row>
        <row r="5517">
          <cell r="E5517"/>
          <cell r="G5517"/>
        </row>
        <row r="5518">
          <cell r="E5518">
            <v>584089404150</v>
          </cell>
          <cell r="G5518" t="str">
            <v>শেখ ইমরুল হাসান সাগর</v>
          </cell>
        </row>
        <row r="5519">
          <cell r="E5519"/>
          <cell r="G5519"/>
        </row>
        <row r="5520">
          <cell r="E5520">
            <v>441076736105</v>
          </cell>
          <cell r="G5520" t="str">
            <v>মোঃ আব্দুর রাজ্জাক খান</v>
          </cell>
        </row>
        <row r="5521">
          <cell r="E5521"/>
          <cell r="G5521"/>
        </row>
        <row r="5522">
          <cell r="E5522">
            <v>337776779997</v>
          </cell>
          <cell r="G5522" t="str">
            <v>ওয়াসিমা আনজুম অগ্নিকাণ্ড</v>
          </cell>
        </row>
        <row r="5523">
          <cell r="E5523"/>
          <cell r="G5523"/>
        </row>
        <row r="5524">
          <cell r="E5524">
            <v>198413873334</v>
          </cell>
          <cell r="G5524" t="str">
            <v>শুধু মুহাম্মদ</v>
          </cell>
        </row>
        <row r="5525">
          <cell r="E5525"/>
          <cell r="G5525"/>
        </row>
        <row r="5526">
          <cell r="E5526">
            <v>121067546067</v>
          </cell>
          <cell r="G5526" t="str">
            <v>মোঃ কানজুল ইসলাম চৌধুরী</v>
          </cell>
        </row>
        <row r="5527">
          <cell r="E5527"/>
          <cell r="G5527"/>
        </row>
        <row r="5528">
          <cell r="E5528">
            <v>259788543458</v>
          </cell>
          <cell r="G5528" t="str">
            <v>মোঃ শাহাব উদ্দিন</v>
          </cell>
        </row>
        <row r="5529">
          <cell r="E5529"/>
          <cell r="G5529"/>
        </row>
        <row r="5530">
          <cell r="E5530">
            <v>279698929810</v>
          </cell>
          <cell r="G5530" t="str">
            <v>মোঃ আনিসুর রহমান</v>
          </cell>
        </row>
        <row r="5531">
          <cell r="E5531"/>
          <cell r="G5531"/>
        </row>
        <row r="5532">
          <cell r="E5532">
            <v>271223476327</v>
          </cell>
          <cell r="G5532" t="str">
            <v>মোঃ মোবারক</v>
          </cell>
        </row>
        <row r="5533">
          <cell r="E5533"/>
          <cell r="G5533"/>
        </row>
        <row r="5534">
          <cell r="E5534">
            <v>819834439703</v>
          </cell>
          <cell r="G5534" t="str">
            <v>নুরুল হক মুন্সি</v>
          </cell>
        </row>
        <row r="5535">
          <cell r="E5535"/>
          <cell r="G5535"/>
        </row>
        <row r="5536">
          <cell r="E5536">
            <v>249966433811</v>
          </cell>
          <cell r="G5536" t="str">
            <v>মোঃ বারাক মোল্লা</v>
          </cell>
        </row>
        <row r="5537">
          <cell r="E5537"/>
          <cell r="G5537"/>
        </row>
        <row r="5538">
          <cell r="E5538">
            <v>868136865997</v>
          </cell>
          <cell r="G5538" t="str">
            <v>মোঃ শাহরিয়ার আলম</v>
          </cell>
        </row>
        <row r="5539">
          <cell r="E5539"/>
          <cell r="G5539"/>
        </row>
        <row r="5540">
          <cell r="E5540">
            <v>321591699555</v>
          </cell>
          <cell r="G5540" t="str">
            <v>আসফাকুল ইসলাম আখন্দ</v>
          </cell>
        </row>
        <row r="5541">
          <cell r="E5541"/>
          <cell r="G5541"/>
        </row>
        <row r="5542">
          <cell r="E5542">
            <v>196293303139</v>
          </cell>
          <cell r="G5542" t="str">
            <v>আল-মামুন মাহমুদ</v>
          </cell>
        </row>
        <row r="5543">
          <cell r="E5543"/>
          <cell r="G5543"/>
        </row>
        <row r="5544">
          <cell r="E5544">
            <v>712906664216</v>
          </cell>
          <cell r="G5544" t="str">
            <v>কাজী আনিসুর রহমান</v>
          </cell>
        </row>
        <row r="5545">
          <cell r="E5545"/>
          <cell r="G5545"/>
        </row>
        <row r="5546">
          <cell r="E5546">
            <v>446436552973</v>
          </cell>
          <cell r="G5546" t="str">
            <v>মোঃ খলিলুর রহমান</v>
          </cell>
        </row>
        <row r="5547">
          <cell r="E5547"/>
          <cell r="G5547"/>
        </row>
        <row r="5548">
          <cell r="E5548">
            <v>268512464960</v>
          </cell>
          <cell r="G5548" t="str">
            <v>মোঃ মাসুদ ইসলাম</v>
          </cell>
        </row>
        <row r="5549">
          <cell r="E5549"/>
          <cell r="G5549"/>
        </row>
        <row r="5550">
          <cell r="E5550">
            <v>598838571208</v>
          </cell>
          <cell r="G5550" t="str">
            <v>মোঃ মুরাদুর রহমান</v>
          </cell>
        </row>
        <row r="5551">
          <cell r="E5551"/>
          <cell r="G5551"/>
        </row>
        <row r="5552">
          <cell r="E5552">
            <v>266533216155</v>
          </cell>
          <cell r="G5552" t="str">
            <v>আকলিমা আক্তার</v>
          </cell>
        </row>
        <row r="5553">
          <cell r="E5553"/>
          <cell r="G5553"/>
        </row>
        <row r="5554">
          <cell r="E5554">
            <v>176787738774</v>
          </cell>
          <cell r="G5554" t="str">
            <v>মোঃ মাহফুজুল কাদির মিয়া</v>
          </cell>
        </row>
        <row r="5555">
          <cell r="E5555"/>
          <cell r="G5555"/>
        </row>
        <row r="5556">
          <cell r="E5556">
            <v>582599101705</v>
          </cell>
          <cell r="G5556" t="str">
            <v>এ.এফ.এম কামরুল হাসান</v>
          </cell>
        </row>
        <row r="5557">
          <cell r="E5557"/>
          <cell r="G5557"/>
        </row>
        <row r="5558">
          <cell r="E5558">
            <v>387093794244</v>
          </cell>
          <cell r="G5558" t="str">
            <v>এম.এম. ওবায়দুর রহমান</v>
          </cell>
        </row>
        <row r="5559">
          <cell r="E5559"/>
          <cell r="G5559"/>
        </row>
        <row r="5560">
          <cell r="E5560">
            <v>124421639316</v>
          </cell>
          <cell r="G5560" t="str">
            <v>মোঃ রবিউল ইসলাম</v>
          </cell>
        </row>
        <row r="5561">
          <cell r="E5561"/>
          <cell r="G5561"/>
        </row>
        <row r="5562">
          <cell r="E5562">
            <v>111984967789</v>
          </cell>
          <cell r="G5562" t="str">
            <v>মুর্শিদা বেগম</v>
          </cell>
        </row>
        <row r="5563">
          <cell r="E5563"/>
          <cell r="G5563"/>
        </row>
        <row r="5564">
          <cell r="E5564">
            <v>558969959720</v>
          </cell>
          <cell r="G5564" t="str">
            <v>মোঃ আসাদুজ্জামান</v>
          </cell>
        </row>
        <row r="5565">
          <cell r="E5565"/>
          <cell r="G5565"/>
        </row>
        <row r="5566">
          <cell r="E5566">
            <v>327677225120</v>
          </cell>
          <cell r="G5566" t="str">
            <v>মোঃ সেলিম</v>
          </cell>
        </row>
        <row r="5567">
          <cell r="E5567"/>
          <cell r="G5567"/>
        </row>
        <row r="5568">
          <cell r="E5568">
            <v>740485274435</v>
          </cell>
          <cell r="G5568" t="str">
            <v>মীর মোঃ ফয়জুল কবির</v>
          </cell>
        </row>
        <row r="5569">
          <cell r="E5569"/>
          <cell r="G5569"/>
        </row>
        <row r="5570">
          <cell r="E5570">
            <v>641325730959</v>
          </cell>
          <cell r="G5570" t="str">
            <v>খালেদ শাহীন আল বান্না</v>
          </cell>
        </row>
        <row r="5571">
          <cell r="E5571"/>
          <cell r="G5571"/>
        </row>
        <row r="5572">
          <cell r="E5572">
            <v>731385708505</v>
          </cell>
          <cell r="G5572" t="str">
            <v>মোঃ আব্দুল মালেক</v>
          </cell>
        </row>
        <row r="5573">
          <cell r="E5573"/>
          <cell r="G5573"/>
        </row>
        <row r="5574">
          <cell r="E5574">
            <v>131516655381</v>
          </cell>
          <cell r="G5574" t="str">
            <v>তাজুল ইসলাম মোহাম্মদ ফয়সাল</v>
          </cell>
        </row>
        <row r="5575">
          <cell r="E5575"/>
          <cell r="G5575"/>
        </row>
        <row r="5576">
          <cell r="E5576">
            <v>570387925484</v>
          </cell>
          <cell r="G5576" t="str">
            <v>মোঃ আব্দুল্লাহ আল মোমেন</v>
          </cell>
        </row>
        <row r="5577">
          <cell r="E5577"/>
          <cell r="G5577"/>
        </row>
        <row r="5578">
          <cell r="E5578">
            <v>871416865637</v>
          </cell>
          <cell r="G5578" t="str">
            <v>মোঃ মনির হোসেন</v>
          </cell>
        </row>
        <row r="5579">
          <cell r="E5579"/>
          <cell r="G5579"/>
        </row>
        <row r="5580">
          <cell r="E5580">
            <v>163120611803</v>
          </cell>
          <cell r="G5580" t="str">
            <v>মোঃ মনিরুজ্জামান</v>
          </cell>
        </row>
        <row r="5581">
          <cell r="E5581"/>
          <cell r="G5581"/>
        </row>
        <row r="5582">
          <cell r="E5582">
            <v>270097153686</v>
          </cell>
          <cell r="G5582" t="str">
            <v>রঞ্জিত চন্দ্র রায়</v>
          </cell>
        </row>
        <row r="5583">
          <cell r="E5583"/>
          <cell r="G5583"/>
        </row>
        <row r="5584">
          <cell r="E5584">
            <v>639310200895</v>
          </cell>
          <cell r="G5584" t="str">
            <v>মোঃ আল-মামুন</v>
          </cell>
        </row>
        <row r="5585">
          <cell r="E5585"/>
          <cell r="G5585"/>
        </row>
        <row r="5586">
          <cell r="E5586">
            <v>811889232676</v>
          </cell>
          <cell r="G5586" t="str">
            <v>নীতানন্দ সিকদার</v>
          </cell>
        </row>
        <row r="5587">
          <cell r="E5587"/>
          <cell r="G5587"/>
        </row>
        <row r="5588">
          <cell r="E5588">
            <v>165011354915</v>
          </cell>
          <cell r="G5588" t="str">
            <v>মোঃ শোবুজার রহমান</v>
          </cell>
        </row>
        <row r="5589">
          <cell r="E5589"/>
          <cell r="G5589"/>
        </row>
        <row r="5590">
          <cell r="E5590">
            <v>256518773615</v>
          </cell>
          <cell r="G5590" t="str">
            <v>নারায়ণ চন্দ্র নন্দী</v>
          </cell>
        </row>
        <row r="5591">
          <cell r="E5591"/>
          <cell r="G5591"/>
        </row>
        <row r="5592">
          <cell r="E5592">
            <v>811516702872</v>
          </cell>
          <cell r="G5592" t="str">
            <v>মোঃ নূর হোসেন মল্লিক</v>
          </cell>
        </row>
        <row r="5593">
          <cell r="E5593"/>
          <cell r="G5593"/>
        </row>
        <row r="5594">
          <cell r="E5594">
            <v>623908516192</v>
          </cell>
          <cell r="G5594" t="str">
            <v>জনাব মোঃ ইব্রাহিম খলিলুল্লাহ</v>
          </cell>
        </row>
        <row r="5595">
          <cell r="E5595"/>
          <cell r="G5595"/>
        </row>
        <row r="5596">
          <cell r="E5596">
            <v>386642218370</v>
          </cell>
          <cell r="G5596" t="str">
            <v>মোঃ গোলাম হাবিব</v>
          </cell>
        </row>
        <row r="5597">
          <cell r="E5597"/>
          <cell r="G5597"/>
        </row>
        <row r="5598">
          <cell r="E5598">
            <v>462585884632</v>
          </cell>
          <cell r="G5598" t="str">
            <v>মোঃ কাউসার সিকদার</v>
          </cell>
        </row>
        <row r="5599">
          <cell r="E5599"/>
          <cell r="G5599"/>
        </row>
        <row r="5600">
          <cell r="E5600">
            <v>533374570686</v>
          </cell>
          <cell r="G5600" t="str">
            <v>মোঃ আব্দুস সালাম</v>
          </cell>
        </row>
        <row r="5601">
          <cell r="E5601"/>
          <cell r="G5601"/>
        </row>
        <row r="5602">
          <cell r="E5602">
            <v>524374614696</v>
          </cell>
          <cell r="G5602" t="str">
            <v>তাপস কুমার কুন্ডু</v>
          </cell>
        </row>
        <row r="5603">
          <cell r="E5603"/>
          <cell r="G5603"/>
        </row>
        <row r="5604">
          <cell r="E5604">
            <v>296447621056</v>
          </cell>
          <cell r="G5604" t="str">
            <v>মোঃ ফারুকুর রহমান</v>
          </cell>
        </row>
        <row r="5605">
          <cell r="E5605"/>
          <cell r="G5605"/>
        </row>
        <row r="5606">
          <cell r="E5606">
            <v>692405826935</v>
          </cell>
          <cell r="G5606" t="str">
            <v>মোঃ শাহাজুল ইসলাম</v>
          </cell>
        </row>
        <row r="5607">
          <cell r="E5607"/>
          <cell r="G5607"/>
        </row>
        <row r="5608">
          <cell r="E5608">
            <v>468300571909</v>
          </cell>
          <cell r="G5608" t="str">
            <v>মুহাম্মদ মহসিন সম্রাট</v>
          </cell>
        </row>
        <row r="5609">
          <cell r="E5609"/>
          <cell r="G5609"/>
        </row>
        <row r="5610">
          <cell r="E5610">
            <v>480946204151</v>
          </cell>
          <cell r="G5610" t="str">
            <v>মোঃ সাদেকুর রহমান</v>
          </cell>
        </row>
        <row r="5611">
          <cell r="E5611"/>
          <cell r="G5611"/>
        </row>
        <row r="5612">
          <cell r="E5612">
            <v>218845107597</v>
          </cell>
          <cell r="G5612" t="str">
            <v>মোঃ আবিদুর রহমান ভূঁইয়া</v>
          </cell>
        </row>
        <row r="5613">
          <cell r="E5613"/>
          <cell r="G5613"/>
        </row>
        <row r="5614">
          <cell r="E5614">
            <v>178888585900</v>
          </cell>
          <cell r="G5614" t="str">
            <v>আলওয়াদ হোসেন</v>
          </cell>
        </row>
        <row r="5615">
          <cell r="E5615"/>
          <cell r="G5615"/>
        </row>
        <row r="5616">
          <cell r="E5616">
            <v>389056616737</v>
          </cell>
          <cell r="G5616" t="str">
            <v>মোহাম্মদ হারুন-অর-রশিদ তালুকদার</v>
          </cell>
        </row>
        <row r="5617">
          <cell r="E5617"/>
          <cell r="G5617"/>
        </row>
        <row r="5618">
          <cell r="E5618">
            <v>678194414780</v>
          </cell>
          <cell r="G5618" t="str">
            <v>মোঃ আব্দুল কাইয়ুম</v>
          </cell>
        </row>
        <row r="5619">
          <cell r="E5619"/>
          <cell r="G5619"/>
        </row>
        <row r="5620">
          <cell r="E5620">
            <v>553909958919</v>
          </cell>
          <cell r="G5620" t="str">
            <v>মোঃ মোতাহের হোসেন</v>
          </cell>
        </row>
        <row r="5621">
          <cell r="E5621"/>
          <cell r="G5621"/>
        </row>
        <row r="5622">
          <cell r="E5622">
            <v>521447688757</v>
          </cell>
          <cell r="G5622" t="str">
            <v>রাবেয়া ইয়াসমিন</v>
          </cell>
        </row>
        <row r="5623">
          <cell r="E5623"/>
          <cell r="G5623"/>
        </row>
        <row r="5624">
          <cell r="E5624">
            <v>890334420668</v>
          </cell>
          <cell r="G5624" t="str">
            <v>মোহাম্মদ আতিকুল ইসলাম সেলিম</v>
          </cell>
        </row>
        <row r="5625">
          <cell r="E5625"/>
          <cell r="G5625"/>
        </row>
        <row r="5626">
          <cell r="E5626">
            <v>571984152303</v>
          </cell>
          <cell r="G5626" t="str">
            <v>রিয়াজ উদ্দিন পাঠান</v>
          </cell>
        </row>
        <row r="5627">
          <cell r="E5627"/>
          <cell r="G5627"/>
        </row>
        <row r="5628">
          <cell r="E5628">
            <v>320836395148</v>
          </cell>
          <cell r="G5628" t="str">
            <v>শুভাশীষ কুমার ঘোষ</v>
          </cell>
        </row>
        <row r="5629">
          <cell r="E5629"/>
          <cell r="G5629"/>
        </row>
        <row r="5630">
          <cell r="E5630">
            <v>315384154236</v>
          </cell>
          <cell r="G5630" t="str">
            <v>এস কে ওমর ফারুক</v>
          </cell>
        </row>
        <row r="5631">
          <cell r="E5631"/>
          <cell r="G5631"/>
        </row>
        <row r="5632">
          <cell r="E5632">
            <v>711872776302</v>
          </cell>
          <cell r="G5632" t="str">
            <v>মোঃ শরিফুল ইসলাম</v>
          </cell>
        </row>
        <row r="5633">
          <cell r="E5633"/>
          <cell r="G5633"/>
        </row>
        <row r="5634">
          <cell r="E5634">
            <v>867264581210</v>
          </cell>
          <cell r="G5634" t="str">
            <v>মোঃ হেলাল উদ্দিন চৌধুরী</v>
          </cell>
        </row>
        <row r="5635">
          <cell r="E5635"/>
          <cell r="G5635"/>
        </row>
        <row r="5636">
          <cell r="E5636">
            <v>247868802406</v>
          </cell>
          <cell r="G5636" t="str">
            <v>মোল্লা ইবনা-এ-সাইদ</v>
          </cell>
        </row>
        <row r="5637">
          <cell r="E5637"/>
          <cell r="G5637"/>
        </row>
        <row r="5638">
          <cell r="E5638">
            <v>164599353547</v>
          </cell>
          <cell r="G5638" t="str">
            <v>মোহাম্মদ শফিকুল ইসলাম</v>
          </cell>
        </row>
        <row r="5639">
          <cell r="E5639"/>
          <cell r="G5639"/>
        </row>
        <row r="5640">
          <cell r="E5640">
            <v>810184243782</v>
          </cell>
          <cell r="G5640" t="str">
            <v>মোঃ নজরুল ইসলাম</v>
          </cell>
        </row>
        <row r="5641">
          <cell r="E5641"/>
          <cell r="G5641"/>
        </row>
        <row r="5642">
          <cell r="E5642">
            <v>266594299414</v>
          </cell>
          <cell r="G5642" t="str">
            <v>কাজী ফাতেমা বেগম</v>
          </cell>
        </row>
        <row r="5643">
          <cell r="E5643"/>
          <cell r="G5643"/>
        </row>
        <row r="5644">
          <cell r="E5644">
            <v>171201696016</v>
          </cell>
          <cell r="G5644" t="str">
            <v>অনুরাধা বিশ্বাস</v>
          </cell>
        </row>
        <row r="5645">
          <cell r="E5645"/>
          <cell r="G5645"/>
        </row>
        <row r="5646">
          <cell r="E5646">
            <v>625461170070</v>
          </cell>
          <cell r="G5646" t="str">
            <v>মোঃ মাসুদুর রহমান</v>
          </cell>
        </row>
        <row r="5647">
          <cell r="E5647"/>
          <cell r="G5647"/>
        </row>
        <row r="5648">
          <cell r="E5648">
            <v>824999557108</v>
          </cell>
          <cell r="G5648" t="str">
            <v>মোঃ মামুন আল মোর্শেদ</v>
          </cell>
        </row>
        <row r="5649">
          <cell r="E5649"/>
          <cell r="G5649"/>
        </row>
        <row r="5650">
          <cell r="E5650">
            <v>733860847753</v>
          </cell>
          <cell r="G5650" t="str">
            <v>মোঃ দিদারুল আলম</v>
          </cell>
        </row>
        <row r="5651">
          <cell r="E5651"/>
          <cell r="G5651"/>
        </row>
        <row r="5652">
          <cell r="E5652">
            <v>168464386290</v>
          </cell>
          <cell r="G5652" t="str">
            <v>মোঃ নাসির উদ্দিন খান</v>
          </cell>
        </row>
        <row r="5653">
          <cell r="E5653"/>
          <cell r="G5653"/>
        </row>
        <row r="5654">
          <cell r="E5654">
            <v>366900365862</v>
          </cell>
          <cell r="G5654" t="str">
            <v>মুহাম্মদ আবু কাইম</v>
          </cell>
        </row>
        <row r="5655">
          <cell r="E5655"/>
          <cell r="G5655"/>
        </row>
        <row r="5656">
          <cell r="E5656">
            <v>265845817022</v>
          </cell>
          <cell r="G5656" t="str">
            <v>শফিকুল ইসলাম</v>
          </cell>
        </row>
        <row r="5657">
          <cell r="E5657"/>
          <cell r="G5657"/>
        </row>
        <row r="5658">
          <cell r="E5658">
            <v>611671885642</v>
          </cell>
          <cell r="G5658" t="str">
            <v>মোঃ রাকিব-উল-আলম</v>
          </cell>
        </row>
        <row r="5659">
          <cell r="E5659"/>
          <cell r="G5659"/>
        </row>
        <row r="5660">
          <cell r="E5660">
            <v>215903692795</v>
          </cell>
          <cell r="G5660" t="str">
            <v>নৃপেন্দ্র কুমার সরকার</v>
          </cell>
        </row>
        <row r="5661">
          <cell r="E5661"/>
          <cell r="G5661"/>
        </row>
        <row r="5662">
          <cell r="E5662">
            <v>534780497183</v>
          </cell>
          <cell r="G5662" t="str">
            <v>মোঃ ফরিদ উদ্দিন</v>
          </cell>
        </row>
        <row r="5663">
          <cell r="E5663"/>
          <cell r="G5663"/>
        </row>
        <row r="5664">
          <cell r="E5664">
            <v>274347219809</v>
          </cell>
          <cell r="G5664" t="str">
            <v>এস এম হাসান মুহাম্মদ</v>
          </cell>
        </row>
        <row r="5665">
          <cell r="E5665"/>
          <cell r="G5665"/>
        </row>
        <row r="5666">
          <cell r="E5666">
            <v>330214813378</v>
          </cell>
          <cell r="G5666" t="str">
            <v>মোঃ শাহজালাল সরকার</v>
          </cell>
        </row>
        <row r="5667">
          <cell r="E5667"/>
          <cell r="G5667"/>
        </row>
        <row r="5668">
          <cell r="E5668">
            <v>329636498180</v>
          </cell>
          <cell r="G5668" t="str">
            <v>ফররুখ আহমেদ</v>
          </cell>
        </row>
        <row r="5669">
          <cell r="E5669"/>
          <cell r="G5669"/>
        </row>
        <row r="5670">
          <cell r="E5670">
            <v>879751312812</v>
          </cell>
          <cell r="G5670" t="str">
            <v>মুহাম্মদ পারভেজ রানা</v>
          </cell>
        </row>
        <row r="5671">
          <cell r="E5671"/>
          <cell r="G5671"/>
        </row>
        <row r="5672">
          <cell r="E5672">
            <v>315431468894</v>
          </cell>
          <cell r="G5672" t="str">
            <v>মোঃ হুমায়ুন কবির</v>
          </cell>
        </row>
        <row r="5673">
          <cell r="E5673"/>
          <cell r="G5673"/>
        </row>
        <row r="5674">
          <cell r="E5674">
            <v>716640422449</v>
          </cell>
          <cell r="G5674" t="str">
            <v>মোঃ ফজলুল হক</v>
          </cell>
        </row>
        <row r="5675">
          <cell r="E5675"/>
          <cell r="G5675"/>
        </row>
        <row r="5676">
          <cell r="E5676">
            <v>176297206055</v>
          </cell>
          <cell r="G5676" t="str">
            <v>মোঃ জালাল উদ্দিন</v>
          </cell>
        </row>
        <row r="5677">
          <cell r="E5677"/>
          <cell r="G5677"/>
        </row>
        <row r="5678">
          <cell r="E5678">
            <v>343212511482</v>
          </cell>
          <cell r="G5678" t="str">
            <v>মোঃ তোতা মিয়া</v>
          </cell>
        </row>
        <row r="5679">
          <cell r="E5679"/>
          <cell r="G5679"/>
        </row>
        <row r="5680">
          <cell r="E5680">
            <v>531084512357</v>
          </cell>
          <cell r="G5680" t="str">
            <v>মোহাম্মদ। হাবিবুর রহমান</v>
          </cell>
        </row>
        <row r="5681">
          <cell r="E5681"/>
          <cell r="G5681"/>
        </row>
        <row r="5682">
          <cell r="E5682">
            <v>139682945505</v>
          </cell>
          <cell r="G5682" t="str">
            <v>মোঃ জসিম উদ্দিন</v>
          </cell>
        </row>
        <row r="5683">
          <cell r="E5683"/>
          <cell r="G5683"/>
        </row>
        <row r="5684">
          <cell r="E5684">
            <v>717488277423</v>
          </cell>
          <cell r="G5684" t="str">
            <v>দেবব্রত মল্লিক</v>
          </cell>
        </row>
        <row r="5685">
          <cell r="E5685"/>
          <cell r="G5685"/>
        </row>
        <row r="5686">
          <cell r="E5686">
            <v>650424125439</v>
          </cell>
          <cell r="G5686" t="str">
            <v>মোহাম্মদ কামরুল হাসান</v>
          </cell>
        </row>
        <row r="5687">
          <cell r="E5687"/>
          <cell r="G5687"/>
        </row>
        <row r="5688">
          <cell r="E5688">
            <v>573754271625</v>
          </cell>
          <cell r="G5688" t="str">
            <v>মোঃ জাকির হোসেন ভূঁইয়া</v>
          </cell>
        </row>
        <row r="5689">
          <cell r="E5689"/>
          <cell r="G5689"/>
        </row>
        <row r="5690">
          <cell r="E5690">
            <v>878335864053</v>
          </cell>
          <cell r="G5690" t="str">
            <v>আনাম আহমেদ</v>
          </cell>
        </row>
        <row r="5691">
          <cell r="E5691"/>
          <cell r="G5691"/>
        </row>
        <row r="5692">
          <cell r="E5692">
            <v>590037891950</v>
          </cell>
          <cell r="G5692" t="str">
            <v>মোঃ শামীম সরকার</v>
          </cell>
        </row>
        <row r="5693">
          <cell r="E5693"/>
          <cell r="G5693"/>
        </row>
        <row r="5694">
          <cell r="E5694">
            <v>233470485363</v>
          </cell>
          <cell r="G5694" t="str">
            <v>হোসাইন মোহাম্মদ আরশাদ</v>
          </cell>
        </row>
        <row r="5695">
          <cell r="E5695"/>
          <cell r="G5695"/>
        </row>
        <row r="5696">
          <cell r="E5696">
            <v>752293572281</v>
          </cell>
          <cell r="G5696" t="str">
            <v>মোহাম্মদ জুলহাস উদ্দিন</v>
          </cell>
        </row>
        <row r="5697">
          <cell r="E5697"/>
          <cell r="G5697"/>
        </row>
        <row r="5698">
          <cell r="E5698">
            <v>770378275434</v>
          </cell>
          <cell r="G5698" t="str">
            <v>মোঃ আব্দুল খালেক</v>
          </cell>
        </row>
        <row r="5699">
          <cell r="E5699"/>
          <cell r="G5699"/>
        </row>
        <row r="5700">
          <cell r="E5700">
            <v>323208123267</v>
          </cell>
          <cell r="G5700" t="str">
            <v>মুহসিন আহমেদ তালুকদার</v>
          </cell>
        </row>
        <row r="5701">
          <cell r="E5701"/>
          <cell r="G5701"/>
        </row>
        <row r="5702">
          <cell r="E5702">
            <v>375200698934</v>
          </cell>
          <cell r="G5702" t="str">
            <v>মোঃ আউয়াল হাজরা</v>
          </cell>
        </row>
        <row r="5703">
          <cell r="E5703"/>
          <cell r="G5703"/>
        </row>
        <row r="5704">
          <cell r="E5704">
            <v>210361682706</v>
          </cell>
          <cell r="G5704" t="str">
            <v>মোঃ কায়েস হাওলাদার</v>
          </cell>
        </row>
        <row r="5705">
          <cell r="E5705"/>
          <cell r="G5705"/>
        </row>
        <row r="5706">
          <cell r="E5706">
            <v>159420403848</v>
          </cell>
          <cell r="G5706" t="str">
            <v>মোঃ কবির উদ্দিন আহমেদ</v>
          </cell>
        </row>
        <row r="5707">
          <cell r="E5707"/>
          <cell r="G5707"/>
        </row>
        <row r="5708">
          <cell r="E5708">
            <v>756510320137</v>
          </cell>
          <cell r="G5708" t="str">
            <v>এম.এম আনোয়ারুল ইসলাম</v>
          </cell>
        </row>
        <row r="5709">
          <cell r="E5709"/>
          <cell r="G5709"/>
        </row>
        <row r="5710">
          <cell r="E5710">
            <v>225914260453</v>
          </cell>
          <cell r="G5710" t="str">
            <v>জাহিদ আহামেদ</v>
          </cell>
        </row>
        <row r="5711">
          <cell r="E5711"/>
          <cell r="G5711"/>
        </row>
        <row r="5712">
          <cell r="E5712">
            <v>693126888900</v>
          </cell>
          <cell r="G5712" t="str">
            <v>ইমাম হোসেন</v>
          </cell>
        </row>
        <row r="5713">
          <cell r="E5713"/>
          <cell r="G5713"/>
        </row>
        <row r="5714">
          <cell r="E5714">
            <v>797832585205</v>
          </cell>
          <cell r="G5714" t="str">
            <v>রানী সাহা</v>
          </cell>
        </row>
        <row r="5715">
          <cell r="E5715"/>
          <cell r="G5715"/>
        </row>
        <row r="5716">
          <cell r="E5716">
            <v>152263218926</v>
          </cell>
          <cell r="G5716" t="str">
            <v>মোঃ হাবিবুর রহমান</v>
          </cell>
        </row>
        <row r="5717">
          <cell r="E5717"/>
          <cell r="G5717"/>
        </row>
        <row r="5718">
          <cell r="E5718">
            <v>621585137175</v>
          </cell>
          <cell r="G5718" t="str">
            <v>মোহাম্মদ আনোয়ার হোসেন</v>
          </cell>
        </row>
        <row r="5719">
          <cell r="E5719"/>
          <cell r="G5719"/>
        </row>
        <row r="5720">
          <cell r="E5720">
            <v>812410188180</v>
          </cell>
          <cell r="G5720" t="str">
            <v>লাবনী মহানায়ক</v>
          </cell>
        </row>
        <row r="5721">
          <cell r="E5721"/>
          <cell r="G5721"/>
        </row>
        <row r="5722">
          <cell r="E5722">
            <v>364875872841</v>
          </cell>
          <cell r="G5722" t="str">
            <v>মোঃ মনিরুল ইসলাম</v>
          </cell>
        </row>
        <row r="5723">
          <cell r="E5723"/>
          <cell r="G5723"/>
        </row>
        <row r="5724">
          <cell r="E5724">
            <v>214597723467</v>
          </cell>
          <cell r="G5724" t="str">
            <v>মোঃ হাসিবুল হোসেন</v>
          </cell>
        </row>
        <row r="5725">
          <cell r="E5725"/>
          <cell r="G5725"/>
        </row>
        <row r="5726">
          <cell r="E5726">
            <v>575721852854</v>
          </cell>
          <cell r="G5726" t="str">
            <v>উৎপল কুমার রায়</v>
          </cell>
        </row>
        <row r="5727">
          <cell r="E5727"/>
          <cell r="G5727"/>
        </row>
        <row r="5728">
          <cell r="E5728">
            <v>174612510408</v>
          </cell>
          <cell r="G5728" t="str">
            <v>দেওয়ান মোঃ দেলোয়ার হোসেন</v>
          </cell>
        </row>
        <row r="5729">
          <cell r="E5729"/>
          <cell r="G5729"/>
        </row>
        <row r="5730">
          <cell r="E5730">
            <v>425696883939</v>
          </cell>
          <cell r="G5730" t="str">
            <v>মোঃ রেজাউল হক</v>
          </cell>
        </row>
        <row r="5731">
          <cell r="E5731"/>
          <cell r="G5731"/>
        </row>
        <row r="5732">
          <cell r="E5732">
            <v>388504601437</v>
          </cell>
          <cell r="G5732" t="str">
            <v>মোঃ নূর নেওয়াজ ভূঁইয়া</v>
          </cell>
        </row>
        <row r="5733">
          <cell r="E5733"/>
          <cell r="G5733"/>
        </row>
        <row r="5734">
          <cell r="E5734">
            <v>747521169405</v>
          </cell>
          <cell r="G5734" t="str">
            <v>চৌধুরী শাহনেওয়াজ আকবর</v>
          </cell>
        </row>
        <row r="5735">
          <cell r="E5735"/>
          <cell r="G5735"/>
        </row>
        <row r="5736">
          <cell r="E5736">
            <v>512464807737</v>
          </cell>
          <cell r="G5736" t="str">
            <v>মোঃ নুরুজ্জামান</v>
          </cell>
        </row>
        <row r="5737">
          <cell r="E5737"/>
          <cell r="G5737"/>
        </row>
        <row r="5738">
          <cell r="E5738">
            <v>792086332683</v>
          </cell>
          <cell r="G5738" t="str">
            <v>মোহাম্মদ জিল্লুর রহমান</v>
          </cell>
        </row>
        <row r="5739">
          <cell r="E5739"/>
          <cell r="G5739"/>
        </row>
        <row r="5740">
          <cell r="E5740">
            <v>127201565866</v>
          </cell>
          <cell r="G5740" t="str">
            <v>মোঃ তারিক হাসান</v>
          </cell>
        </row>
        <row r="5741">
          <cell r="E5741"/>
          <cell r="G5741"/>
        </row>
        <row r="5742">
          <cell r="E5742">
            <v>575717103496</v>
          </cell>
          <cell r="G5742" t="str">
            <v>মোঃ মেহেদী হাসান</v>
          </cell>
        </row>
        <row r="5743">
          <cell r="E5743"/>
          <cell r="G5743"/>
        </row>
        <row r="5744">
          <cell r="E5744">
            <v>587056999644</v>
          </cell>
          <cell r="G5744" t="str">
            <v>মোঃ আব্দুস সালাম মিয়া</v>
          </cell>
        </row>
        <row r="5745">
          <cell r="E5745"/>
          <cell r="G5745"/>
        </row>
        <row r="5746">
          <cell r="E5746">
            <v>531141278924</v>
          </cell>
          <cell r="G5746" t="str">
            <v>ওসমান গনি</v>
          </cell>
        </row>
        <row r="5747">
          <cell r="E5747"/>
          <cell r="G5747"/>
        </row>
        <row r="5748">
          <cell r="E5748">
            <v>898455879965</v>
          </cell>
          <cell r="G5748" t="str">
            <v>সেলিম মিয়া</v>
          </cell>
        </row>
        <row r="5749">
          <cell r="E5749"/>
          <cell r="G5749"/>
        </row>
        <row r="5750">
          <cell r="E5750">
            <v>274950129710</v>
          </cell>
          <cell r="G5750" t="str">
            <v>এস এম শামীম আক্তার</v>
          </cell>
        </row>
        <row r="5751">
          <cell r="E5751"/>
          <cell r="G5751"/>
        </row>
        <row r="5752">
          <cell r="E5752">
            <v>459760259843</v>
          </cell>
          <cell r="G5752" t="str">
            <v>মোহাম্মদ শাহীন কাদির</v>
          </cell>
        </row>
        <row r="5753">
          <cell r="E5753"/>
          <cell r="G5753"/>
        </row>
        <row r="5754">
          <cell r="E5754">
            <v>794762927997</v>
          </cell>
          <cell r="G5754" t="str">
            <v>মোঃ জসীন উদ্দিন</v>
          </cell>
        </row>
        <row r="5755">
          <cell r="E5755"/>
          <cell r="G5755"/>
        </row>
        <row r="5756">
          <cell r="E5756">
            <v>140870796599</v>
          </cell>
          <cell r="G5756" t="str">
            <v>আহমেদ রেজা</v>
          </cell>
        </row>
        <row r="5757">
          <cell r="E5757"/>
          <cell r="G5757"/>
        </row>
        <row r="5758">
          <cell r="E5758">
            <v>267389897635</v>
          </cell>
          <cell r="G5758" t="str">
            <v>মোঃ আবুল কালাম আজাদ</v>
          </cell>
        </row>
        <row r="5759">
          <cell r="E5759"/>
          <cell r="G5759"/>
        </row>
        <row r="5760">
          <cell r="E5760">
            <v>123452939888</v>
          </cell>
          <cell r="G5760" t="str">
            <v>সৈয়দ মোঃ শহীদুল হক</v>
          </cell>
        </row>
        <row r="5761">
          <cell r="E5761"/>
          <cell r="G5761"/>
        </row>
        <row r="5762">
          <cell r="E5762">
            <v>165939880795</v>
          </cell>
          <cell r="G5762" t="str">
            <v>মোঃ বাদশা মিয়া</v>
          </cell>
        </row>
        <row r="5763">
          <cell r="E5763"/>
          <cell r="G5763"/>
        </row>
        <row r="5764">
          <cell r="E5764">
            <v>860889272348</v>
          </cell>
          <cell r="G5764" t="str">
            <v>মোঃ ওবায়দুল্লাহ খান</v>
          </cell>
        </row>
        <row r="5765">
          <cell r="E5765"/>
          <cell r="G5765"/>
        </row>
        <row r="5766">
          <cell r="E5766">
            <v>591147391460</v>
          </cell>
          <cell r="G5766" t="str">
            <v>এইচ এ টি এম শামসুদ্দিন</v>
          </cell>
        </row>
        <row r="5767">
          <cell r="E5767"/>
          <cell r="G5767"/>
        </row>
        <row r="5768">
          <cell r="E5768">
            <v>420556576265</v>
          </cell>
          <cell r="G5768" t="str">
            <v>মনিজা বেগম</v>
          </cell>
        </row>
        <row r="5769">
          <cell r="E5769"/>
          <cell r="G5769"/>
        </row>
        <row r="5770">
          <cell r="E5770">
            <v>399523602256</v>
          </cell>
          <cell r="G5770" t="str">
            <v>মোঃ আলী আকবর মিয়া</v>
          </cell>
        </row>
        <row r="5771">
          <cell r="E5771"/>
          <cell r="G5771"/>
        </row>
        <row r="5772">
          <cell r="E5772">
            <v>123824739107</v>
          </cell>
          <cell r="G5772" t="str">
            <v>মোঃ সোহান মন্ডল</v>
          </cell>
        </row>
        <row r="5773">
          <cell r="E5773"/>
          <cell r="G5773"/>
        </row>
        <row r="5774">
          <cell r="E5774">
            <v>260802443387</v>
          </cell>
          <cell r="G5774" t="str">
            <v>মোঃ আশরাফুর রহমান</v>
          </cell>
        </row>
        <row r="5775">
          <cell r="E5775"/>
          <cell r="G5775"/>
        </row>
        <row r="5776">
          <cell r="E5776">
            <v>594690732542</v>
          </cell>
          <cell r="G5776" t="str">
            <v>দিল জাহান বেগম</v>
          </cell>
        </row>
        <row r="5777">
          <cell r="E5777"/>
          <cell r="G5777"/>
        </row>
        <row r="5778">
          <cell r="E5778">
            <v>690037229830</v>
          </cell>
          <cell r="G5778" t="str">
            <v>মিসেস শাহিদা খানম</v>
          </cell>
        </row>
        <row r="5779">
          <cell r="E5779"/>
          <cell r="G5779"/>
        </row>
        <row r="5780">
          <cell r="E5780">
            <v>132560919072</v>
          </cell>
          <cell r="G5780" t="str">
            <v>মোঃ আবদুস সোবহান সরকার</v>
          </cell>
        </row>
        <row r="5781">
          <cell r="E5781"/>
          <cell r="G5781"/>
        </row>
        <row r="5782">
          <cell r="E5782">
            <v>125716700804</v>
          </cell>
          <cell r="G5782" t="str">
            <v>মোঃ খোকা মিয়া</v>
          </cell>
        </row>
        <row r="5783">
          <cell r="E5783"/>
          <cell r="G5783"/>
        </row>
        <row r="5784">
          <cell r="E5784">
            <v>137677395065</v>
          </cell>
          <cell r="G5784" t="str">
            <v>মোহিত আজম</v>
          </cell>
        </row>
        <row r="5785">
          <cell r="E5785"/>
          <cell r="G5785"/>
        </row>
        <row r="5786">
          <cell r="E5786">
            <v>166017296460</v>
          </cell>
          <cell r="G5786" t="str">
            <v>মোহাম্মদ আলমগীর হোসেন</v>
          </cell>
        </row>
        <row r="5787">
          <cell r="E5787"/>
          <cell r="G5787"/>
        </row>
        <row r="5788">
          <cell r="E5788">
            <v>856804312470</v>
          </cell>
          <cell r="G5788" t="str">
            <v>মোঃ মজিবুর রহমান বিশ্বাস</v>
          </cell>
        </row>
        <row r="5789">
          <cell r="E5789"/>
          <cell r="G5789"/>
        </row>
        <row r="5790">
          <cell r="E5790">
            <v>245572554024</v>
          </cell>
          <cell r="G5790" t="str">
            <v>মোঃ নোমান</v>
          </cell>
        </row>
        <row r="5791">
          <cell r="E5791"/>
          <cell r="G5791"/>
        </row>
        <row r="5792">
          <cell r="E5792">
            <v>171662280324</v>
          </cell>
          <cell r="G5792" t="str">
            <v>মোহাম্মদ সাইফুল ইসলাম</v>
          </cell>
        </row>
        <row r="5793">
          <cell r="E5793"/>
          <cell r="G5793"/>
        </row>
        <row r="5794">
          <cell r="E5794">
            <v>210889839000</v>
          </cell>
          <cell r="G5794" t="str">
            <v>মুহাম্মদ মুর্শিদ আলম</v>
          </cell>
        </row>
        <row r="5795">
          <cell r="E5795"/>
          <cell r="G5795"/>
        </row>
        <row r="5796">
          <cell r="E5796">
            <v>590905329360</v>
          </cell>
          <cell r="G5796" t="str">
            <v>মোঃ জাহাঙ্গীর আলম</v>
          </cell>
        </row>
        <row r="5797">
          <cell r="E5797"/>
          <cell r="G5797"/>
        </row>
        <row r="5798">
          <cell r="E5798">
            <v>178982319068</v>
          </cell>
          <cell r="G5798" t="str">
            <v>ধীরেন্দ্র চন্দ্র সরকার</v>
          </cell>
        </row>
        <row r="5799">
          <cell r="E5799"/>
          <cell r="G5799"/>
        </row>
        <row r="5800">
          <cell r="E5800">
            <v>133767817408</v>
          </cell>
          <cell r="G5800" t="str">
            <v>মোঃ আবু সাঈদ</v>
          </cell>
        </row>
        <row r="5801">
          <cell r="E5801"/>
          <cell r="G5801"/>
        </row>
        <row r="5802">
          <cell r="E5802">
            <v>347345672087</v>
          </cell>
          <cell r="G5802" t="str">
            <v>মিসেস নাশিদা নাজনীন</v>
          </cell>
        </row>
        <row r="5803">
          <cell r="E5803"/>
          <cell r="G5803"/>
        </row>
        <row r="5804">
          <cell r="E5804">
            <v>429234702805</v>
          </cell>
          <cell r="G5804" t="str">
            <v>এ কে এম আলমগীর খান</v>
          </cell>
        </row>
        <row r="5805">
          <cell r="E5805"/>
          <cell r="G5805"/>
        </row>
        <row r="5806">
          <cell r="E5806">
            <v>688222310317</v>
          </cell>
          <cell r="G5806" t="str">
            <v>মোঃ আব্দুর রশীদ</v>
          </cell>
        </row>
        <row r="5807">
          <cell r="E5807"/>
          <cell r="G5807"/>
        </row>
        <row r="5808">
          <cell r="E5808">
            <v>579904451598</v>
          </cell>
          <cell r="G5808" t="str">
            <v>মাহফুজুর রহমান</v>
          </cell>
        </row>
        <row r="5809">
          <cell r="E5809"/>
          <cell r="G5809"/>
        </row>
        <row r="5810">
          <cell r="E5810">
            <v>686163292146</v>
          </cell>
          <cell r="G5810" t="str">
            <v>মোঃ মোশাররফ হোসেন</v>
          </cell>
        </row>
        <row r="5811">
          <cell r="E5811"/>
          <cell r="G5811"/>
        </row>
        <row r="5812">
          <cell r="E5812">
            <v>739440537865</v>
          </cell>
          <cell r="G5812" t="str">
            <v>খন্দকার মতিউর রহমান</v>
          </cell>
        </row>
        <row r="5813">
          <cell r="E5813"/>
          <cell r="G5813"/>
        </row>
        <row r="5814">
          <cell r="E5814">
            <v>762109655666</v>
          </cell>
          <cell r="G5814" t="str">
            <v>মোঃ হারুন অর রশীদ</v>
          </cell>
        </row>
        <row r="5815">
          <cell r="E5815"/>
          <cell r="G5815"/>
        </row>
        <row r="5816">
          <cell r="E5816">
            <v>633880480354</v>
          </cell>
          <cell r="G5816" t="str">
            <v>মোঃ মইনুল ইসলাম</v>
          </cell>
        </row>
        <row r="5817">
          <cell r="E5817"/>
          <cell r="G5817"/>
        </row>
        <row r="5818">
          <cell r="E5818">
            <v>690050339504</v>
          </cell>
          <cell r="G5818" t="str">
            <v>লুৎফুন নাহার খানম</v>
          </cell>
        </row>
        <row r="5819">
          <cell r="E5819"/>
          <cell r="G5819"/>
        </row>
        <row r="5820">
          <cell r="E5820">
            <v>766686658717</v>
          </cell>
          <cell r="G5820" t="str">
            <v>এস এ মঈন</v>
          </cell>
        </row>
        <row r="5821">
          <cell r="E5821"/>
          <cell r="G5821"/>
        </row>
        <row r="5822">
          <cell r="E5822">
            <v>158016236548</v>
          </cell>
          <cell r="G5822" t="str">
            <v>মোঃ লাইসুজ্জামান</v>
          </cell>
        </row>
        <row r="5823">
          <cell r="E5823"/>
          <cell r="G5823"/>
        </row>
        <row r="5824">
          <cell r="E5824">
            <v>493765944032</v>
          </cell>
          <cell r="G5824" t="str">
            <v>আমানউল্লাহ সোহাগ</v>
          </cell>
        </row>
        <row r="5825">
          <cell r="E5825"/>
          <cell r="G5825"/>
        </row>
        <row r="5826">
          <cell r="E5826">
            <v>297223968411</v>
          </cell>
          <cell r="G5826" t="str">
            <v>মোঃ সেলিম আল আজাদ</v>
          </cell>
        </row>
        <row r="5827">
          <cell r="E5827"/>
          <cell r="G5827"/>
        </row>
        <row r="5828">
          <cell r="E5828">
            <v>340653240933</v>
          </cell>
          <cell r="G5828" t="str">
            <v>শাওরব শামাদ্দার</v>
          </cell>
        </row>
        <row r="5829">
          <cell r="E5829"/>
          <cell r="G5829"/>
        </row>
        <row r="5830">
          <cell r="E5830">
            <v>843141421622</v>
          </cell>
          <cell r="G5830" t="str">
            <v>মোঃ সাদাকুর রহমান</v>
          </cell>
        </row>
        <row r="5831">
          <cell r="E5831"/>
          <cell r="G5831"/>
        </row>
        <row r="5832">
          <cell r="E5832">
            <v>596727367898</v>
          </cell>
          <cell r="G5832" t="str">
            <v>কে এম আব্দুস শুকুর</v>
          </cell>
        </row>
        <row r="5833">
          <cell r="E5833"/>
          <cell r="G5833"/>
        </row>
        <row r="5834">
          <cell r="E5834">
            <v>411980615496</v>
          </cell>
          <cell r="G5834" t="str">
            <v>মোঃ আবদুল হামিদ</v>
          </cell>
        </row>
        <row r="5835">
          <cell r="E5835"/>
          <cell r="G5835"/>
        </row>
        <row r="5836">
          <cell r="E5836">
            <v>474442643954</v>
          </cell>
          <cell r="G5836" t="str">
            <v>মোহাম্মদ সাইদুর রহমান শেখ</v>
          </cell>
        </row>
        <row r="5837">
          <cell r="E5837"/>
          <cell r="G5837"/>
        </row>
        <row r="5838">
          <cell r="E5838">
            <v>297005302366</v>
          </cell>
          <cell r="G5838" t="str">
            <v>মোহাম্মদ টোকন শেখ</v>
          </cell>
        </row>
        <row r="5839">
          <cell r="E5839"/>
          <cell r="G5839"/>
        </row>
        <row r="5840">
          <cell r="E5840">
            <v>376203676956</v>
          </cell>
          <cell r="G5840" t="str">
            <v>মুহাম্মদ শামসুজ্জামান খান</v>
          </cell>
        </row>
        <row r="5841">
          <cell r="E5841"/>
          <cell r="G5841"/>
        </row>
        <row r="5842">
          <cell r="E5842">
            <v>565451528800</v>
          </cell>
          <cell r="G5842" t="str">
            <v>আব্দুল মাহফুজ</v>
          </cell>
        </row>
        <row r="5843">
          <cell r="E5843"/>
          <cell r="G5843"/>
        </row>
        <row r="5844">
          <cell r="E5844">
            <v>539123989123</v>
          </cell>
          <cell r="G5844" t="str">
            <v>মোঃ আব্দুল হালিম মোড়ল</v>
          </cell>
        </row>
        <row r="5845">
          <cell r="E5845"/>
          <cell r="G5845"/>
        </row>
        <row r="5846">
          <cell r="E5846">
            <v>510390204134</v>
          </cell>
          <cell r="G5846" t="str">
            <v>মোহাম্মদ কাওছার হোসেন</v>
          </cell>
        </row>
        <row r="5847">
          <cell r="E5847"/>
          <cell r="G5847"/>
        </row>
        <row r="5848">
          <cell r="E5848">
            <v>448554368689</v>
          </cell>
          <cell r="G5848" t="str">
            <v>মোঃ মনসুর আলী</v>
          </cell>
        </row>
        <row r="5849">
          <cell r="E5849"/>
          <cell r="G5849"/>
        </row>
        <row r="5850">
          <cell r="E5850">
            <v>560449718196</v>
          </cell>
          <cell r="G5850" t="str">
            <v>মতিউর রহমান</v>
          </cell>
        </row>
        <row r="5851">
          <cell r="E5851"/>
          <cell r="G5851"/>
        </row>
        <row r="5852">
          <cell r="E5852">
            <v>821208795788</v>
          </cell>
          <cell r="G5852" t="str">
            <v>নলিনী রঞ্জন অধিকারী</v>
          </cell>
        </row>
        <row r="5853">
          <cell r="E5853"/>
          <cell r="G5853"/>
        </row>
        <row r="5854">
          <cell r="E5854">
            <v>377726637203</v>
          </cell>
          <cell r="G5854" t="str">
            <v>মোঃ নিয়াজ মাহমুদ</v>
          </cell>
        </row>
        <row r="5855">
          <cell r="E5855"/>
          <cell r="G5855"/>
        </row>
        <row r="5856">
          <cell r="E5856">
            <v>135616202672</v>
          </cell>
          <cell r="G5856" t="str">
            <v>আরিফুর রহমান</v>
          </cell>
        </row>
        <row r="5857">
          <cell r="E5857"/>
          <cell r="G5857"/>
        </row>
        <row r="5858">
          <cell r="E5858">
            <v>273241271271</v>
          </cell>
          <cell r="G5858" t="str">
            <v>আবদুল্লাহ আল তারেক</v>
          </cell>
        </row>
        <row r="5859">
          <cell r="E5859"/>
          <cell r="G5859"/>
        </row>
        <row r="5860">
          <cell r="E5860">
            <v>399137530166</v>
          </cell>
          <cell r="G5860" t="str">
            <v>মোঃ নুরুল ইসলাম</v>
          </cell>
        </row>
        <row r="5861">
          <cell r="E5861"/>
          <cell r="G5861"/>
        </row>
        <row r="5862">
          <cell r="E5862">
            <v>690116347091</v>
          </cell>
          <cell r="G5862" t="str">
            <v>মোঃ আনোয়ার হোসেন</v>
          </cell>
        </row>
        <row r="5863">
          <cell r="E5863"/>
          <cell r="G5863"/>
        </row>
        <row r="5864">
          <cell r="E5864">
            <v>314147251013</v>
          </cell>
          <cell r="G5864" t="str">
            <v>মোঃ আইনুল কবির</v>
          </cell>
        </row>
        <row r="5865">
          <cell r="E5865"/>
          <cell r="G5865"/>
        </row>
        <row r="5866">
          <cell r="E5866">
            <v>121515701524</v>
          </cell>
          <cell r="G5866" t="str">
            <v>মোঃ শামীম হোসেন</v>
          </cell>
        </row>
        <row r="5867">
          <cell r="E5867"/>
          <cell r="G5867"/>
        </row>
        <row r="5868">
          <cell r="E5868">
            <v>448527272650</v>
          </cell>
          <cell r="G5868" t="str">
            <v>মোঃ আতাউর রহমান</v>
          </cell>
        </row>
        <row r="5869">
          <cell r="E5869"/>
          <cell r="G5869"/>
        </row>
        <row r="5870">
          <cell r="E5870">
            <v>422013736114</v>
          </cell>
          <cell r="G5870" t="str">
            <v>মোঃ সাদেক আলী প্রধান</v>
          </cell>
        </row>
        <row r="5871">
          <cell r="E5871"/>
          <cell r="G5871"/>
        </row>
        <row r="5872">
          <cell r="E5872">
            <v>868639621098</v>
          </cell>
          <cell r="G5872" t="str">
            <v>মোঃ দেলোয়ার হোসেন</v>
          </cell>
        </row>
        <row r="5873">
          <cell r="E5873"/>
          <cell r="G5873"/>
        </row>
        <row r="5874">
          <cell r="E5874">
            <v>773477232468</v>
          </cell>
          <cell r="G5874" t="str">
            <v>মোঃ মহসিন আলম প্রামাণিক</v>
          </cell>
        </row>
        <row r="5875">
          <cell r="E5875"/>
          <cell r="G5875"/>
        </row>
        <row r="5876">
          <cell r="E5876"/>
          <cell r="G5876"/>
        </row>
        <row r="5877">
          <cell r="E5877">
            <v>586657475808</v>
          </cell>
          <cell r="G5877" t="str">
            <v>মোঃ আশরাফুল আলম</v>
          </cell>
        </row>
        <row r="5878">
          <cell r="E5878"/>
          <cell r="G5878"/>
        </row>
        <row r="5879">
          <cell r="E5879">
            <v>364900171291</v>
          </cell>
          <cell r="G5879" t="str">
            <v>মোঃ জহিরুল ইসলাম</v>
          </cell>
        </row>
        <row r="5880">
          <cell r="E5880"/>
          <cell r="G5880"/>
        </row>
        <row r="5881">
          <cell r="E5881">
            <v>439009160177</v>
          </cell>
          <cell r="G5881" t="str">
            <v>শেখ মোহাম্মদ মহসিন</v>
          </cell>
        </row>
        <row r="5882">
          <cell r="E5882"/>
          <cell r="G5882"/>
        </row>
        <row r="5883">
          <cell r="E5883">
            <v>764368361879</v>
          </cell>
          <cell r="G5883" t="str">
            <v>মোঃ জামাল উদ্দিন</v>
          </cell>
        </row>
        <row r="5884">
          <cell r="E5884"/>
          <cell r="G5884"/>
        </row>
        <row r="5885">
          <cell r="E5885">
            <v>529578539222</v>
          </cell>
          <cell r="G5885" t="str">
            <v>মোঃ রমিজ উদ্দিন খান</v>
          </cell>
        </row>
        <row r="5886">
          <cell r="E5886"/>
          <cell r="G5886"/>
        </row>
        <row r="5887">
          <cell r="E5887">
            <v>867643462959</v>
          </cell>
          <cell r="G5887" t="str">
            <v>মোহাম্মদ মোখলেছুর রহমান</v>
          </cell>
        </row>
        <row r="5888">
          <cell r="E5888"/>
          <cell r="G5888"/>
        </row>
        <row r="5889">
          <cell r="E5889">
            <v>194092985303</v>
          </cell>
          <cell r="G5889" t="str">
            <v>মোঃ রুহুল আমিন</v>
          </cell>
        </row>
        <row r="5890">
          <cell r="E5890"/>
          <cell r="G5890"/>
        </row>
        <row r="5891">
          <cell r="E5891">
            <v>533342318488</v>
          </cell>
          <cell r="G5891" t="str">
            <v>মোঃ মুয়েদুল ইসলাম</v>
          </cell>
        </row>
        <row r="5892">
          <cell r="E5892"/>
          <cell r="G5892"/>
        </row>
        <row r="5893">
          <cell r="E5893">
            <v>381451647643</v>
          </cell>
          <cell r="G5893" t="str">
            <v>মোঃ তাজুল ইসলাম</v>
          </cell>
        </row>
        <row r="5894">
          <cell r="E5894"/>
          <cell r="G5894"/>
        </row>
        <row r="5895">
          <cell r="E5895">
            <v>377055995196</v>
          </cell>
          <cell r="G5895" t="str">
            <v>এস এম ইরফানুর রহমান</v>
          </cell>
        </row>
        <row r="5896">
          <cell r="E5896"/>
          <cell r="G5896"/>
        </row>
        <row r="5897">
          <cell r="E5897">
            <v>713753933334</v>
          </cell>
          <cell r="G5897" t="str">
            <v>মোঃ কামাল হোসেন</v>
          </cell>
        </row>
        <row r="5898">
          <cell r="E5898"/>
          <cell r="G5898"/>
        </row>
        <row r="5899">
          <cell r="E5899">
            <v>218839584777</v>
          </cell>
          <cell r="G5899" t="str">
            <v>মোঃ জাকারিয়া মন্ডল</v>
          </cell>
        </row>
        <row r="5900">
          <cell r="E5900"/>
          <cell r="G5900"/>
        </row>
        <row r="5901">
          <cell r="E5901">
            <v>741575148165</v>
          </cell>
          <cell r="G5901" t="str">
            <v>মোঃ দেদারুল ইসলাম</v>
          </cell>
        </row>
        <row r="5902">
          <cell r="E5902"/>
          <cell r="G5902"/>
        </row>
        <row r="5903">
          <cell r="E5903">
            <v>172907396793</v>
          </cell>
          <cell r="G5903" t="str">
            <v>পোফেন্ট বৈশিষ্ট্য</v>
          </cell>
        </row>
        <row r="5904">
          <cell r="E5904"/>
          <cell r="G5904"/>
        </row>
        <row r="5905">
          <cell r="E5905">
            <v>647352308490</v>
          </cell>
          <cell r="G5905" t="str">
            <v>মোঃ দেলোয়ার হোসেন</v>
          </cell>
        </row>
        <row r="5906">
          <cell r="E5906"/>
          <cell r="G5906"/>
        </row>
        <row r="5907">
          <cell r="E5907">
            <v>779107695653</v>
          </cell>
          <cell r="G5907" t="str">
            <v>নাজমুল এহসান</v>
          </cell>
        </row>
        <row r="5908">
          <cell r="E5908"/>
          <cell r="G5908"/>
        </row>
        <row r="5909">
          <cell r="E5909">
            <v>187062901018</v>
          </cell>
          <cell r="G5909" t="str">
            <v>মুহাম্মদ হুমায়ুন কবীর</v>
          </cell>
        </row>
        <row r="5910">
          <cell r="E5910"/>
          <cell r="G5910"/>
        </row>
        <row r="5911">
          <cell r="E5911">
            <v>360749205131</v>
          </cell>
          <cell r="G5911" t="str">
            <v>মেহেদী হাসান</v>
          </cell>
        </row>
        <row r="5912">
          <cell r="E5912"/>
          <cell r="G5912"/>
        </row>
        <row r="5913">
          <cell r="E5913">
            <v>791719479464</v>
          </cell>
          <cell r="G5913" t="str">
            <v>মোঃ মাহাদী হাসান সাহাগ</v>
          </cell>
        </row>
        <row r="5914">
          <cell r="E5914"/>
          <cell r="G5914"/>
        </row>
        <row r="5915">
          <cell r="E5915">
            <v>366377697116</v>
          </cell>
          <cell r="G5915" t="str">
            <v>আরিফুল ইসলাম</v>
          </cell>
        </row>
        <row r="5916">
          <cell r="E5916"/>
          <cell r="G5916"/>
        </row>
        <row r="5917">
          <cell r="E5917">
            <v>181414623493</v>
          </cell>
          <cell r="G5917" t="str">
            <v>মোঃ আবাইদুর রহমান</v>
          </cell>
        </row>
        <row r="5918">
          <cell r="E5918"/>
          <cell r="G5918"/>
        </row>
        <row r="5919">
          <cell r="E5919">
            <v>110066145459</v>
          </cell>
          <cell r="G5919" t="str">
            <v>মোঃ মনিরুল ইসলাম</v>
          </cell>
        </row>
        <row r="5920">
          <cell r="E5920"/>
          <cell r="G5920"/>
        </row>
        <row r="5921">
          <cell r="E5921">
            <v>839111918458</v>
          </cell>
          <cell r="G5921" t="str">
            <v>মোঃ শাহনেওয়াজ কাশেম</v>
          </cell>
        </row>
        <row r="5922">
          <cell r="E5922"/>
          <cell r="G5922"/>
        </row>
        <row r="5923">
          <cell r="E5923">
            <v>226988498755</v>
          </cell>
          <cell r="G5923" t="str">
            <v>মিয়া মোঃ মোস্তফা জামাল</v>
          </cell>
        </row>
        <row r="5924">
          <cell r="E5924"/>
          <cell r="G5924"/>
        </row>
        <row r="5925">
          <cell r="E5925">
            <v>725829789361</v>
          </cell>
          <cell r="G5925" t="str">
            <v>কে এম রিয়াজ উদ্দিন</v>
          </cell>
        </row>
        <row r="5926">
          <cell r="E5926"/>
          <cell r="G5926"/>
        </row>
        <row r="5927">
          <cell r="E5927">
            <v>158770529200</v>
          </cell>
          <cell r="G5927" t="str">
            <v>মোহাম্মদ ইয়াসিন মিয়া</v>
          </cell>
        </row>
        <row r="5928">
          <cell r="E5928"/>
          <cell r="G5928"/>
        </row>
        <row r="5929">
          <cell r="E5929">
            <v>252465403211</v>
          </cell>
          <cell r="G5929" t="str">
            <v>মোঃ আবুল কালাম আজাদ</v>
          </cell>
        </row>
        <row r="5930">
          <cell r="E5930"/>
          <cell r="G5930"/>
        </row>
        <row r="5931">
          <cell r="E5931">
            <v>822560723509</v>
          </cell>
          <cell r="G5931" t="str">
            <v>মোঃ গোলাম আবিদ</v>
          </cell>
        </row>
        <row r="5932">
          <cell r="E5932"/>
          <cell r="G5932"/>
        </row>
        <row r="5933">
          <cell r="E5933">
            <v>416330633028</v>
          </cell>
          <cell r="G5933" t="str">
            <v>মোঃ জসিম উদ্দিন</v>
          </cell>
        </row>
        <row r="5934">
          <cell r="E5934"/>
          <cell r="G5934"/>
        </row>
        <row r="5935">
          <cell r="E5935">
            <v>790292350080</v>
          </cell>
          <cell r="G5935" t="str">
            <v>আব্দুল আজিজ মিয়া</v>
          </cell>
        </row>
        <row r="5936">
          <cell r="E5936"/>
          <cell r="G5936"/>
        </row>
        <row r="5937">
          <cell r="E5937">
            <v>792422802897</v>
          </cell>
          <cell r="G5937" t="str">
            <v>ফরহাদ আহমেদ</v>
          </cell>
        </row>
        <row r="5938">
          <cell r="E5938"/>
          <cell r="G5938"/>
        </row>
        <row r="5939">
          <cell r="E5939">
            <v>269910413606</v>
          </cell>
          <cell r="G5939" t="str">
            <v>মোহাম্মদ শরিফুর রহমান</v>
          </cell>
        </row>
        <row r="5940">
          <cell r="E5940"/>
          <cell r="G5940"/>
        </row>
        <row r="5941">
          <cell r="E5941">
            <v>613348198078</v>
          </cell>
          <cell r="G5941" t="str">
            <v>রাজীব দাস</v>
          </cell>
        </row>
        <row r="5942">
          <cell r="E5942"/>
          <cell r="G5942"/>
        </row>
        <row r="5943">
          <cell r="E5943">
            <v>182422261189</v>
          </cell>
          <cell r="G5943" t="str">
            <v>মোঃ আমিরুল ইসলাম</v>
          </cell>
        </row>
        <row r="5944">
          <cell r="E5944"/>
          <cell r="G5944"/>
        </row>
        <row r="5945">
          <cell r="E5945">
            <v>423288778153</v>
          </cell>
          <cell r="G5945" t="str">
            <v>মিশাদ ইসরাত খান</v>
          </cell>
        </row>
        <row r="5946">
          <cell r="E5946"/>
          <cell r="G5946"/>
        </row>
        <row r="5947">
          <cell r="E5947">
            <v>189359447139</v>
          </cell>
          <cell r="G5947" t="str">
            <v>মুহাম্মদ মাসুদুল হক</v>
          </cell>
        </row>
        <row r="5948">
          <cell r="E5948"/>
          <cell r="G5948"/>
        </row>
        <row r="5949">
          <cell r="E5949">
            <v>794663836404</v>
          </cell>
          <cell r="G5949" t="str">
            <v>মোঃ দেলোয়ার হোসেন সিকদার</v>
          </cell>
        </row>
        <row r="5950">
          <cell r="E5950"/>
          <cell r="G5950"/>
        </row>
        <row r="5951">
          <cell r="E5951">
            <v>236028829415</v>
          </cell>
          <cell r="G5951" t="str">
            <v>মোঃ জাহিদুল ইসলাম</v>
          </cell>
        </row>
        <row r="5952">
          <cell r="E5952"/>
          <cell r="G5952"/>
        </row>
        <row r="5953">
          <cell r="E5953">
            <v>768637536506</v>
          </cell>
          <cell r="G5953" t="str">
            <v>মুহাম্মদ খায়রুল ইসলাম</v>
          </cell>
        </row>
        <row r="5954">
          <cell r="E5954"/>
          <cell r="G5954"/>
        </row>
        <row r="5955">
          <cell r="E5955">
            <v>469212284341</v>
          </cell>
          <cell r="G5955" t="str">
            <v>মোঃ আশরাফুল ইসলাম</v>
          </cell>
        </row>
        <row r="5956">
          <cell r="E5956"/>
          <cell r="G5956"/>
        </row>
        <row r="5957">
          <cell r="E5957">
            <v>378286331860</v>
          </cell>
          <cell r="G5957" t="str">
            <v>মোহাম্মদ আরাফাত হোসেন সরকার</v>
          </cell>
        </row>
        <row r="5958">
          <cell r="E5958"/>
          <cell r="G5958"/>
        </row>
        <row r="5959">
          <cell r="E5959">
            <v>612588935898</v>
          </cell>
          <cell r="G5959" t="str">
            <v>সেলিনা পারভীন</v>
          </cell>
        </row>
        <row r="5960">
          <cell r="E5960"/>
          <cell r="G5960"/>
        </row>
        <row r="5961">
          <cell r="E5961">
            <v>150362912357</v>
          </cell>
          <cell r="G5961" t="str">
            <v>রাবেয়া সুলতানা</v>
          </cell>
        </row>
        <row r="5962">
          <cell r="E5962"/>
          <cell r="G5962"/>
        </row>
        <row r="5963">
          <cell r="E5963">
            <v>626704763089</v>
          </cell>
          <cell r="G5963" t="str">
            <v>আফরোজা পারভীন বানু</v>
          </cell>
        </row>
        <row r="5964">
          <cell r="E5964"/>
          <cell r="G5964"/>
        </row>
        <row r="5965">
          <cell r="E5965">
            <v>227227763913</v>
          </cell>
          <cell r="G5965" t="str">
            <v>আফতাবুন নাহার</v>
          </cell>
        </row>
        <row r="5966">
          <cell r="E5966"/>
          <cell r="G5966"/>
        </row>
        <row r="5967">
          <cell r="E5967">
            <v>534754266972</v>
          </cell>
          <cell r="G5967" t="str">
            <v>মোঃ মেহেদী হাসান</v>
          </cell>
        </row>
        <row r="5968">
          <cell r="E5968"/>
          <cell r="G5968"/>
        </row>
        <row r="5969">
          <cell r="E5969">
            <v>511494976109</v>
          </cell>
          <cell r="G5969" t="str">
            <v>মাহমুদা শিরিন</v>
          </cell>
        </row>
        <row r="5970">
          <cell r="E5970"/>
          <cell r="G5970"/>
        </row>
        <row r="5971">
          <cell r="E5971">
            <v>559271820778</v>
          </cell>
          <cell r="G5971" t="str">
            <v>মোঃ জাকারিয়া</v>
          </cell>
        </row>
        <row r="5972">
          <cell r="E5972"/>
          <cell r="G5972"/>
        </row>
        <row r="5973">
          <cell r="E5973">
            <v>685554715641</v>
          </cell>
          <cell r="G5973" t="str">
            <v>মোঃ রাশেদুজ্জামান</v>
          </cell>
        </row>
        <row r="5974">
          <cell r="E5974"/>
          <cell r="G5974"/>
        </row>
        <row r="5975">
          <cell r="E5975">
            <v>546535313655</v>
          </cell>
          <cell r="G5975" t="str">
            <v>শাহাবুদ্দিন মাহমুদ</v>
          </cell>
        </row>
        <row r="5976">
          <cell r="E5976"/>
          <cell r="G5976"/>
        </row>
        <row r="5977">
          <cell r="E5977">
            <v>357039858423</v>
          </cell>
          <cell r="G5977" t="str">
            <v>মোঃ আফজাল সিদ্দিকী</v>
          </cell>
        </row>
        <row r="5978">
          <cell r="E5978"/>
          <cell r="G5978"/>
        </row>
        <row r="5979">
          <cell r="E5979">
            <v>487373889195</v>
          </cell>
          <cell r="G5979" t="str">
            <v>কাজী মোঃ নাসির উদ্দিন</v>
          </cell>
        </row>
        <row r="5980">
          <cell r="E5980"/>
          <cell r="G5980"/>
        </row>
        <row r="5981">
          <cell r="E5981">
            <v>149116719254</v>
          </cell>
          <cell r="G5981" t="str">
            <v>রিফাত ইমতিয়াজ সাদ</v>
          </cell>
        </row>
        <row r="5982">
          <cell r="E5982"/>
          <cell r="G5982"/>
        </row>
        <row r="5983">
          <cell r="E5983">
            <v>411872784003</v>
          </cell>
          <cell r="G5983" t="str">
            <v>শামসুন্নাহার</v>
          </cell>
        </row>
        <row r="5984">
          <cell r="E5984"/>
          <cell r="G5984"/>
        </row>
        <row r="5985">
          <cell r="E5985">
            <v>770967242962</v>
          </cell>
          <cell r="G5985" t="str">
            <v>গোপাল চন্দ্র বর্মণ</v>
          </cell>
        </row>
        <row r="5986">
          <cell r="E5986"/>
          <cell r="G5986"/>
        </row>
        <row r="5987">
          <cell r="E5987">
            <v>730456237013</v>
          </cell>
          <cell r="G5987" t="str">
            <v>মোঃ আসাদুজ্জামান</v>
          </cell>
        </row>
        <row r="5988">
          <cell r="E5988"/>
          <cell r="G5988"/>
        </row>
        <row r="5989">
          <cell r="E5989">
            <v>148968261306</v>
          </cell>
          <cell r="G5989" t="str">
            <v>মোঃ আহসান উদ্দিন</v>
          </cell>
        </row>
        <row r="5990">
          <cell r="E5990"/>
          <cell r="G5990"/>
        </row>
        <row r="5991">
          <cell r="E5991">
            <v>565725736115</v>
          </cell>
          <cell r="G5991" t="str">
            <v>মোঃ আব্দুল্লাহ আল মামুন</v>
          </cell>
        </row>
        <row r="5992">
          <cell r="E5992"/>
          <cell r="G5992"/>
        </row>
        <row r="5993">
          <cell r="E5993">
            <v>635441719295</v>
          </cell>
          <cell r="G5993" t="str">
            <v>দুলাল চন্দ্র ঘোষ</v>
          </cell>
        </row>
        <row r="5994">
          <cell r="E5994"/>
          <cell r="G5994"/>
        </row>
        <row r="5995">
          <cell r="E5995">
            <v>749980142306</v>
          </cell>
          <cell r="G5995" t="str">
            <v>মোঃ ইফতেখার ইসলাম</v>
          </cell>
        </row>
        <row r="5996">
          <cell r="E5996"/>
          <cell r="G5996"/>
        </row>
        <row r="5997">
          <cell r="E5997">
            <v>731457881269</v>
          </cell>
          <cell r="G5997" t="str">
            <v>মোঃ সাইদুর রহমান</v>
          </cell>
        </row>
        <row r="5998">
          <cell r="E5998"/>
          <cell r="G5998"/>
        </row>
        <row r="5999">
          <cell r="E5999">
            <v>273436893549</v>
          </cell>
          <cell r="G5999" t="str">
            <v>মোঃ বদরুল ইসলাম মেহেদী</v>
          </cell>
        </row>
        <row r="6000">
          <cell r="E6000"/>
          <cell r="G6000"/>
        </row>
        <row r="6001">
          <cell r="E6001">
            <v>525736543713</v>
          </cell>
          <cell r="G6001" t="str">
            <v>মোঃ হাতেম আলী</v>
          </cell>
        </row>
        <row r="6002">
          <cell r="E6002"/>
          <cell r="G6002"/>
        </row>
        <row r="6003">
          <cell r="E6003">
            <v>173652162757</v>
          </cell>
          <cell r="G6003" t="str">
            <v>জাকের আহমেদ চৌধুরী</v>
          </cell>
        </row>
        <row r="6004">
          <cell r="E6004"/>
          <cell r="G6004"/>
        </row>
        <row r="6005">
          <cell r="E6005">
            <v>158617822655</v>
          </cell>
          <cell r="G6005" t="str">
            <v>মোঃ মোজাহিদ হোসেন খান</v>
          </cell>
        </row>
        <row r="6006">
          <cell r="E6006"/>
          <cell r="G6006"/>
        </row>
        <row r="6007">
          <cell r="E6007">
            <v>658695557511</v>
          </cell>
          <cell r="G6007" t="str">
            <v>এ.মালেক</v>
          </cell>
        </row>
        <row r="6008">
          <cell r="E6008"/>
          <cell r="G6008"/>
        </row>
        <row r="6009">
          <cell r="E6009">
            <v>469006434452</v>
          </cell>
          <cell r="G6009" t="str">
            <v>মোঃ সালেহ আহমেদ</v>
          </cell>
        </row>
        <row r="6010">
          <cell r="E6010"/>
          <cell r="G6010"/>
        </row>
        <row r="6011">
          <cell r="E6011">
            <v>381229210909</v>
          </cell>
          <cell r="G6011" t="str">
            <v>মোহাম্মদ আনিসুর রহমান</v>
          </cell>
        </row>
        <row r="6012">
          <cell r="E6012"/>
          <cell r="G6012"/>
        </row>
        <row r="6013">
          <cell r="E6013">
            <v>188971914832</v>
          </cell>
          <cell r="G6013" t="str">
            <v>এম.এম রাকিবুজ্জামান</v>
          </cell>
        </row>
        <row r="6014">
          <cell r="E6014"/>
          <cell r="G6014"/>
        </row>
        <row r="6015">
          <cell r="E6015">
            <v>117697770968</v>
          </cell>
          <cell r="G6015" t="str">
            <v>মোঃ গোলাম হোসেন</v>
          </cell>
        </row>
        <row r="6016">
          <cell r="E6016"/>
          <cell r="G6016"/>
        </row>
        <row r="6017">
          <cell r="E6017">
            <v>662099232926</v>
          </cell>
          <cell r="G6017" t="str">
            <v>মোহাম্মদ তানভীর আহমেদ</v>
          </cell>
        </row>
        <row r="6018">
          <cell r="E6018"/>
          <cell r="G6018"/>
        </row>
        <row r="6019">
          <cell r="E6019">
            <v>149541536778</v>
          </cell>
          <cell r="G6019" t="str">
            <v>কাজী ইয়াসমিন সুলতানা</v>
          </cell>
        </row>
        <row r="6020">
          <cell r="E6020"/>
          <cell r="G6020"/>
        </row>
        <row r="6021">
          <cell r="E6021">
            <v>281928441272</v>
          </cell>
          <cell r="G6021" t="str">
            <v>মোঃ ফোরকানুল ইসলাম</v>
          </cell>
        </row>
        <row r="6022">
          <cell r="E6022"/>
          <cell r="G6022"/>
        </row>
        <row r="6023">
          <cell r="E6023">
            <v>138282560170</v>
          </cell>
          <cell r="G6023" t="str">
            <v>খন্দকার হাফিজুর রহমান</v>
          </cell>
        </row>
        <row r="6024">
          <cell r="E6024"/>
          <cell r="G6024"/>
        </row>
        <row r="6025">
          <cell r="E6025">
            <v>413388882742</v>
          </cell>
          <cell r="G6025" t="str">
            <v>আকলিমা চৌধুরী</v>
          </cell>
        </row>
        <row r="6026">
          <cell r="E6026"/>
          <cell r="G6026"/>
        </row>
        <row r="6027">
          <cell r="E6027">
            <v>669322928095</v>
          </cell>
          <cell r="G6027" t="str">
            <v>মোঃ রাজিব মিয়া</v>
          </cell>
        </row>
        <row r="6028">
          <cell r="E6028"/>
          <cell r="G6028"/>
        </row>
        <row r="6029">
          <cell r="E6029">
            <v>399096317460</v>
          </cell>
          <cell r="G6029" t="str">
            <v>মোঃ রাকিবুল হাসান রাজীব</v>
          </cell>
        </row>
        <row r="6030">
          <cell r="E6030"/>
          <cell r="G6030"/>
        </row>
        <row r="6031">
          <cell r="E6031">
            <v>725101280888</v>
          </cell>
          <cell r="G6031" t="str">
            <v>নাজনীন নাহার নুপুর</v>
          </cell>
        </row>
        <row r="6032">
          <cell r="E6032"/>
          <cell r="G6032"/>
        </row>
        <row r="6033">
          <cell r="E6033">
            <v>325844979914</v>
          </cell>
          <cell r="G6033" t="str">
            <v>মোঃ আবুল আহসান</v>
          </cell>
        </row>
        <row r="6034">
          <cell r="E6034"/>
          <cell r="G6034"/>
        </row>
        <row r="6035">
          <cell r="E6035">
            <v>161183536869</v>
          </cell>
          <cell r="G6035" t="str">
            <v>মোঃ জাহিদ হোসেন</v>
          </cell>
        </row>
        <row r="6036">
          <cell r="E6036"/>
          <cell r="G6036"/>
        </row>
        <row r="6037">
          <cell r="E6037">
            <v>255254234830</v>
          </cell>
          <cell r="G6037" t="str">
            <v>আবদুল্লাহ আল মামুন</v>
          </cell>
        </row>
        <row r="6038">
          <cell r="E6038"/>
          <cell r="G6038"/>
        </row>
        <row r="6039">
          <cell r="E6039">
            <v>113561698598</v>
          </cell>
          <cell r="G6039" t="str">
            <v>মোঃ আবু সায়েম</v>
          </cell>
        </row>
        <row r="6040">
          <cell r="E6040"/>
          <cell r="G6040"/>
        </row>
        <row r="6041">
          <cell r="E6041">
            <v>720211949210</v>
          </cell>
          <cell r="G6041" t="str">
            <v>হরিদাস রায়</v>
          </cell>
        </row>
        <row r="6042">
          <cell r="E6042"/>
          <cell r="G6042"/>
        </row>
        <row r="6043">
          <cell r="E6043">
            <v>546553440987</v>
          </cell>
          <cell r="G6043" t="str">
            <v>কমলেশ সরকার</v>
          </cell>
        </row>
        <row r="6044">
          <cell r="E6044"/>
          <cell r="G6044"/>
        </row>
        <row r="6045">
          <cell r="E6045">
            <v>192880576208</v>
          </cell>
          <cell r="G6045" t="str">
            <v>মোঃ তৌহিদুল ইসলাম ভূঁইয়া</v>
          </cell>
        </row>
        <row r="6046">
          <cell r="E6046"/>
          <cell r="G6046"/>
        </row>
        <row r="6047">
          <cell r="E6047">
            <v>369377982587</v>
          </cell>
          <cell r="G6047" t="str">
            <v>জান্নাতুল ফাতেমা</v>
          </cell>
        </row>
        <row r="6048">
          <cell r="E6048"/>
          <cell r="G6048"/>
        </row>
        <row r="6049">
          <cell r="E6049">
            <v>260604509195</v>
          </cell>
          <cell r="G6049" t="str">
            <v>মিসেস শাপলা নাসরিন</v>
          </cell>
        </row>
        <row r="6050">
          <cell r="E6050"/>
          <cell r="G6050"/>
        </row>
        <row r="6051">
          <cell r="E6051">
            <v>787198490309</v>
          </cell>
          <cell r="G6051" t="str">
            <v>মুহাম্মদ আনোয়ারুজ্জামান</v>
          </cell>
        </row>
        <row r="6052">
          <cell r="E6052"/>
          <cell r="G6052"/>
        </row>
        <row r="6053">
          <cell r="E6053">
            <v>116709317475</v>
          </cell>
          <cell r="G6053" t="str">
            <v>এ.এস.এম. রাজ্জাকুল রাজি</v>
          </cell>
        </row>
        <row r="6054">
          <cell r="E6054"/>
          <cell r="G6054"/>
        </row>
        <row r="6055">
          <cell r="E6055">
            <v>865258836936</v>
          </cell>
          <cell r="G6055" t="str">
            <v>মোঃ আনিসুর রহমান</v>
          </cell>
        </row>
        <row r="6056">
          <cell r="E6056"/>
          <cell r="G6056"/>
        </row>
        <row r="6057">
          <cell r="E6057">
            <v>840204270035</v>
          </cell>
          <cell r="G6057" t="str">
            <v>মোঃ আনিসুর রহমান</v>
          </cell>
        </row>
        <row r="6058">
          <cell r="E6058"/>
          <cell r="G6058"/>
        </row>
        <row r="6059">
          <cell r="E6059">
            <v>274091824510</v>
          </cell>
          <cell r="G6059" t="str">
            <v>মোঃ আরিফুল ইসলাম</v>
          </cell>
        </row>
        <row r="6060">
          <cell r="E6060"/>
          <cell r="G6060"/>
        </row>
        <row r="6061">
          <cell r="E6061">
            <v>263302471791</v>
          </cell>
          <cell r="G6061" t="str">
            <v>খন্দকার হুমায়ুন কবির</v>
          </cell>
        </row>
        <row r="6062">
          <cell r="E6062"/>
          <cell r="G6062"/>
        </row>
        <row r="6063">
          <cell r="E6063">
            <v>413262836473</v>
          </cell>
          <cell r="G6063" t="str">
            <v>মোঃ হুসনে মোবারক</v>
          </cell>
        </row>
        <row r="6064">
          <cell r="E6064"/>
          <cell r="G6064"/>
        </row>
        <row r="6065">
          <cell r="E6065">
            <v>185281575595</v>
          </cell>
          <cell r="G6065" t="str">
            <v>মোঃ সেলিম হাওলাদার</v>
          </cell>
        </row>
        <row r="6066">
          <cell r="E6066"/>
          <cell r="G6066"/>
        </row>
        <row r="6067">
          <cell r="E6067">
            <v>825385784142</v>
          </cell>
          <cell r="G6067" t="str">
            <v>মোঃ মামুনুর রশীদ</v>
          </cell>
        </row>
        <row r="6068">
          <cell r="E6068"/>
          <cell r="G6068"/>
        </row>
        <row r="6069">
          <cell r="E6069">
            <v>439950835033</v>
          </cell>
          <cell r="G6069" t="str">
            <v>মোঃ গোলাম সারোয়ার</v>
          </cell>
        </row>
        <row r="6070">
          <cell r="E6070"/>
          <cell r="G6070"/>
        </row>
        <row r="6071">
          <cell r="E6071">
            <v>442613609574</v>
          </cell>
          <cell r="G6071" t="str">
            <v>এম এস এম এফফাত শারমিন</v>
          </cell>
        </row>
        <row r="6072">
          <cell r="E6072"/>
          <cell r="G6072"/>
        </row>
        <row r="6073">
          <cell r="E6073">
            <v>265286313247</v>
          </cell>
          <cell r="G6073" t="str">
            <v>মোঃ হাবিবুর রহমান</v>
          </cell>
        </row>
        <row r="6074">
          <cell r="E6074"/>
          <cell r="G6074"/>
        </row>
        <row r="6075">
          <cell r="E6075">
            <v>688637664890</v>
          </cell>
          <cell r="G6075" t="str">
            <v>মোঃ মজিবর রহমান খান</v>
          </cell>
        </row>
        <row r="6076">
          <cell r="E6076"/>
          <cell r="G6076"/>
        </row>
        <row r="6077">
          <cell r="E6077">
            <v>762486137770</v>
          </cell>
          <cell r="G6077" t="str">
            <v>মোঃ আবু তাহের</v>
          </cell>
        </row>
        <row r="6078">
          <cell r="E6078"/>
          <cell r="G6078"/>
        </row>
        <row r="6079">
          <cell r="E6079">
            <v>139559653194</v>
          </cell>
          <cell r="G6079" t="str">
            <v>ইন্দ্রজিৎ কুমার কুন্ডু</v>
          </cell>
        </row>
        <row r="6080">
          <cell r="E6080"/>
          <cell r="G6080"/>
        </row>
        <row r="6081">
          <cell r="E6081">
            <v>345344122862</v>
          </cell>
          <cell r="G6081" t="str">
            <v>মোঃ মজনু মোল্লা</v>
          </cell>
        </row>
        <row r="6082">
          <cell r="E6082"/>
          <cell r="G6082"/>
        </row>
        <row r="6083">
          <cell r="E6083">
            <v>784682236014</v>
          </cell>
          <cell r="G6083" t="str">
            <v>মোঃ রওনক আদনান ইসলাম</v>
          </cell>
        </row>
        <row r="6084">
          <cell r="E6084"/>
          <cell r="G6084"/>
        </row>
        <row r="6085">
          <cell r="E6085">
            <v>515783339629</v>
          </cell>
          <cell r="G6085" t="str">
            <v>সাবিত আহম্মেদ</v>
          </cell>
        </row>
        <row r="6086">
          <cell r="E6086"/>
          <cell r="G6086"/>
        </row>
        <row r="6087">
          <cell r="E6087">
            <v>124379170082</v>
          </cell>
          <cell r="G6087" t="str">
            <v>রামপ্রসাদ বণিক</v>
          </cell>
        </row>
        <row r="6088">
          <cell r="E6088"/>
          <cell r="G6088"/>
        </row>
        <row r="6089">
          <cell r="E6089">
            <v>677992957696</v>
          </cell>
          <cell r="G6089" t="str">
            <v>মোঃ ফরিদুজ্জামান</v>
          </cell>
        </row>
        <row r="6090">
          <cell r="E6090"/>
          <cell r="G6090"/>
        </row>
        <row r="6091">
          <cell r="E6091">
            <v>178222523891</v>
          </cell>
          <cell r="G6091" t="str">
            <v>কুমারেশ চন্দ্র আদিত্য</v>
          </cell>
        </row>
        <row r="6092">
          <cell r="E6092"/>
          <cell r="G6092"/>
        </row>
        <row r="6093">
          <cell r="E6093">
            <v>389872720687</v>
          </cell>
          <cell r="G6093" t="str">
            <v>সঞ্জীব কুমার ভৌমিক</v>
          </cell>
        </row>
        <row r="6094">
          <cell r="E6094"/>
          <cell r="G6094"/>
        </row>
        <row r="6095">
          <cell r="E6095">
            <v>146192137872</v>
          </cell>
          <cell r="G6095" t="str">
            <v>মোহাম্মদ মেহেদী রহমান</v>
          </cell>
        </row>
        <row r="6096">
          <cell r="E6096"/>
          <cell r="G6096"/>
        </row>
        <row r="6097">
          <cell r="E6097">
            <v>592695651983</v>
          </cell>
          <cell r="G6097" t="str">
            <v>জয়নাল আবদিম</v>
          </cell>
        </row>
        <row r="6098">
          <cell r="E6098"/>
          <cell r="G6098"/>
        </row>
        <row r="6099">
          <cell r="E6099">
            <v>714391835558</v>
          </cell>
          <cell r="G6099" t="str">
            <v>রিসুদ্দিন</v>
          </cell>
        </row>
        <row r="6100">
          <cell r="E6100"/>
          <cell r="G6100"/>
        </row>
        <row r="6101">
          <cell r="E6101">
            <v>396060788655</v>
          </cell>
          <cell r="G6101" t="str">
            <v>মোঃ মিজানুর রহমান</v>
          </cell>
        </row>
        <row r="6102">
          <cell r="E6102"/>
          <cell r="G6102"/>
        </row>
        <row r="6103">
          <cell r="E6103">
            <v>661591147192</v>
          </cell>
          <cell r="G6103" t="str">
            <v>মোঃ জামাল হোসেন</v>
          </cell>
        </row>
        <row r="6104">
          <cell r="E6104"/>
          <cell r="G6104"/>
        </row>
        <row r="6105">
          <cell r="E6105">
            <v>191061782928</v>
          </cell>
          <cell r="G6105" t="str">
            <v>নুরুল ইসলাম</v>
          </cell>
        </row>
        <row r="6106">
          <cell r="E6106"/>
          <cell r="G6106"/>
        </row>
        <row r="6107">
          <cell r="E6107">
            <v>182649233821</v>
          </cell>
          <cell r="G6107" t="str">
            <v>মোঃ সানোয়ার হোসেন</v>
          </cell>
        </row>
        <row r="6108">
          <cell r="E6108"/>
          <cell r="G6108"/>
        </row>
        <row r="6109">
          <cell r="E6109">
            <v>418172182911</v>
          </cell>
          <cell r="G6109" t="str">
            <v>ধনঞ্জয় কুমার সাহা</v>
          </cell>
        </row>
        <row r="6110">
          <cell r="E6110"/>
          <cell r="G6110"/>
        </row>
        <row r="6111">
          <cell r="E6111">
            <v>118848588852</v>
          </cell>
          <cell r="G6111" t="str">
            <v>মিসেস জহুরা পারভীন</v>
          </cell>
        </row>
        <row r="6112">
          <cell r="E6112"/>
          <cell r="G6112"/>
        </row>
        <row r="6113">
          <cell r="E6113">
            <v>553887569516</v>
          </cell>
          <cell r="G6113" t="str">
            <v>মোহাম্মদ কামরুজ্জামান</v>
          </cell>
        </row>
        <row r="6114">
          <cell r="E6114"/>
          <cell r="G6114"/>
        </row>
        <row r="6115">
          <cell r="E6115">
            <v>867215181439</v>
          </cell>
          <cell r="G6115" t="str">
            <v>নূর মুহাম্মদ</v>
          </cell>
        </row>
        <row r="6116">
          <cell r="E6116"/>
          <cell r="G6116"/>
        </row>
        <row r="6117">
          <cell r="E6117">
            <v>198052631576</v>
          </cell>
          <cell r="G6117" t="str">
            <v>মোহাম্মদ মারুফ হোসেন</v>
          </cell>
        </row>
        <row r="6118">
          <cell r="E6118"/>
          <cell r="G6118"/>
        </row>
        <row r="6119">
          <cell r="E6119">
            <v>189067821394</v>
          </cell>
          <cell r="G6119" t="str">
            <v>মোঃ আসাদ-উজ জামান</v>
          </cell>
        </row>
        <row r="6120">
          <cell r="E6120"/>
          <cell r="G6120"/>
        </row>
        <row r="6121">
          <cell r="E6121">
            <v>749179581155</v>
          </cell>
          <cell r="G6121" t="str">
            <v>জয়নাল আবেদীন</v>
          </cell>
        </row>
        <row r="6122">
          <cell r="E6122"/>
          <cell r="G6122"/>
        </row>
        <row r="6123">
          <cell r="E6123">
            <v>161142431613</v>
          </cell>
          <cell r="G6123" t="str">
            <v>মোঃ গুলাপ মিয়া</v>
          </cell>
        </row>
        <row r="6124">
          <cell r="E6124"/>
          <cell r="G6124"/>
        </row>
        <row r="6125">
          <cell r="E6125">
            <v>528024535685</v>
          </cell>
          <cell r="G6125" t="str">
            <v>পলাশ কুমার মিত্র</v>
          </cell>
        </row>
        <row r="6126">
          <cell r="E6126"/>
          <cell r="G6126"/>
        </row>
        <row r="6127">
          <cell r="E6127">
            <v>791607300283</v>
          </cell>
          <cell r="G6127" t="str">
            <v>মুহাম্মদ মেহেদী হাসান</v>
          </cell>
        </row>
        <row r="6128">
          <cell r="E6128"/>
          <cell r="G6128"/>
        </row>
        <row r="6129">
          <cell r="E6129">
            <v>335810677622</v>
          </cell>
          <cell r="G6129" t="str">
            <v>মোঃ আমজাদ হোসেন</v>
          </cell>
        </row>
        <row r="6130">
          <cell r="E6130"/>
          <cell r="G6130"/>
        </row>
        <row r="6131">
          <cell r="E6131">
            <v>636857902544</v>
          </cell>
          <cell r="G6131" t="str">
            <v>মোঃ মনির হোসেন</v>
          </cell>
        </row>
        <row r="6132">
          <cell r="E6132"/>
          <cell r="G6132"/>
        </row>
        <row r="6133">
          <cell r="E6133">
            <v>885877882773</v>
          </cell>
          <cell r="G6133" t="str">
            <v>মোঃ আব্দুল্লাহ-আল-আমিন</v>
          </cell>
        </row>
        <row r="6134">
          <cell r="E6134"/>
          <cell r="G6134"/>
        </row>
        <row r="6135">
          <cell r="E6135">
            <v>740363590335</v>
          </cell>
          <cell r="G6135" t="str">
            <v>মোঃ নজরুল ইসলাম</v>
          </cell>
        </row>
        <row r="6136">
          <cell r="E6136"/>
          <cell r="G6136"/>
        </row>
        <row r="6137">
          <cell r="E6137">
            <v>194123572166</v>
          </cell>
          <cell r="G6137" t="str">
            <v>মোঃ আওলাদ হোসেন</v>
          </cell>
        </row>
        <row r="6138">
          <cell r="E6138"/>
          <cell r="G6138"/>
        </row>
        <row r="6139">
          <cell r="E6139">
            <v>262416880580</v>
          </cell>
          <cell r="G6139" t="str">
            <v>এন এম ওমর ফেরদৌস</v>
          </cell>
        </row>
        <row r="6140">
          <cell r="E6140"/>
          <cell r="G6140"/>
        </row>
        <row r="6141">
          <cell r="E6141">
            <v>312140758100</v>
          </cell>
          <cell r="G6141" t="str">
            <v>মুহাম্মদ ইখতিয়ার উদ্দিন</v>
          </cell>
        </row>
        <row r="6142">
          <cell r="E6142"/>
          <cell r="G6142"/>
        </row>
        <row r="6143">
          <cell r="E6143">
            <v>548337806693</v>
          </cell>
          <cell r="G6143" t="str">
            <v>মোঃ শামসুল আরেফিন</v>
          </cell>
        </row>
        <row r="6144">
          <cell r="E6144"/>
          <cell r="G6144"/>
        </row>
        <row r="6145">
          <cell r="E6145">
            <v>158089384957</v>
          </cell>
          <cell r="G6145" t="str">
            <v>মোঃ সোলায়মান হোসেন</v>
          </cell>
        </row>
        <row r="6146">
          <cell r="E6146"/>
          <cell r="G6146"/>
        </row>
        <row r="6147">
          <cell r="E6147">
            <v>424621309865</v>
          </cell>
          <cell r="G6147" t="str">
            <v>মোঃ জাহাঙ্গীর আলম</v>
          </cell>
        </row>
        <row r="6148">
          <cell r="E6148"/>
          <cell r="G6148"/>
        </row>
        <row r="6149">
          <cell r="E6149">
            <v>660647224835</v>
          </cell>
          <cell r="G6149" t="str">
            <v>মোঃ মাজহারুল ইসলাম</v>
          </cell>
        </row>
        <row r="6150">
          <cell r="E6150"/>
          <cell r="G6150"/>
        </row>
        <row r="6151">
          <cell r="E6151">
            <v>575242339881</v>
          </cell>
          <cell r="G6151" t="str">
            <v>মোঃ নাজিম উদ্দিন</v>
          </cell>
        </row>
        <row r="6152">
          <cell r="E6152"/>
          <cell r="G6152"/>
        </row>
        <row r="6153">
          <cell r="E6153">
            <v>584998706775</v>
          </cell>
          <cell r="G6153" t="str">
            <v>মোঃ আহসানুল কবির চৌধুরী</v>
          </cell>
        </row>
        <row r="6154">
          <cell r="E6154"/>
          <cell r="G6154"/>
        </row>
        <row r="6155">
          <cell r="E6155">
            <v>787400482299</v>
          </cell>
          <cell r="G6155" t="str">
            <v>সাদিয়া ফারজানা</v>
          </cell>
        </row>
        <row r="6156">
          <cell r="E6156"/>
          <cell r="G6156"/>
        </row>
        <row r="6157">
          <cell r="E6157">
            <v>374800332553</v>
          </cell>
          <cell r="G6157" t="str">
            <v>মুহাম্মদ আবদুল্লাহ আল-মামুন</v>
          </cell>
        </row>
        <row r="6158">
          <cell r="E6158"/>
          <cell r="G6158"/>
        </row>
        <row r="6159">
          <cell r="E6159">
            <v>154418108747</v>
          </cell>
          <cell r="G6159" t="str">
            <v>দ্বীন মোহাম্মদ</v>
          </cell>
        </row>
        <row r="6160">
          <cell r="E6160"/>
          <cell r="G6160"/>
        </row>
        <row r="6161">
          <cell r="E6161">
            <v>514534589541</v>
          </cell>
          <cell r="G6161" t="str">
            <v>মোঃ আলী হোসেন</v>
          </cell>
        </row>
        <row r="6162">
          <cell r="E6162"/>
          <cell r="G6162"/>
        </row>
        <row r="6163">
          <cell r="E6163">
            <v>152345444097</v>
          </cell>
          <cell r="G6163" t="str">
            <v>এম লায়লা জামাল তানিয়া</v>
          </cell>
        </row>
        <row r="6164">
          <cell r="E6164"/>
          <cell r="G6164"/>
        </row>
        <row r="6165">
          <cell r="E6165">
            <v>581493680648</v>
          </cell>
          <cell r="G6165" t="str">
            <v>মুহাম্মদ আবু সালাহ</v>
          </cell>
        </row>
        <row r="6166">
          <cell r="E6166"/>
          <cell r="G6166"/>
        </row>
        <row r="6167">
          <cell r="E6167">
            <v>615647293730</v>
          </cell>
          <cell r="G6167" t="str">
            <v>মোঃ আশরাফুল ইসলাম</v>
          </cell>
        </row>
        <row r="6168">
          <cell r="E6168"/>
          <cell r="G6168"/>
        </row>
        <row r="6169">
          <cell r="E6169">
            <v>511961548492</v>
          </cell>
          <cell r="G6169" t="str">
            <v>শ্রাবন্তী রায়</v>
          </cell>
        </row>
        <row r="6170">
          <cell r="E6170"/>
          <cell r="G6170"/>
        </row>
        <row r="6171">
          <cell r="E6171">
            <v>589505104252</v>
          </cell>
          <cell r="G6171" t="str">
            <v>ফাতেমা আক্তার</v>
          </cell>
        </row>
        <row r="6172">
          <cell r="E6172"/>
          <cell r="G6172"/>
        </row>
        <row r="6173">
          <cell r="E6173">
            <v>283858299090</v>
          </cell>
          <cell r="G6173" t="str">
            <v>জুলকারনাইন ভূঁইয়া</v>
          </cell>
        </row>
        <row r="6174">
          <cell r="E6174"/>
          <cell r="G6174"/>
        </row>
        <row r="6175">
          <cell r="E6175">
            <v>757485762262</v>
          </cell>
          <cell r="G6175" t="str">
            <v>মোহাম্মদ এমরান হাসান হাওলাদার</v>
          </cell>
        </row>
        <row r="6176">
          <cell r="E6176"/>
          <cell r="G6176"/>
        </row>
        <row r="6177">
          <cell r="E6177">
            <v>564982815486</v>
          </cell>
          <cell r="G6177" t="str">
            <v>মোঃ আব্দুল হালিম</v>
          </cell>
        </row>
        <row r="6178">
          <cell r="E6178"/>
          <cell r="G6178"/>
        </row>
        <row r="6179">
          <cell r="E6179">
            <v>869335529181</v>
          </cell>
          <cell r="G6179" t="str">
            <v>মোঃ আশরাফ আলী</v>
          </cell>
        </row>
        <row r="6180">
          <cell r="E6180"/>
          <cell r="G6180"/>
        </row>
        <row r="6181">
          <cell r="E6181">
            <v>712610886282</v>
          </cell>
          <cell r="G6181" t="str">
            <v>বিপ্লব কান্তি বিশ্বাস</v>
          </cell>
        </row>
        <row r="6182">
          <cell r="E6182"/>
          <cell r="G6182"/>
        </row>
        <row r="6183">
          <cell r="E6183">
            <v>418453155254</v>
          </cell>
          <cell r="G6183" t="str">
            <v>নাজিয়া শবনম</v>
          </cell>
        </row>
        <row r="6184">
          <cell r="E6184"/>
          <cell r="G6184"/>
        </row>
        <row r="6185">
          <cell r="E6185">
            <v>680132414780</v>
          </cell>
          <cell r="G6185" t="str">
            <v>মোঃ জাফর ইকবাল</v>
          </cell>
        </row>
        <row r="6186">
          <cell r="E6186"/>
          <cell r="G6186"/>
        </row>
        <row r="6187">
          <cell r="E6187">
            <v>394177722055</v>
          </cell>
          <cell r="G6187" t="str">
            <v>মোহাম্মদ বালায়েত হোসেন</v>
          </cell>
        </row>
        <row r="6188">
          <cell r="E6188"/>
          <cell r="G6188"/>
        </row>
        <row r="6189">
          <cell r="E6189">
            <v>238964137576</v>
          </cell>
          <cell r="G6189" t="str">
            <v>মোঃ দেলোয়ার হোসেন</v>
          </cell>
        </row>
        <row r="6190">
          <cell r="E6190"/>
          <cell r="G6190"/>
        </row>
        <row r="6191">
          <cell r="E6191">
            <v>837255941129</v>
          </cell>
          <cell r="G6191" t="str">
            <v>মোহাম্মদ মাহফুজুর রহমান</v>
          </cell>
        </row>
        <row r="6192">
          <cell r="E6192"/>
          <cell r="G6192"/>
        </row>
        <row r="6193">
          <cell r="E6193">
            <v>161502821322</v>
          </cell>
          <cell r="G6193" t="str">
            <v>কাজী মোঃ শাহজালাল</v>
          </cell>
        </row>
        <row r="6194">
          <cell r="E6194"/>
          <cell r="G6194"/>
        </row>
        <row r="6195">
          <cell r="E6195">
            <v>787058112399</v>
          </cell>
          <cell r="G6195" t="str">
            <v>মোঃ সাগর মিয়া</v>
          </cell>
        </row>
        <row r="6196">
          <cell r="E6196"/>
          <cell r="G6196"/>
        </row>
        <row r="6197">
          <cell r="E6197">
            <v>663596957597</v>
          </cell>
          <cell r="G6197" t="str">
            <v>মোঃ সালাউদ্দিন মজুমদার</v>
          </cell>
        </row>
        <row r="6198">
          <cell r="E6198"/>
          <cell r="G6198"/>
        </row>
        <row r="6199">
          <cell r="E6199">
            <v>677636329352</v>
          </cell>
          <cell r="G6199" t="str">
            <v>মোঃ তাজুল ইসলাম</v>
          </cell>
        </row>
        <row r="6200">
          <cell r="E6200"/>
          <cell r="G6200"/>
        </row>
        <row r="6201">
          <cell r="E6201">
            <v>122021325800</v>
          </cell>
          <cell r="G6201" t="str">
            <v>সুমন রায়</v>
          </cell>
        </row>
        <row r="6202">
          <cell r="E6202"/>
          <cell r="G6202"/>
        </row>
        <row r="6203">
          <cell r="E6203">
            <v>178303466893</v>
          </cell>
          <cell r="G6203" t="str">
            <v>এ এফ এম নূর আদ-দ্বীন</v>
          </cell>
        </row>
        <row r="6204">
          <cell r="E6204"/>
          <cell r="G6204"/>
        </row>
        <row r="6205">
          <cell r="E6205">
            <v>137089990865</v>
          </cell>
          <cell r="G6205" t="str">
            <v>জহিরুল হাসান ভূঁইয়া</v>
          </cell>
        </row>
        <row r="6206">
          <cell r="E6206"/>
          <cell r="G6206"/>
        </row>
        <row r="6207">
          <cell r="E6207">
            <v>851144852812</v>
          </cell>
          <cell r="G6207" t="str">
            <v>মফিজুল ইসলাম</v>
          </cell>
        </row>
        <row r="6208">
          <cell r="E6208"/>
          <cell r="G6208"/>
        </row>
        <row r="6209">
          <cell r="E6209">
            <v>598710185072</v>
          </cell>
          <cell r="G6209" t="str">
            <v>এ বি এম কুদরত উল্লাহ</v>
          </cell>
        </row>
        <row r="6210">
          <cell r="E6210"/>
          <cell r="G6210"/>
        </row>
        <row r="6211">
          <cell r="E6211">
            <v>131903642799</v>
          </cell>
          <cell r="G6211" t="str">
            <v>শাহনাজ পারভীন</v>
          </cell>
        </row>
        <row r="6212">
          <cell r="E6212"/>
          <cell r="G6212"/>
        </row>
        <row r="6213">
          <cell r="E6213">
            <v>699130522582</v>
          </cell>
          <cell r="G6213" t="str">
            <v>মোহাম্মদ শাকির হোসেন খান</v>
          </cell>
        </row>
        <row r="6214">
          <cell r="E6214"/>
          <cell r="G6214"/>
        </row>
        <row r="6215">
          <cell r="E6215">
            <v>114167309681</v>
          </cell>
          <cell r="G6215" t="str">
            <v>মোঃ রাশিদুল হাসান</v>
          </cell>
        </row>
        <row r="6216">
          <cell r="E6216"/>
          <cell r="G6216"/>
        </row>
        <row r="6217">
          <cell r="E6217">
            <v>119781590194</v>
          </cell>
          <cell r="G6217" t="str">
            <v>মাহমুদুল হক</v>
          </cell>
        </row>
        <row r="6218">
          <cell r="E6218"/>
          <cell r="G6218"/>
        </row>
        <row r="6219">
          <cell r="E6219">
            <v>659117379635</v>
          </cell>
          <cell r="G6219" t="str">
            <v>মোঃ আবির হোসেন</v>
          </cell>
        </row>
        <row r="6220">
          <cell r="E6220"/>
          <cell r="G6220"/>
        </row>
        <row r="6221">
          <cell r="E6221">
            <v>356107922503</v>
          </cell>
          <cell r="G6221" t="str">
            <v>মোঃ শহিদুল আবেদীন দিলু</v>
          </cell>
        </row>
        <row r="6222">
          <cell r="E6222"/>
          <cell r="G6222"/>
        </row>
        <row r="6223">
          <cell r="E6223">
            <v>247107178823</v>
          </cell>
          <cell r="G6223" t="str">
            <v>মোঃ মোকতাদির হোসেন</v>
          </cell>
        </row>
        <row r="6224">
          <cell r="E6224"/>
          <cell r="G6224"/>
        </row>
        <row r="6225">
          <cell r="E6225">
            <v>134982492706</v>
          </cell>
          <cell r="G6225" t="str">
            <v>জিল্লুর রহমান</v>
          </cell>
        </row>
        <row r="6226">
          <cell r="E6226"/>
          <cell r="G6226"/>
        </row>
        <row r="6227">
          <cell r="E6227">
            <v>580994644189</v>
          </cell>
          <cell r="G6227" t="str">
            <v>মোঃ মকবুল হোসেন</v>
          </cell>
        </row>
        <row r="6228">
          <cell r="E6228"/>
          <cell r="G6228"/>
        </row>
        <row r="6229">
          <cell r="E6229">
            <v>430264286195</v>
          </cell>
          <cell r="G6229" t="str">
            <v>মোঃ ফারহান তানভীর রিফাত</v>
          </cell>
        </row>
        <row r="6230">
          <cell r="E6230"/>
          <cell r="G6230"/>
        </row>
        <row r="6231">
          <cell r="E6231">
            <v>517204986909</v>
          </cell>
          <cell r="G6231" t="str">
            <v>মোঃ আমির হোসেন</v>
          </cell>
        </row>
        <row r="6232">
          <cell r="E6232"/>
          <cell r="G6232"/>
        </row>
        <row r="6233">
          <cell r="E6233">
            <v>611257121956</v>
          </cell>
          <cell r="G6233" t="str">
            <v>মোঃ গিয়াস উদ্দিন</v>
          </cell>
        </row>
        <row r="6234">
          <cell r="E6234"/>
          <cell r="G6234"/>
        </row>
        <row r="6235">
          <cell r="E6235">
            <v>756915730771</v>
          </cell>
          <cell r="G6235" t="str">
            <v>সাইফুল ইসলাম</v>
          </cell>
        </row>
        <row r="6236">
          <cell r="E6236"/>
          <cell r="G6236"/>
        </row>
        <row r="6237">
          <cell r="E6237">
            <v>170212414045</v>
          </cell>
          <cell r="G6237" t="str">
            <v>মোঃ জামাল মিয়া</v>
          </cell>
        </row>
        <row r="6238">
          <cell r="E6238"/>
          <cell r="G6238"/>
        </row>
        <row r="6239">
          <cell r="E6239">
            <v>132343320050</v>
          </cell>
          <cell r="G6239" t="str">
            <v>মিসেস মৌসুমী পারভীন</v>
          </cell>
        </row>
        <row r="6240">
          <cell r="E6240"/>
          <cell r="G6240"/>
        </row>
        <row r="6241">
          <cell r="E6241">
            <v>118444339624</v>
          </cell>
          <cell r="G6241" t="str">
            <v>মোঃ রুহুল আমিন</v>
          </cell>
        </row>
        <row r="6242">
          <cell r="E6242"/>
          <cell r="G6242"/>
        </row>
        <row r="6243">
          <cell r="E6243">
            <v>199431250570</v>
          </cell>
          <cell r="G6243" t="str">
            <v>মোঃ দেলোয়ার হোসেন</v>
          </cell>
        </row>
        <row r="6244">
          <cell r="E6244"/>
          <cell r="G6244"/>
        </row>
        <row r="6245">
          <cell r="E6245">
            <v>864500604853</v>
          </cell>
          <cell r="G6245" t="str">
            <v>নাসিমা আক্তার</v>
          </cell>
        </row>
        <row r="6246">
          <cell r="E6246"/>
          <cell r="G6246"/>
        </row>
        <row r="6247">
          <cell r="E6247">
            <v>426481461353</v>
          </cell>
          <cell r="G6247" t="str">
            <v>রহিমা বিনতা হোসেন</v>
          </cell>
        </row>
        <row r="6248">
          <cell r="E6248"/>
          <cell r="G6248"/>
        </row>
        <row r="6249">
          <cell r="E6249">
            <v>346314920811</v>
          </cell>
          <cell r="G6249" t="str">
            <v>আবু হাসান মো. ইকবাল হোসেন</v>
          </cell>
        </row>
        <row r="6250">
          <cell r="E6250"/>
          <cell r="G6250"/>
        </row>
        <row r="6251">
          <cell r="E6251">
            <v>786848979396</v>
          </cell>
          <cell r="G6251" t="str">
            <v>কিঙ্কর কুমার দাস</v>
          </cell>
        </row>
        <row r="6252">
          <cell r="E6252"/>
          <cell r="G6252"/>
        </row>
        <row r="6253">
          <cell r="E6253">
            <v>836896467522</v>
          </cell>
          <cell r="G6253" t="str">
            <v>মোঃ শাহ আলম</v>
          </cell>
        </row>
        <row r="6254">
          <cell r="E6254"/>
          <cell r="G6254"/>
        </row>
        <row r="6255">
          <cell r="E6255">
            <v>220033219080</v>
          </cell>
          <cell r="G6255" t="str">
            <v>মোঃ আলী রেজা</v>
          </cell>
        </row>
        <row r="6256">
          <cell r="E6256"/>
          <cell r="G6256"/>
        </row>
        <row r="6257">
          <cell r="E6257">
            <v>177250575686</v>
          </cell>
          <cell r="G6257" t="str">
            <v>রতন বিয়াদ্য</v>
          </cell>
        </row>
        <row r="6258">
          <cell r="E6258"/>
          <cell r="G6258"/>
        </row>
        <row r="6259">
          <cell r="E6259">
            <v>819095427922</v>
          </cell>
          <cell r="G6259" t="str">
            <v>এমডি আবু ইউসুফ ভুইয়া</v>
          </cell>
        </row>
        <row r="6260">
          <cell r="E6260"/>
          <cell r="G6260"/>
        </row>
        <row r="6261">
          <cell r="E6261">
            <v>523787958586</v>
          </cell>
          <cell r="G6261" t="str">
            <v>মোঃ ইব্রাহিম দুলাল</v>
          </cell>
        </row>
        <row r="6262">
          <cell r="E6262"/>
          <cell r="G6262"/>
        </row>
        <row r="6263">
          <cell r="E6263">
            <v>113073212049</v>
          </cell>
          <cell r="G6263" t="str">
            <v>আল ফারুক মোহাম্মদ শামসুল আরেফিন</v>
          </cell>
        </row>
        <row r="6264">
          <cell r="E6264"/>
          <cell r="G6264"/>
        </row>
        <row r="6265">
          <cell r="E6265">
            <v>164502464986</v>
          </cell>
          <cell r="G6265" t="str">
            <v>মোঃ সাইফুল ইসলাম</v>
          </cell>
        </row>
        <row r="6266">
          <cell r="E6266"/>
          <cell r="G6266"/>
        </row>
        <row r="6267">
          <cell r="E6267">
            <v>220227234812</v>
          </cell>
          <cell r="G6267" t="str">
            <v>মিনহাজুল আবেদীন</v>
          </cell>
        </row>
        <row r="6268">
          <cell r="E6268"/>
          <cell r="G6268"/>
        </row>
        <row r="6269">
          <cell r="E6269">
            <v>154945953056</v>
          </cell>
          <cell r="G6269" t="str">
            <v>মোঃ জামাল উদ্দিন</v>
          </cell>
        </row>
        <row r="6270">
          <cell r="E6270"/>
          <cell r="G6270"/>
        </row>
        <row r="6271">
          <cell r="E6271">
            <v>744294137617</v>
          </cell>
          <cell r="G6271" t="str">
            <v>মোহাম্মদ মজিবুর রহমান</v>
          </cell>
        </row>
        <row r="6272">
          <cell r="E6272"/>
          <cell r="G6272"/>
        </row>
        <row r="6273">
          <cell r="E6273">
            <v>763638141415</v>
          </cell>
          <cell r="G6273" t="str">
            <v>মোঃ রবিউল ইসলাম</v>
          </cell>
        </row>
        <row r="6274">
          <cell r="E6274"/>
          <cell r="G6274"/>
        </row>
        <row r="6275">
          <cell r="E6275">
            <v>490230940864</v>
          </cell>
          <cell r="G6275" t="str">
            <v>মোঃ সৈয়দ আরেফিন</v>
          </cell>
        </row>
        <row r="6276">
          <cell r="E6276"/>
          <cell r="G6276"/>
        </row>
        <row r="6277">
          <cell r="E6277">
            <v>515701630716</v>
          </cell>
          <cell r="G6277" t="str">
            <v>মোঃ আব্দুল্লাহ আল গিহাদ</v>
          </cell>
        </row>
        <row r="6278">
          <cell r="E6278"/>
          <cell r="G6278"/>
        </row>
        <row r="6279">
          <cell r="E6279">
            <v>650578284010</v>
          </cell>
          <cell r="G6279" t="str">
            <v>লুৎফুন্নাহার রুবি</v>
          </cell>
        </row>
        <row r="6280">
          <cell r="E6280"/>
          <cell r="G6280"/>
        </row>
        <row r="6281">
          <cell r="E6281">
            <v>494319938767</v>
          </cell>
          <cell r="G6281" t="str">
            <v>মোঃ সাইফুল ইসলাম</v>
          </cell>
        </row>
        <row r="6282">
          <cell r="E6282"/>
          <cell r="G6282"/>
        </row>
        <row r="6283">
          <cell r="E6283">
            <v>748884105721</v>
          </cell>
          <cell r="G6283" t="str">
            <v>সঞ্চিতা শুচি</v>
          </cell>
        </row>
        <row r="6284">
          <cell r="E6284"/>
          <cell r="G6284"/>
        </row>
        <row r="6285">
          <cell r="E6285">
            <v>450736864688</v>
          </cell>
          <cell r="G6285" t="str">
            <v>মোঃ জাহাঙ্গীর হোসেন</v>
          </cell>
        </row>
        <row r="6286">
          <cell r="E6286"/>
          <cell r="G6286"/>
        </row>
        <row r="6287">
          <cell r="E6287">
            <v>386004406686</v>
          </cell>
          <cell r="G6287" t="str">
            <v>মুহাম্মদ হারুন অর রশীদ</v>
          </cell>
        </row>
        <row r="6288">
          <cell r="E6288"/>
          <cell r="G6288"/>
        </row>
        <row r="6289">
          <cell r="E6289">
            <v>314624646158</v>
          </cell>
          <cell r="G6289" t="str">
            <v>সুজয় বিশ্বাস</v>
          </cell>
        </row>
        <row r="6290">
          <cell r="E6290"/>
          <cell r="G6290"/>
        </row>
        <row r="6291">
          <cell r="E6291">
            <v>192010183772</v>
          </cell>
          <cell r="G6291" t="str">
            <v>মাহমুদা আরও</v>
          </cell>
        </row>
        <row r="6292">
          <cell r="E6292"/>
          <cell r="G6292"/>
        </row>
        <row r="6293">
          <cell r="E6293">
            <v>111835106579</v>
          </cell>
          <cell r="G6293" t="str">
            <v>রিপন কর্মকার</v>
          </cell>
        </row>
        <row r="6294">
          <cell r="E6294"/>
          <cell r="G6294"/>
        </row>
        <row r="6295">
          <cell r="E6295">
            <v>495558517774</v>
          </cell>
          <cell r="G6295" t="str">
            <v>এ এইচ এম মোঃ ফৌজুল কবির</v>
          </cell>
        </row>
        <row r="6296">
          <cell r="E6296"/>
          <cell r="G6296"/>
        </row>
        <row r="6297">
          <cell r="E6297">
            <v>826762660743</v>
          </cell>
          <cell r="G6297" t="str">
            <v>সেগুপ্তা জাহান</v>
          </cell>
        </row>
        <row r="6298">
          <cell r="E6298"/>
          <cell r="G6298"/>
        </row>
        <row r="6299">
          <cell r="E6299">
            <v>817417789929</v>
          </cell>
          <cell r="G6299" t="str">
            <v>মোঃ মোকতিয়ার উদ্দিন</v>
          </cell>
        </row>
        <row r="6300">
          <cell r="E6300"/>
          <cell r="G6300"/>
        </row>
        <row r="6301">
          <cell r="E6301">
            <v>127320417105</v>
          </cell>
          <cell r="G6301" t="str">
            <v>মোঃ শফিকুল ইসলাম</v>
          </cell>
        </row>
        <row r="6302">
          <cell r="E6302"/>
          <cell r="G6302"/>
        </row>
        <row r="6303">
          <cell r="E6303">
            <v>244709547787</v>
          </cell>
          <cell r="G6303" t="str">
            <v>মোঃ বেনজীর রহমান</v>
          </cell>
        </row>
        <row r="6304">
          <cell r="E6304"/>
          <cell r="G6304"/>
        </row>
        <row r="6305">
          <cell r="E6305">
            <v>517512107204</v>
          </cell>
          <cell r="G6305" t="str">
            <v>শেখ শরীফ আহমেদ</v>
          </cell>
        </row>
        <row r="6306">
          <cell r="E6306"/>
          <cell r="G6306"/>
        </row>
        <row r="6307">
          <cell r="E6307">
            <v>889850755315</v>
          </cell>
          <cell r="G6307" t="str">
            <v>মোঃ আশরাফুল ইসলাম খান</v>
          </cell>
        </row>
        <row r="6308">
          <cell r="E6308"/>
          <cell r="G6308"/>
        </row>
        <row r="6309">
          <cell r="E6309">
            <v>425667918706</v>
          </cell>
          <cell r="G6309" t="str">
            <v>শাহেদ মোহাম্মদ কাজী শায়েমুর রহমান</v>
          </cell>
        </row>
        <row r="6310">
          <cell r="E6310"/>
          <cell r="G6310"/>
        </row>
        <row r="6311">
          <cell r="E6311">
            <v>134983854001</v>
          </cell>
          <cell r="G6311" t="str">
            <v>গোবিন্দ মজুমদার</v>
          </cell>
        </row>
        <row r="6312">
          <cell r="E6312"/>
          <cell r="G6312"/>
        </row>
        <row r="6313">
          <cell r="E6313">
            <v>463920117949</v>
          </cell>
          <cell r="G6313" t="str">
            <v>মোহাম্মদ শাকাওয়াত হোসেন</v>
          </cell>
        </row>
        <row r="6314">
          <cell r="E6314"/>
          <cell r="G6314"/>
        </row>
        <row r="6315">
          <cell r="E6315">
            <v>239629337331</v>
          </cell>
          <cell r="G6315" t="str">
            <v>শফিউদ্দিন আহমেদ</v>
          </cell>
        </row>
        <row r="6316">
          <cell r="E6316"/>
          <cell r="G6316"/>
        </row>
        <row r="6317">
          <cell r="E6317">
            <v>183414761013</v>
          </cell>
          <cell r="G6317" t="str">
            <v>মনসুরা খানম</v>
          </cell>
        </row>
        <row r="6318">
          <cell r="E6318"/>
          <cell r="G6318"/>
        </row>
        <row r="6319">
          <cell r="E6319">
            <v>338850485427</v>
          </cell>
          <cell r="G6319" t="str">
            <v>সমীর কুমার মল্লিক</v>
          </cell>
        </row>
        <row r="6320">
          <cell r="E6320"/>
          <cell r="G6320"/>
        </row>
        <row r="6321">
          <cell r="E6321">
            <v>172485631062</v>
          </cell>
          <cell r="G6321" t="str">
            <v>মোঃ আবু হাসনাত ভূঁইয়া</v>
          </cell>
        </row>
        <row r="6322">
          <cell r="E6322"/>
          <cell r="G6322"/>
        </row>
        <row r="6323">
          <cell r="E6323">
            <v>739474738160</v>
          </cell>
          <cell r="G6323" t="str">
            <v>অসীম বসাক</v>
          </cell>
        </row>
        <row r="6324">
          <cell r="E6324"/>
          <cell r="G6324"/>
        </row>
        <row r="6325">
          <cell r="E6325">
            <v>570167374927</v>
          </cell>
          <cell r="G6325" t="str">
            <v>এ বি এম তাইফুর রহমান</v>
          </cell>
        </row>
        <row r="6326">
          <cell r="E6326"/>
          <cell r="G6326"/>
        </row>
        <row r="6327">
          <cell r="E6327">
            <v>756249242629</v>
          </cell>
          <cell r="G6327" t="str">
            <v>আবদুল্লাহ আল মামুন</v>
          </cell>
        </row>
        <row r="6328">
          <cell r="E6328"/>
          <cell r="G6328"/>
        </row>
        <row r="6329">
          <cell r="E6329">
            <v>351788682770</v>
          </cell>
          <cell r="G6329" t="str">
            <v>মোঃ জসিমউদ্দিন খান</v>
          </cell>
        </row>
        <row r="6330">
          <cell r="E6330"/>
          <cell r="G6330"/>
        </row>
        <row r="6331">
          <cell r="E6331">
            <v>147659555597</v>
          </cell>
          <cell r="G6331" t="str">
            <v>মিঠুন চন্দ্র সিংহ</v>
          </cell>
        </row>
        <row r="6332">
          <cell r="E6332"/>
          <cell r="G6332"/>
        </row>
        <row r="6333">
          <cell r="E6333">
            <v>335674646383</v>
          </cell>
          <cell r="G6333" t="str">
            <v>আবদুল্লাহ আল মামুন</v>
          </cell>
        </row>
        <row r="6334">
          <cell r="E6334"/>
          <cell r="G6334"/>
        </row>
        <row r="6335">
          <cell r="E6335">
            <v>514559279527</v>
          </cell>
          <cell r="G6335" t="str">
            <v>মোঃ সোহেল পারভেজ</v>
          </cell>
        </row>
        <row r="6336">
          <cell r="E6336"/>
          <cell r="G6336"/>
        </row>
        <row r="6337">
          <cell r="E6337">
            <v>729646496051</v>
          </cell>
          <cell r="G6337" t="str">
            <v>এ এস এম শফিউল আলম</v>
          </cell>
        </row>
        <row r="6338">
          <cell r="E6338"/>
          <cell r="G6338"/>
        </row>
        <row r="6339">
          <cell r="E6339">
            <v>536942727727</v>
          </cell>
          <cell r="G6339" t="str">
            <v>দেবব্রত সিকদার</v>
          </cell>
        </row>
        <row r="6340">
          <cell r="E6340"/>
          <cell r="G6340"/>
        </row>
        <row r="6341">
          <cell r="E6341">
            <v>157365307639</v>
          </cell>
          <cell r="G6341" t="str">
            <v>সুহেল আজাদ</v>
          </cell>
        </row>
        <row r="6342">
          <cell r="E6342"/>
          <cell r="G6342"/>
        </row>
        <row r="6343">
          <cell r="E6343">
            <v>663959475188</v>
          </cell>
          <cell r="G6343" t="str">
            <v>রেজাউর রহমান</v>
          </cell>
        </row>
        <row r="6344">
          <cell r="E6344"/>
          <cell r="G6344"/>
        </row>
        <row r="6345">
          <cell r="E6345">
            <v>348336530985</v>
          </cell>
          <cell r="G6345" t="str">
            <v>মোঃ তৈমুর হোসেন</v>
          </cell>
        </row>
        <row r="6346">
          <cell r="E6346"/>
          <cell r="G6346"/>
        </row>
        <row r="6347">
          <cell r="E6347">
            <v>229654465626</v>
          </cell>
          <cell r="G6347" t="str">
            <v>মোস্তফা শাওন মেহরাজ</v>
          </cell>
        </row>
        <row r="6348">
          <cell r="E6348"/>
          <cell r="G6348"/>
        </row>
        <row r="6349">
          <cell r="E6349">
            <v>116710933399</v>
          </cell>
          <cell r="G6349" t="str">
            <v>মোঃ আনিসুজ্জামান</v>
          </cell>
        </row>
        <row r="6350">
          <cell r="E6350"/>
          <cell r="G6350"/>
        </row>
        <row r="6351">
          <cell r="E6351">
            <v>510200280814</v>
          </cell>
          <cell r="G6351" t="str">
            <v>মোঃ রাজ আলী</v>
          </cell>
        </row>
        <row r="6352">
          <cell r="E6352"/>
          <cell r="G6352"/>
        </row>
        <row r="6353">
          <cell r="E6353">
            <v>154992838072</v>
          </cell>
          <cell r="G6353" t="str">
            <v>মোঃ নাহিদ সিদ্দিকী</v>
          </cell>
        </row>
        <row r="6354">
          <cell r="E6354"/>
          <cell r="G6354"/>
        </row>
        <row r="6355">
          <cell r="E6355">
            <v>527320255722</v>
          </cell>
          <cell r="G6355" t="str">
            <v>মোঃ আজমির হোসেন</v>
          </cell>
        </row>
        <row r="6356">
          <cell r="E6356"/>
          <cell r="G6356"/>
        </row>
        <row r="6357">
          <cell r="E6357">
            <v>172371852210</v>
          </cell>
          <cell r="G6357" t="str">
            <v>এ এন এম এনায়েত হোসেন</v>
          </cell>
        </row>
        <row r="6358">
          <cell r="E6358"/>
          <cell r="G6358"/>
        </row>
        <row r="6359">
          <cell r="E6359">
            <v>294280422552</v>
          </cell>
          <cell r="G6359" t="str">
            <v>মোঃ মনিরুজ্জামান</v>
          </cell>
        </row>
        <row r="6360">
          <cell r="E6360"/>
          <cell r="G6360"/>
        </row>
        <row r="6361">
          <cell r="E6361">
            <v>152394519246</v>
          </cell>
          <cell r="G6361" t="str">
            <v>মোঃ মশিউর রহমান</v>
          </cell>
        </row>
        <row r="6362">
          <cell r="E6362"/>
          <cell r="G6362"/>
        </row>
        <row r="6363">
          <cell r="E6363">
            <v>358927973551</v>
          </cell>
          <cell r="G6363" t="str">
            <v>আয়াশা স্টার্ন</v>
          </cell>
        </row>
        <row r="6364">
          <cell r="E6364"/>
          <cell r="G6364"/>
        </row>
        <row r="6365">
          <cell r="E6365">
            <v>585774872996</v>
          </cell>
          <cell r="G6365" t="str">
            <v>ফাতেমা খাতুন</v>
          </cell>
        </row>
        <row r="6366">
          <cell r="E6366"/>
          <cell r="G6366"/>
        </row>
        <row r="6367">
          <cell r="E6367">
            <v>548426618503</v>
          </cell>
          <cell r="G6367" t="str">
            <v>শামীমা নাসরিন</v>
          </cell>
        </row>
        <row r="6368">
          <cell r="E6368"/>
          <cell r="G6368"/>
        </row>
        <row r="6369">
          <cell r="E6369">
            <v>119813584434</v>
          </cell>
          <cell r="G6369" t="str">
            <v>মোঃ মেহেদী হাসান</v>
          </cell>
        </row>
        <row r="6370">
          <cell r="E6370"/>
          <cell r="G6370"/>
        </row>
        <row r="6371">
          <cell r="E6371">
            <v>128328742329</v>
          </cell>
          <cell r="G6371" t="str">
            <v>মোঃ আশরাফুল ইসলাম</v>
          </cell>
        </row>
        <row r="6372">
          <cell r="E6372"/>
          <cell r="G6372"/>
        </row>
        <row r="6373">
          <cell r="E6373">
            <v>734631627595</v>
          </cell>
          <cell r="G6373" t="str">
            <v>মিসেস রেশমা খাতুন</v>
          </cell>
        </row>
        <row r="6374">
          <cell r="E6374"/>
          <cell r="G6374"/>
        </row>
        <row r="6375">
          <cell r="E6375">
            <v>716950102742</v>
          </cell>
          <cell r="G6375" t="str">
            <v>আব্দুর রাজ্জাক মোল্লা</v>
          </cell>
        </row>
        <row r="6376">
          <cell r="E6376"/>
          <cell r="G6376"/>
        </row>
        <row r="6377">
          <cell r="E6377">
            <v>155521953154</v>
          </cell>
          <cell r="G6377" t="str">
            <v>মোঃ আব্দুর রহমান বাবু</v>
          </cell>
        </row>
        <row r="6378">
          <cell r="E6378"/>
          <cell r="G6378"/>
        </row>
        <row r="6379">
          <cell r="E6379">
            <v>795077177658</v>
          </cell>
          <cell r="G6379" t="str">
            <v>অমিতা মাজেদুর</v>
          </cell>
        </row>
        <row r="6380">
          <cell r="E6380"/>
          <cell r="G6380"/>
        </row>
        <row r="6381">
          <cell r="E6381">
            <v>452317366970</v>
          </cell>
          <cell r="G6381" t="str">
            <v>লুৎফুল হাসান খান</v>
          </cell>
        </row>
        <row r="6382">
          <cell r="E6382"/>
          <cell r="G6382"/>
        </row>
        <row r="6383">
          <cell r="E6383">
            <v>176567360918</v>
          </cell>
          <cell r="G6383" t="str">
            <v>খালাদা আফ্ট</v>
          </cell>
        </row>
        <row r="6384">
          <cell r="E6384"/>
          <cell r="G6384"/>
        </row>
        <row r="6385">
          <cell r="E6385">
            <v>829134659456</v>
          </cell>
          <cell r="G6385" t="str">
            <v>মোঃ মাসুম হাওলাদার</v>
          </cell>
        </row>
        <row r="6386">
          <cell r="E6386"/>
          <cell r="G6386"/>
        </row>
        <row r="6387">
          <cell r="E6387">
            <v>432683909877</v>
          </cell>
          <cell r="G6387" t="str">
            <v>মোঃ আব্দুস সাত্তার</v>
          </cell>
        </row>
        <row r="6388">
          <cell r="E6388"/>
          <cell r="G6388"/>
        </row>
        <row r="6389">
          <cell r="E6389">
            <v>198670667098</v>
          </cell>
          <cell r="G6389" t="str">
            <v>মোহাম্মদ শাহিন মিয়া</v>
          </cell>
        </row>
        <row r="6390">
          <cell r="E6390"/>
          <cell r="G6390"/>
        </row>
        <row r="6391">
          <cell r="E6391">
            <v>313047929829</v>
          </cell>
          <cell r="G6391" t="str">
            <v>মাহমুদা খাতুন</v>
          </cell>
        </row>
        <row r="6392">
          <cell r="E6392"/>
          <cell r="G6392"/>
        </row>
        <row r="6393">
          <cell r="E6393">
            <v>854555963692</v>
          </cell>
          <cell r="G6393" t="str">
            <v>মোঃ ফিরোজ হোসেন</v>
          </cell>
        </row>
        <row r="6394">
          <cell r="E6394"/>
          <cell r="G6394"/>
        </row>
        <row r="6395">
          <cell r="E6395">
            <v>239022136973</v>
          </cell>
          <cell r="G6395" t="str">
            <v>মোঃ সেলিম</v>
          </cell>
        </row>
        <row r="6396">
          <cell r="E6396"/>
          <cell r="G6396"/>
        </row>
        <row r="6397">
          <cell r="E6397">
            <v>179069118656</v>
          </cell>
          <cell r="G6397" t="str">
            <v>দিলশাদ হোসেন</v>
          </cell>
        </row>
        <row r="6398">
          <cell r="E6398"/>
          <cell r="G6398"/>
        </row>
        <row r="6399">
          <cell r="E6399">
            <v>174634798714</v>
          </cell>
          <cell r="G6399" t="str">
            <v>সুফিয়া খাতুন</v>
          </cell>
        </row>
        <row r="6400">
          <cell r="E6400"/>
          <cell r="G6400"/>
        </row>
        <row r="6401">
          <cell r="E6401">
            <v>193698932625</v>
          </cell>
          <cell r="G6401" t="str">
            <v>মিসেস মাহবুবা বেগম</v>
          </cell>
        </row>
        <row r="6402">
          <cell r="E6402"/>
          <cell r="G6402"/>
        </row>
        <row r="6403">
          <cell r="E6403">
            <v>590323469526</v>
          </cell>
          <cell r="G6403" t="str">
            <v>সোনিয়া আক্তার</v>
          </cell>
        </row>
        <row r="6404">
          <cell r="E6404"/>
          <cell r="G6404"/>
        </row>
        <row r="6405">
          <cell r="E6405">
            <v>510279284684</v>
          </cell>
          <cell r="G6405" t="str">
            <v>এম.এম.এনামুল হক</v>
          </cell>
        </row>
        <row r="6406">
          <cell r="E6406"/>
          <cell r="G6406"/>
        </row>
        <row r="6407">
          <cell r="E6407">
            <v>686528666564</v>
          </cell>
          <cell r="G6407" t="str">
            <v>খন্দকার তৌকিত আহমেদ</v>
          </cell>
        </row>
        <row r="6408">
          <cell r="E6408"/>
          <cell r="G6408"/>
        </row>
        <row r="6409">
          <cell r="E6409">
            <v>767096916027</v>
          </cell>
          <cell r="G6409" t="str">
            <v>নিরঞ্জন চন্দ্র সরকার</v>
          </cell>
        </row>
        <row r="6410">
          <cell r="E6410"/>
          <cell r="G6410"/>
        </row>
        <row r="6411">
          <cell r="E6411">
            <v>656681164643</v>
          </cell>
          <cell r="G6411" t="str">
            <v>স্বর্ণা রানী রায়</v>
          </cell>
        </row>
        <row r="6412">
          <cell r="E6412"/>
          <cell r="G6412"/>
        </row>
        <row r="6413">
          <cell r="E6413">
            <v>159969552565</v>
          </cell>
          <cell r="G6413" t="str">
            <v>আসাদ আহাম্মদ</v>
          </cell>
        </row>
        <row r="6414">
          <cell r="E6414"/>
          <cell r="G6414"/>
        </row>
        <row r="6415">
          <cell r="E6415">
            <v>669007102894</v>
          </cell>
          <cell r="G6415" t="str">
            <v>মোঃ আজিজ উল্লাহ পাটোয়ারী</v>
          </cell>
        </row>
        <row r="6416">
          <cell r="E6416"/>
          <cell r="G6416"/>
        </row>
        <row r="6417">
          <cell r="E6417">
            <v>178542982638</v>
          </cell>
          <cell r="G6417" t="str">
            <v>মাহফুজা খান</v>
          </cell>
        </row>
        <row r="6418">
          <cell r="E6418"/>
          <cell r="G6418"/>
        </row>
        <row r="6419">
          <cell r="E6419">
            <v>847597964727</v>
          </cell>
          <cell r="G6419" t="str">
            <v>আমিনুল ইসলাম</v>
          </cell>
        </row>
        <row r="6420">
          <cell r="E6420"/>
          <cell r="G6420"/>
        </row>
        <row r="6421">
          <cell r="E6421">
            <v>510867236372</v>
          </cell>
          <cell r="G6421" t="str">
            <v>মোঃ রোস্তম আলী খান</v>
          </cell>
        </row>
        <row r="6422">
          <cell r="E6422"/>
          <cell r="G6422"/>
        </row>
        <row r="6423">
          <cell r="E6423">
            <v>787356238921</v>
          </cell>
          <cell r="G6423" t="str">
            <v>মোঃ কামাল পাশা</v>
          </cell>
        </row>
        <row r="6424">
          <cell r="E6424"/>
          <cell r="G6424"/>
        </row>
        <row r="6425">
          <cell r="E6425">
            <v>494901269401</v>
          </cell>
          <cell r="G6425" t="str">
            <v>মোঃ নবীর উদ্দিন</v>
          </cell>
        </row>
        <row r="6426">
          <cell r="E6426"/>
          <cell r="G6426"/>
        </row>
        <row r="6427">
          <cell r="E6427">
            <v>715695453616</v>
          </cell>
          <cell r="G6427" t="str">
            <v>জান্নাতুল ইভ সোহেলী</v>
          </cell>
        </row>
        <row r="6428">
          <cell r="E6428"/>
          <cell r="G6428"/>
        </row>
        <row r="6429">
          <cell r="E6429">
            <v>718258525850</v>
          </cell>
          <cell r="G6429" t="str">
            <v>মোঃ আব্দুল আহাদ</v>
          </cell>
        </row>
        <row r="6430">
          <cell r="E6430"/>
          <cell r="G6430"/>
        </row>
        <row r="6431">
          <cell r="E6431">
            <v>295415462530</v>
          </cell>
          <cell r="G6431" t="str">
            <v>আবদুল্লাহ আল মামুন</v>
          </cell>
        </row>
        <row r="6432">
          <cell r="E6432"/>
          <cell r="G6432"/>
        </row>
        <row r="6433">
          <cell r="E6433">
            <v>134626582174</v>
          </cell>
          <cell r="G6433" t="str">
            <v>সোহেল রানা</v>
          </cell>
        </row>
        <row r="6434">
          <cell r="E6434"/>
          <cell r="G6434"/>
        </row>
        <row r="6435">
          <cell r="E6435">
            <v>447535152896</v>
          </cell>
          <cell r="G6435" t="str">
            <v>আব্দুল কায়েস কাঞ্চন</v>
          </cell>
        </row>
        <row r="6436">
          <cell r="E6436"/>
          <cell r="G6436"/>
        </row>
        <row r="6437">
          <cell r="E6437">
            <v>120994820989</v>
          </cell>
          <cell r="G6437" t="str">
            <v>মোঃ মনিরুল ইসলাম</v>
          </cell>
        </row>
        <row r="6438">
          <cell r="E6438"/>
          <cell r="G6438"/>
        </row>
        <row r="6439">
          <cell r="E6439">
            <v>517417290930</v>
          </cell>
          <cell r="G6439" t="str">
            <v>বেথী সাহা</v>
          </cell>
        </row>
        <row r="6440">
          <cell r="E6440"/>
          <cell r="G6440"/>
        </row>
        <row r="6441">
          <cell r="E6441">
            <v>320235310395</v>
          </cell>
          <cell r="G6441" t="str">
            <v>মোঃ মুকুল মিয়া</v>
          </cell>
        </row>
        <row r="6442">
          <cell r="E6442"/>
          <cell r="G6442"/>
        </row>
        <row r="6443">
          <cell r="E6443">
            <v>433103220090</v>
          </cell>
          <cell r="G6443" t="str">
            <v>আসমা বেগম</v>
          </cell>
        </row>
        <row r="6444">
          <cell r="E6444"/>
          <cell r="G6444"/>
        </row>
        <row r="6445">
          <cell r="E6445">
            <v>752819393217</v>
          </cell>
          <cell r="G6445" t="str">
            <v>রওশন অনার স্টার্ন</v>
          </cell>
        </row>
        <row r="6446">
          <cell r="E6446"/>
          <cell r="G6446"/>
        </row>
        <row r="6447">
          <cell r="E6447">
            <v>851983594332</v>
          </cell>
          <cell r="G6447" t="str">
            <v>মোঃ মোমেনুল ইসলাম</v>
          </cell>
        </row>
        <row r="6448">
          <cell r="E6448"/>
          <cell r="G6448"/>
        </row>
        <row r="6449">
          <cell r="E6449">
            <v>838151340748</v>
          </cell>
          <cell r="G6449" t="str">
            <v>মোস্তফা মাহবুবুল হক মিল্টন</v>
          </cell>
        </row>
        <row r="6450">
          <cell r="E6450"/>
          <cell r="G6450"/>
        </row>
        <row r="6451">
          <cell r="E6451">
            <v>493479655177</v>
          </cell>
          <cell r="G6451" t="str">
            <v>মোঃ আশরাফুজ্জামান</v>
          </cell>
        </row>
        <row r="6452">
          <cell r="E6452"/>
          <cell r="G6452"/>
        </row>
        <row r="6453">
          <cell r="E6453">
            <v>759569774610</v>
          </cell>
          <cell r="G6453" t="str">
            <v>মোঃ মামুন কবির চৌধুরী</v>
          </cell>
        </row>
        <row r="6454">
          <cell r="E6454"/>
          <cell r="G6454"/>
        </row>
        <row r="6455">
          <cell r="E6455">
            <v>173359617581</v>
          </cell>
          <cell r="G6455" t="str">
            <v>মোঃ মুক্তাদির হোসেন</v>
          </cell>
        </row>
        <row r="6456">
          <cell r="E6456"/>
          <cell r="G6456"/>
        </row>
        <row r="6457">
          <cell r="E6457">
            <v>895793917153</v>
          </cell>
          <cell r="G6457" t="str">
            <v>মোঃ আব্দুল্লাহ আল জুবায়ের</v>
          </cell>
        </row>
        <row r="6458">
          <cell r="E6458"/>
          <cell r="G6458"/>
        </row>
        <row r="6459">
          <cell r="E6459">
            <v>145721432235</v>
          </cell>
          <cell r="G6459" t="str">
            <v>মোঃ তারেক আলী</v>
          </cell>
        </row>
        <row r="6460">
          <cell r="E6460"/>
          <cell r="G6460"/>
        </row>
        <row r="6461">
          <cell r="E6461">
            <v>217515842897</v>
          </cell>
          <cell r="G6461" t="str">
            <v>মোঃ ইমরান হোসেন</v>
          </cell>
        </row>
        <row r="6462">
          <cell r="E6462"/>
          <cell r="G6462"/>
        </row>
        <row r="6463">
          <cell r="E6463">
            <v>370492157557</v>
          </cell>
          <cell r="G6463" t="str">
            <v>আবদুল কাদের</v>
          </cell>
        </row>
        <row r="6464">
          <cell r="E6464"/>
          <cell r="G6464"/>
        </row>
        <row r="6465">
          <cell r="E6465">
            <v>161461634563</v>
          </cell>
          <cell r="G6465" t="str">
            <v>মোঃ আরিফুর রহমান</v>
          </cell>
        </row>
        <row r="6466">
          <cell r="E6466"/>
          <cell r="G6466"/>
        </row>
        <row r="6467">
          <cell r="E6467">
            <v>141346523702</v>
          </cell>
          <cell r="G6467" t="str">
            <v>মাজেদা বেগম</v>
          </cell>
        </row>
        <row r="6468">
          <cell r="E6468"/>
          <cell r="G6468"/>
        </row>
        <row r="6469">
          <cell r="E6469">
            <v>362008538779</v>
          </cell>
          <cell r="G6469" t="str">
            <v>মোঃ মনিরুজ্জামান</v>
          </cell>
        </row>
        <row r="6470">
          <cell r="E6470"/>
          <cell r="G6470"/>
        </row>
        <row r="6471">
          <cell r="E6471">
            <v>134893866485</v>
          </cell>
          <cell r="G6471" t="str">
            <v>সুলতানা মাজমোওয়া</v>
          </cell>
        </row>
        <row r="6472">
          <cell r="E6472"/>
          <cell r="G6472"/>
        </row>
        <row r="6473">
          <cell r="E6473">
            <v>545234173912</v>
          </cell>
          <cell r="G6473" t="str">
            <v>অনামিকা ভৌমিক</v>
          </cell>
        </row>
        <row r="6474">
          <cell r="E6474"/>
          <cell r="G6474"/>
        </row>
        <row r="6475">
          <cell r="E6475">
            <v>425443322231</v>
          </cell>
          <cell r="G6475" t="str">
            <v>সোমানা আক্তার</v>
          </cell>
        </row>
        <row r="6476">
          <cell r="E6476"/>
          <cell r="G6476"/>
        </row>
        <row r="6477">
          <cell r="E6477">
            <v>477799971446</v>
          </cell>
          <cell r="G6477" t="str">
            <v>আলমগীর হোসেন</v>
          </cell>
        </row>
        <row r="6478">
          <cell r="E6478"/>
          <cell r="G6478"/>
        </row>
        <row r="6479">
          <cell r="E6479">
            <v>439210451669</v>
          </cell>
          <cell r="G6479" t="str">
            <v>মোঃ আব্দুল বাতেন</v>
          </cell>
        </row>
        <row r="6480">
          <cell r="E6480"/>
          <cell r="G6480"/>
        </row>
        <row r="6481">
          <cell r="E6481">
            <v>365653108408</v>
          </cell>
          <cell r="G6481" t="str">
            <v>মোঃ সাইফুল ইসলাম</v>
          </cell>
        </row>
        <row r="6482">
          <cell r="E6482"/>
          <cell r="G6482"/>
        </row>
        <row r="6483">
          <cell r="E6483">
            <v>421057943447</v>
          </cell>
          <cell r="G6483" t="str">
            <v>মোঃ সেলিম রেজা</v>
          </cell>
        </row>
        <row r="6484">
          <cell r="E6484"/>
          <cell r="G6484"/>
        </row>
        <row r="6485">
          <cell r="E6485">
            <v>742742749644</v>
          </cell>
          <cell r="G6485" t="str">
            <v>আফরিনা সুলতানা</v>
          </cell>
        </row>
        <row r="6486">
          <cell r="E6486"/>
          <cell r="G6486"/>
        </row>
        <row r="6487">
          <cell r="E6487">
            <v>896111510119</v>
          </cell>
          <cell r="G6487" t="str">
            <v>মাসুদুর রহমান</v>
          </cell>
        </row>
        <row r="6488">
          <cell r="E6488"/>
          <cell r="G6488"/>
        </row>
        <row r="6489">
          <cell r="E6489">
            <v>338006404004</v>
          </cell>
          <cell r="G6489" t="str">
            <v>ফারহানা শারমিন</v>
          </cell>
        </row>
        <row r="6490">
          <cell r="E6490"/>
          <cell r="G6490"/>
        </row>
        <row r="6491">
          <cell r="E6491">
            <v>860959442394</v>
          </cell>
          <cell r="G6491" t="str">
            <v>আঞ্জুমান ইয়াসমিন</v>
          </cell>
        </row>
        <row r="6492">
          <cell r="E6492"/>
          <cell r="G6492"/>
        </row>
        <row r="6493">
          <cell r="E6493">
            <v>325447322248</v>
          </cell>
          <cell r="G6493" t="str">
            <v>সাদিয়া রহমান</v>
          </cell>
        </row>
        <row r="6494">
          <cell r="E6494"/>
          <cell r="G6494"/>
        </row>
        <row r="6495">
          <cell r="E6495">
            <v>494582133186</v>
          </cell>
          <cell r="G6495" t="str">
            <v>মোঃ বেলায়েত হোসেন</v>
          </cell>
        </row>
        <row r="6496">
          <cell r="E6496"/>
          <cell r="G6496"/>
        </row>
        <row r="6497">
          <cell r="E6497">
            <v>537941949541</v>
          </cell>
          <cell r="G6497" t="str">
            <v>মোহাম্মদ মাহবুব আলম</v>
          </cell>
        </row>
        <row r="6498">
          <cell r="E6498"/>
          <cell r="G6498"/>
        </row>
        <row r="6499">
          <cell r="E6499">
            <v>188305801819</v>
          </cell>
          <cell r="G6499" t="str">
            <v>মোঃ নাসির উদ্দিন</v>
          </cell>
        </row>
        <row r="6500">
          <cell r="E6500"/>
          <cell r="G6500"/>
        </row>
        <row r="6501">
          <cell r="E6501">
            <v>663749956175</v>
          </cell>
          <cell r="G6501" t="str">
            <v>মোঃ খালেদুর রহমান</v>
          </cell>
        </row>
        <row r="6502">
          <cell r="E6502"/>
          <cell r="G6502"/>
        </row>
        <row r="6503">
          <cell r="E6503">
            <v>365838805503</v>
          </cell>
          <cell r="G6503" t="str">
            <v>মোহাম্মদ জাহাঙ্গীর খান</v>
          </cell>
        </row>
        <row r="6504">
          <cell r="E6504"/>
          <cell r="G6504"/>
        </row>
        <row r="6505">
          <cell r="E6505">
            <v>613140117024</v>
          </cell>
          <cell r="G6505" t="str">
            <v>শিউলি আক্তার</v>
          </cell>
        </row>
        <row r="6506">
          <cell r="E6506"/>
          <cell r="G6506"/>
        </row>
        <row r="6507">
          <cell r="E6507">
            <v>258547673688</v>
          </cell>
          <cell r="G6507" t="str">
            <v>মোহাম্মদ আরিফুল ইসলাম</v>
          </cell>
        </row>
        <row r="6508">
          <cell r="E6508"/>
          <cell r="G6508"/>
        </row>
        <row r="6509">
          <cell r="E6509">
            <v>358907695622</v>
          </cell>
          <cell r="G6509" t="str">
            <v>নাজমুল আহসান</v>
          </cell>
        </row>
        <row r="6510">
          <cell r="E6510"/>
          <cell r="G6510"/>
        </row>
        <row r="6511">
          <cell r="E6511">
            <v>836300717623</v>
          </cell>
          <cell r="G6511" t="str">
            <v>মোঃ আমিরাত হোসেন</v>
          </cell>
        </row>
        <row r="6512">
          <cell r="E6512"/>
          <cell r="G6512"/>
        </row>
        <row r="6513">
          <cell r="E6513">
            <v>691183388878</v>
          </cell>
          <cell r="G6513" t="str">
            <v>মুহাম্মদ ইনতেজামুল হক শফিক</v>
          </cell>
        </row>
        <row r="6514">
          <cell r="E6514"/>
          <cell r="G6514"/>
        </row>
        <row r="6515">
          <cell r="E6515">
            <v>131623432612</v>
          </cell>
          <cell r="G6515" t="str">
            <v>রাজীব কর্মকার</v>
          </cell>
        </row>
        <row r="6516">
          <cell r="E6516"/>
          <cell r="G6516"/>
        </row>
        <row r="6517">
          <cell r="E6517">
            <v>311163754833</v>
          </cell>
          <cell r="G6517" t="str">
            <v>তসলিমা আফত</v>
          </cell>
        </row>
        <row r="6518">
          <cell r="E6518"/>
          <cell r="G6518"/>
        </row>
        <row r="6519">
          <cell r="E6519">
            <v>854783199205</v>
          </cell>
          <cell r="G6519" t="str">
            <v>মোঃ মনজুরুল হক</v>
          </cell>
        </row>
        <row r="6520">
          <cell r="E6520"/>
          <cell r="G6520"/>
        </row>
        <row r="6521">
          <cell r="E6521">
            <v>517913623003</v>
          </cell>
          <cell r="G6521" t="str">
            <v>মোঃ মাহফুজ কায়সার</v>
          </cell>
        </row>
        <row r="6522">
          <cell r="E6522"/>
          <cell r="G6522"/>
        </row>
        <row r="6523">
          <cell r="E6523">
            <v>833520176507</v>
          </cell>
          <cell r="G6523" t="str">
            <v>সুরিয়া পারভীন</v>
          </cell>
        </row>
        <row r="6524">
          <cell r="E6524"/>
          <cell r="G6524"/>
        </row>
        <row r="6525">
          <cell r="E6525">
            <v>175548637885</v>
          </cell>
          <cell r="G6525" t="str">
            <v>মোঃ সোহেল রানা</v>
          </cell>
        </row>
        <row r="6526">
          <cell r="E6526"/>
          <cell r="G6526"/>
        </row>
        <row r="6527">
          <cell r="E6527">
            <v>547330858029</v>
          </cell>
          <cell r="G6527" t="str">
            <v>মোঃ আবু সাঈদ</v>
          </cell>
        </row>
        <row r="6528">
          <cell r="E6528"/>
          <cell r="G6528"/>
        </row>
        <row r="6529">
          <cell r="E6529">
            <v>164642631252</v>
          </cell>
          <cell r="G6529" t="str">
            <v>সুচন্দা সরকার</v>
          </cell>
        </row>
        <row r="6530">
          <cell r="E6530"/>
          <cell r="G6530"/>
        </row>
        <row r="6531">
          <cell r="E6531">
            <v>227019442901</v>
          </cell>
          <cell r="G6531" t="str">
            <v>মোঃ শহিদুল ইসলাম</v>
          </cell>
        </row>
        <row r="6532">
          <cell r="E6532"/>
          <cell r="G6532"/>
        </row>
        <row r="6533">
          <cell r="E6533">
            <v>445960529465</v>
          </cell>
          <cell r="G6533" t="str">
            <v>মোঃ মাহবুবুল হক</v>
          </cell>
        </row>
        <row r="6534">
          <cell r="E6534"/>
          <cell r="G6534"/>
        </row>
        <row r="6535">
          <cell r="E6535">
            <v>753547167200</v>
          </cell>
          <cell r="G6535" t="str">
            <v>পাপিয়া সুলতানা</v>
          </cell>
        </row>
        <row r="6536">
          <cell r="E6536"/>
          <cell r="G6536"/>
        </row>
        <row r="6537">
          <cell r="E6537">
            <v>199293768970</v>
          </cell>
          <cell r="G6537" t="str">
            <v>এস.এম মনিরুজ্জামান</v>
          </cell>
        </row>
        <row r="6538">
          <cell r="E6538"/>
          <cell r="G6538"/>
        </row>
        <row r="6539">
          <cell r="E6539">
            <v>846687864674</v>
          </cell>
          <cell r="G6539" t="str">
            <v>মোঃ মাহমুদ হোসেন</v>
          </cell>
        </row>
        <row r="6540">
          <cell r="E6540"/>
          <cell r="G6540"/>
        </row>
        <row r="6541">
          <cell r="E6541">
            <v>813814371870</v>
          </cell>
          <cell r="G6541" t="str">
            <v>শাহনেওয়াজ নূর রশীদ</v>
          </cell>
        </row>
        <row r="6542">
          <cell r="E6542"/>
          <cell r="G6542"/>
        </row>
        <row r="6543">
          <cell r="E6543">
            <v>189311997047</v>
          </cell>
          <cell r="G6543" t="str">
            <v>মোঃ ফিরোজ আলী</v>
          </cell>
        </row>
        <row r="6544">
          <cell r="E6544"/>
          <cell r="G6544"/>
        </row>
        <row r="6545">
          <cell r="E6545">
            <v>554126106772</v>
          </cell>
          <cell r="G6545" t="str">
            <v>মোঃ জসিম</v>
          </cell>
        </row>
        <row r="6546">
          <cell r="E6546"/>
          <cell r="G6546"/>
        </row>
        <row r="6547">
          <cell r="E6547">
            <v>721004581776</v>
          </cell>
          <cell r="G6547" t="str">
            <v>আবু মুসা খন্দকার</v>
          </cell>
        </row>
        <row r="6548">
          <cell r="E6548"/>
          <cell r="G6548"/>
        </row>
        <row r="6549">
          <cell r="E6549">
            <v>378897850449</v>
          </cell>
          <cell r="G6549" t="str">
            <v>আশিকুর রহমান</v>
          </cell>
        </row>
        <row r="6550">
          <cell r="E6550"/>
          <cell r="G6550"/>
        </row>
        <row r="6551">
          <cell r="E6551">
            <v>142802929808</v>
          </cell>
          <cell r="G6551" t="str">
            <v>মোঃ কবির আলম সরদার</v>
          </cell>
        </row>
        <row r="6552">
          <cell r="E6552"/>
          <cell r="G6552"/>
        </row>
        <row r="6553">
          <cell r="E6553">
            <v>392119664455</v>
          </cell>
          <cell r="G6553" t="str">
            <v>মোঃ শাহজাহান মল্লিক</v>
          </cell>
        </row>
        <row r="6554">
          <cell r="E6554"/>
          <cell r="G6554"/>
        </row>
        <row r="6555">
          <cell r="E6555">
            <v>668079131145</v>
          </cell>
          <cell r="G6555" t="str">
            <v>এস,এম, শাহাবুদ্দিন</v>
          </cell>
        </row>
        <row r="6556">
          <cell r="E6556"/>
          <cell r="G6556"/>
        </row>
        <row r="6557">
          <cell r="E6557">
            <v>355651865776</v>
          </cell>
          <cell r="G6557" t="str">
            <v>গোলাম ফারুক রব্বানী</v>
          </cell>
        </row>
        <row r="6558">
          <cell r="E6558"/>
          <cell r="G6558"/>
        </row>
        <row r="6559">
          <cell r="E6559">
            <v>263132913898</v>
          </cell>
          <cell r="G6559" t="str">
            <v>মোঃ খাদেমুল ইসলাম</v>
          </cell>
        </row>
        <row r="6560">
          <cell r="E6560"/>
          <cell r="G6560"/>
        </row>
        <row r="6561">
          <cell r="E6561">
            <v>136442401176</v>
          </cell>
          <cell r="G6561" t="str">
            <v>মির্জা মোঃ নাজমুজ্জামান</v>
          </cell>
        </row>
        <row r="6562">
          <cell r="E6562"/>
          <cell r="G6562"/>
        </row>
        <row r="6563">
          <cell r="E6563">
            <v>551064861926</v>
          </cell>
          <cell r="G6563" t="str">
            <v>মোঃ শামসুল হুদা</v>
          </cell>
        </row>
        <row r="6564">
          <cell r="E6564"/>
          <cell r="G6564"/>
        </row>
        <row r="6565">
          <cell r="E6565">
            <v>461124250942</v>
          </cell>
          <cell r="G6565" t="str">
            <v>মোঃ মোয়াজ্জেম হোসেন</v>
          </cell>
        </row>
        <row r="6566">
          <cell r="E6566"/>
          <cell r="G6566"/>
        </row>
        <row r="6567">
          <cell r="E6567">
            <v>358027434523</v>
          </cell>
          <cell r="G6567" t="str">
            <v>নাসির আহমেদ</v>
          </cell>
        </row>
        <row r="6568">
          <cell r="E6568"/>
          <cell r="G6568"/>
        </row>
        <row r="6569">
          <cell r="E6569">
            <v>420802619159</v>
          </cell>
          <cell r="G6569" t="str">
            <v>মোঃ শামসুল হক মিয়া</v>
          </cell>
        </row>
        <row r="6570">
          <cell r="E6570"/>
          <cell r="G6570"/>
        </row>
        <row r="6571">
          <cell r="E6571">
            <v>154324305946</v>
          </cell>
          <cell r="G6571" t="str">
            <v>পপি মন্ডল</v>
          </cell>
        </row>
        <row r="6572">
          <cell r="E6572"/>
          <cell r="G6572"/>
        </row>
        <row r="6573">
          <cell r="E6573">
            <v>117405668746</v>
          </cell>
          <cell r="G6573" t="str">
            <v>সৈয়দা তানিয়া সুলতানা</v>
          </cell>
        </row>
        <row r="6574">
          <cell r="E6574"/>
          <cell r="G6574"/>
        </row>
        <row r="6575">
          <cell r="E6575">
            <v>269020491564</v>
          </cell>
          <cell r="G6575" t="str">
            <v>মোঃ বিল্লাল হোসেন</v>
          </cell>
        </row>
        <row r="6576">
          <cell r="E6576"/>
          <cell r="G6576"/>
        </row>
        <row r="6577">
          <cell r="E6577">
            <v>168527336556</v>
          </cell>
          <cell r="G6577" t="str">
            <v>মোঃ জহিরুল হোসেন</v>
          </cell>
        </row>
        <row r="6578">
          <cell r="E6578"/>
          <cell r="G6578"/>
        </row>
        <row r="6579">
          <cell r="E6579">
            <v>661054679029</v>
          </cell>
          <cell r="G6579" t="str">
            <v>মোহাম্মদ মাজাদুল ইসলাম</v>
          </cell>
        </row>
        <row r="6580">
          <cell r="E6580"/>
          <cell r="G6580"/>
        </row>
        <row r="6581">
          <cell r="E6581">
            <v>872447722645</v>
          </cell>
          <cell r="G6581" t="str">
            <v>মোহাম্মদ সাইফুল ইসলাম</v>
          </cell>
        </row>
        <row r="6582">
          <cell r="E6582"/>
          <cell r="G6582"/>
        </row>
        <row r="6583">
          <cell r="E6583">
            <v>282935419501</v>
          </cell>
          <cell r="G6583" t="str">
            <v>সুজিত কুমার বড়াল</v>
          </cell>
        </row>
        <row r="6584">
          <cell r="E6584"/>
          <cell r="G6584"/>
        </row>
        <row r="6585">
          <cell r="E6585">
            <v>717591911239</v>
          </cell>
          <cell r="G6585" t="str">
            <v>মোঃ মেহেদী হাসান</v>
          </cell>
        </row>
        <row r="6586">
          <cell r="E6586"/>
          <cell r="G6586"/>
        </row>
        <row r="6587">
          <cell r="E6587">
            <v>393872144390</v>
          </cell>
          <cell r="G6587" t="str">
            <v>মোঃ মনোয়ার হোসেন</v>
          </cell>
        </row>
        <row r="6588">
          <cell r="E6588"/>
          <cell r="G6588"/>
        </row>
        <row r="6589">
          <cell r="E6589">
            <v>317780320007</v>
          </cell>
          <cell r="G6589" t="str">
            <v>মোঃ অহিদুর রহমান</v>
          </cell>
        </row>
        <row r="6590">
          <cell r="E6590"/>
          <cell r="G6590"/>
        </row>
        <row r="6591">
          <cell r="E6591">
            <v>328455987258</v>
          </cell>
          <cell r="G6591" t="str">
            <v>মোহাম্মদ হোসেন সারোয়ার</v>
          </cell>
        </row>
        <row r="6592">
          <cell r="E6592"/>
          <cell r="G6592"/>
        </row>
        <row r="6593">
          <cell r="E6593">
            <v>697425612591</v>
          </cell>
          <cell r="G6593" t="str">
            <v>মোঃ জসিম উদ্দিন</v>
          </cell>
        </row>
        <row r="6594">
          <cell r="E6594"/>
          <cell r="G6594"/>
        </row>
        <row r="6595">
          <cell r="E6595">
            <v>568708995531</v>
          </cell>
          <cell r="G6595" t="str">
            <v>মোঃ ইউসুফ</v>
          </cell>
        </row>
        <row r="6596">
          <cell r="E6596"/>
          <cell r="G6596"/>
        </row>
        <row r="6597">
          <cell r="E6597">
            <v>851269988847</v>
          </cell>
          <cell r="G6597" t="str">
            <v>মোঃ মজিবুর রহমান</v>
          </cell>
        </row>
        <row r="6598">
          <cell r="E6598"/>
          <cell r="G6598"/>
        </row>
        <row r="6599">
          <cell r="E6599">
            <v>178239610083</v>
          </cell>
          <cell r="G6599" t="str">
            <v>সোনিয়া বকশী</v>
          </cell>
        </row>
        <row r="6600">
          <cell r="E6600"/>
          <cell r="G6600"/>
        </row>
        <row r="6601">
          <cell r="E6601">
            <v>239718864803</v>
          </cell>
          <cell r="G6601" t="str">
            <v>ইয়ামিন ইসলাম</v>
          </cell>
        </row>
        <row r="6602">
          <cell r="E6602"/>
          <cell r="G6602"/>
        </row>
        <row r="6603">
          <cell r="E6603">
            <v>123760261019</v>
          </cell>
          <cell r="G6603" t="str">
            <v>সঞ্জয় ঘোষ</v>
          </cell>
        </row>
        <row r="6604">
          <cell r="E6604"/>
          <cell r="G6604"/>
        </row>
        <row r="6605">
          <cell r="E6605">
            <v>748873823669</v>
          </cell>
          <cell r="G6605" t="str">
            <v>মোঃ তৌহিদুল ইসলাম</v>
          </cell>
        </row>
        <row r="6606">
          <cell r="E6606"/>
          <cell r="G6606"/>
        </row>
        <row r="6607">
          <cell r="E6607">
            <v>388958129756</v>
          </cell>
          <cell r="G6607" t="str">
            <v>মোঃ মাসুদ পারভেজ প্রধান</v>
          </cell>
        </row>
        <row r="6608">
          <cell r="E6608"/>
          <cell r="G6608"/>
        </row>
        <row r="6609">
          <cell r="E6609">
            <v>735361888199</v>
          </cell>
          <cell r="G6609" t="str">
            <v>কৃষ্ণা রানী সরকার</v>
          </cell>
        </row>
        <row r="6610">
          <cell r="E6610"/>
          <cell r="G6610"/>
        </row>
        <row r="6611">
          <cell r="E6611">
            <v>783461917737</v>
          </cell>
          <cell r="G6611" t="str">
            <v>মোঃ নিজামুল খবির</v>
          </cell>
        </row>
        <row r="6612">
          <cell r="E6612"/>
          <cell r="G6612"/>
        </row>
        <row r="6613">
          <cell r="E6613">
            <v>523671381803</v>
          </cell>
          <cell r="G6613" t="str">
            <v>সৈয়দা লায়লা</v>
          </cell>
        </row>
        <row r="6614">
          <cell r="E6614"/>
          <cell r="G6614"/>
        </row>
        <row r="6615">
          <cell r="E6615">
            <v>231936251867</v>
          </cell>
          <cell r="G6615" t="str">
            <v>মোঃ বুলবুল হোসেন</v>
          </cell>
        </row>
        <row r="6616">
          <cell r="E6616"/>
          <cell r="G6616"/>
        </row>
        <row r="6617">
          <cell r="E6617">
            <v>681714593601</v>
          </cell>
          <cell r="G6617" t="str">
            <v>বজল মোঃ রাইসুল কবির</v>
          </cell>
        </row>
        <row r="6618">
          <cell r="E6618"/>
          <cell r="G6618"/>
        </row>
        <row r="6619">
          <cell r="E6619">
            <v>150609264321</v>
          </cell>
          <cell r="G6619" t="str">
            <v>অলোক কুমার মন্ডল</v>
          </cell>
        </row>
        <row r="6620">
          <cell r="E6620"/>
          <cell r="G6620"/>
        </row>
        <row r="6621">
          <cell r="E6621">
            <v>229265565544</v>
          </cell>
          <cell r="G6621" t="str">
            <v>ফাতেমা-লবণ-জোহরা</v>
          </cell>
        </row>
        <row r="6622">
          <cell r="E6622"/>
          <cell r="G6622"/>
        </row>
        <row r="6623">
          <cell r="E6623">
            <v>713096167038</v>
          </cell>
          <cell r="G6623" t="str">
            <v>ইমতিউস আহমাদ</v>
          </cell>
        </row>
        <row r="6624">
          <cell r="E6624"/>
          <cell r="G6624"/>
        </row>
        <row r="6625">
          <cell r="E6625">
            <v>116136875764</v>
          </cell>
          <cell r="G6625" t="str">
            <v>মোঃ সাইফুর রহমান</v>
          </cell>
        </row>
        <row r="6626">
          <cell r="E6626"/>
          <cell r="G6626"/>
        </row>
        <row r="6627">
          <cell r="E6627">
            <v>555066913847</v>
          </cell>
          <cell r="G6627" t="str">
            <v>আজাদুল ইসলাম</v>
          </cell>
        </row>
        <row r="6628">
          <cell r="E6628"/>
          <cell r="G6628"/>
        </row>
        <row r="6629">
          <cell r="E6629">
            <v>166173257202</v>
          </cell>
          <cell r="G6629" t="str">
            <v>শ্রী তুষার কুমার চক্রবর্তী</v>
          </cell>
        </row>
        <row r="6630">
          <cell r="E6630"/>
          <cell r="G6630"/>
        </row>
        <row r="6631">
          <cell r="E6631">
            <v>871266650402</v>
          </cell>
          <cell r="G6631" t="str">
            <v>সাহা মুহাম্মদ ইমরান</v>
          </cell>
        </row>
        <row r="6632">
          <cell r="E6632"/>
          <cell r="G6632"/>
        </row>
        <row r="6633">
          <cell r="E6633">
            <v>140023477315</v>
          </cell>
          <cell r="G6633" t="str">
            <v>মোঃ আলমগীর তালুকদার</v>
          </cell>
        </row>
        <row r="6634">
          <cell r="E6634"/>
          <cell r="G6634"/>
        </row>
        <row r="6635">
          <cell r="E6635">
            <v>787355310525</v>
          </cell>
          <cell r="G6635" t="str">
            <v>মোঃ মোক্তার হোসেন</v>
          </cell>
        </row>
        <row r="6636">
          <cell r="E6636"/>
          <cell r="G6636"/>
        </row>
        <row r="6637">
          <cell r="E6637">
            <v>247356939683</v>
          </cell>
          <cell r="G6637" t="str">
            <v>সৌরভ মন্ডল</v>
          </cell>
        </row>
        <row r="6638">
          <cell r="E6638"/>
          <cell r="G6638"/>
        </row>
        <row r="6639">
          <cell r="E6639">
            <v>791023820483</v>
          </cell>
          <cell r="G6639" t="str">
            <v>তানিয়া হক</v>
          </cell>
        </row>
        <row r="6640">
          <cell r="E6640"/>
          <cell r="G6640"/>
        </row>
        <row r="6641">
          <cell r="E6641">
            <v>550036143303</v>
          </cell>
          <cell r="G6641" t="str">
            <v>মোসাঃ নাজমা খাতুন</v>
          </cell>
        </row>
        <row r="6642">
          <cell r="E6642"/>
          <cell r="G6642"/>
        </row>
        <row r="6643">
          <cell r="E6643">
            <v>895155618542</v>
          </cell>
          <cell r="G6643" t="str">
            <v>মোঃ সাইফুল ইসলাম</v>
          </cell>
        </row>
        <row r="6644">
          <cell r="E6644"/>
          <cell r="G6644"/>
        </row>
        <row r="6645">
          <cell r="E6645">
            <v>467404621598</v>
          </cell>
          <cell r="G6645" t="str">
            <v>মোঃ আকসান উদ্দিন</v>
          </cell>
        </row>
        <row r="6646">
          <cell r="E6646"/>
          <cell r="G6646"/>
        </row>
        <row r="6647">
          <cell r="E6647">
            <v>855863756737</v>
          </cell>
          <cell r="G6647" t="str">
            <v>আরাফাত আলী</v>
          </cell>
        </row>
        <row r="6648">
          <cell r="E6648"/>
          <cell r="G6648"/>
        </row>
        <row r="6649">
          <cell r="E6649">
            <v>691574848598</v>
          </cell>
          <cell r="G6649" t="str">
            <v>কিরণ চন্দ্র বাড়ৈ</v>
          </cell>
        </row>
        <row r="6650">
          <cell r="E6650"/>
          <cell r="G6650"/>
        </row>
        <row r="6651">
          <cell r="E6651">
            <v>110642637533</v>
          </cell>
          <cell r="G6651" t="str">
            <v>জিয়াউদ্দিন আহমেদ</v>
          </cell>
        </row>
        <row r="6652">
          <cell r="E6652"/>
          <cell r="G6652"/>
        </row>
        <row r="6653">
          <cell r="E6653">
            <v>442881440959</v>
          </cell>
          <cell r="G6653" t="str">
            <v>মোঃ মুস্তাকুর রহমান</v>
          </cell>
        </row>
        <row r="6654">
          <cell r="E6654"/>
          <cell r="G6654"/>
        </row>
        <row r="6655">
          <cell r="E6655">
            <v>466705807745</v>
          </cell>
          <cell r="G6655" t="str">
            <v>শাহনাজ সুলতানা</v>
          </cell>
        </row>
        <row r="6656">
          <cell r="E6656"/>
          <cell r="G6656"/>
        </row>
        <row r="6657">
          <cell r="E6657">
            <v>253557308387</v>
          </cell>
          <cell r="G6657" t="str">
            <v>সাবিয়া অনু</v>
          </cell>
        </row>
        <row r="6658">
          <cell r="E6658"/>
          <cell r="G6658"/>
        </row>
        <row r="6659">
          <cell r="E6659">
            <v>278142246062</v>
          </cell>
          <cell r="G6659" t="str">
            <v>আরিফা হাসনাত</v>
          </cell>
        </row>
        <row r="6660">
          <cell r="E6660"/>
          <cell r="G6660"/>
        </row>
        <row r="6661">
          <cell r="E6661">
            <v>229859122699</v>
          </cell>
          <cell r="G6661" t="str">
            <v>মোঃ দেলোয়ার হোসেন হল</v>
          </cell>
        </row>
        <row r="6662">
          <cell r="E6662"/>
          <cell r="G6662"/>
        </row>
        <row r="6663">
          <cell r="E6663">
            <v>131149191034</v>
          </cell>
          <cell r="G6663" t="str">
            <v>আসমা উল হুসনা</v>
          </cell>
        </row>
        <row r="6664">
          <cell r="E6664"/>
          <cell r="G6664"/>
        </row>
        <row r="6665">
          <cell r="E6665">
            <v>876379229373</v>
          </cell>
          <cell r="G6665" t="str">
            <v>মাহমুদুল হাসান</v>
          </cell>
        </row>
        <row r="6666">
          <cell r="E6666"/>
          <cell r="G6666"/>
        </row>
        <row r="6667">
          <cell r="E6667">
            <v>298587643259</v>
          </cell>
          <cell r="G6667" t="str">
            <v>মাহমুদ করিম</v>
          </cell>
        </row>
        <row r="6668">
          <cell r="E6668"/>
          <cell r="G6668"/>
        </row>
        <row r="6669">
          <cell r="E6669">
            <v>865840205262</v>
          </cell>
          <cell r="G6669" t="str">
            <v>লেজা শারমিন আক্তার</v>
          </cell>
        </row>
        <row r="6670">
          <cell r="E6670"/>
          <cell r="G6670"/>
        </row>
        <row r="6671">
          <cell r="E6671">
            <v>370873532623</v>
          </cell>
          <cell r="G6671" t="str">
            <v>মোঃ সফিউল ইসলাম</v>
          </cell>
        </row>
        <row r="6672">
          <cell r="E6672"/>
          <cell r="G6672"/>
        </row>
        <row r="6673">
          <cell r="E6673">
            <v>859514173042</v>
          </cell>
          <cell r="G6673" t="str">
            <v>মোঃ মেহেদী হাসান</v>
          </cell>
        </row>
        <row r="6674">
          <cell r="E6674"/>
          <cell r="G6674"/>
        </row>
        <row r="6675">
          <cell r="E6675">
            <v>456558722992</v>
          </cell>
          <cell r="G6675" t="str">
            <v>সুশান্ত কুমার মন্ডল</v>
          </cell>
        </row>
        <row r="6676">
          <cell r="E6676"/>
          <cell r="G6676"/>
        </row>
        <row r="6677">
          <cell r="E6677">
            <v>217981701444</v>
          </cell>
          <cell r="G6677" t="str">
            <v>মোঃ ফরিদ হোসেন</v>
          </cell>
        </row>
        <row r="6678">
          <cell r="E6678"/>
          <cell r="G6678"/>
        </row>
        <row r="6679">
          <cell r="E6679">
            <v>197327769411</v>
          </cell>
          <cell r="G6679" t="str">
            <v>সোমা রায় চৌধুরী</v>
          </cell>
        </row>
        <row r="6680">
          <cell r="E6680"/>
          <cell r="G6680"/>
        </row>
        <row r="6681">
          <cell r="E6681">
            <v>312343936372</v>
          </cell>
          <cell r="G6681" t="str">
            <v>মোঃ গোলাম হোসেন</v>
          </cell>
        </row>
        <row r="6682">
          <cell r="E6682"/>
          <cell r="G6682"/>
        </row>
        <row r="6683">
          <cell r="E6683">
            <v>581181591458</v>
          </cell>
          <cell r="G6683" t="str">
            <v>মিসেস নাহিদ মুশতারী</v>
          </cell>
        </row>
        <row r="6684">
          <cell r="E6684"/>
          <cell r="G6684"/>
        </row>
        <row r="6685">
          <cell r="E6685">
            <v>879886283742</v>
          </cell>
          <cell r="G6685" t="str">
            <v>মোঃ শাহনওয়াজ মিয়া</v>
          </cell>
        </row>
        <row r="6686">
          <cell r="E6686"/>
          <cell r="G6686"/>
        </row>
        <row r="6687">
          <cell r="E6687">
            <v>552814211937</v>
          </cell>
          <cell r="G6687" t="str">
            <v>মানিক চন্দ্র সাহা</v>
          </cell>
        </row>
        <row r="6688">
          <cell r="E6688"/>
          <cell r="G6688"/>
        </row>
        <row r="6689">
          <cell r="E6689">
            <v>646547613140</v>
          </cell>
          <cell r="G6689" t="str">
            <v>মোঃ জুলহাস উদ্দিন</v>
          </cell>
        </row>
        <row r="6690">
          <cell r="E6690"/>
          <cell r="G6690"/>
        </row>
        <row r="6691">
          <cell r="E6691">
            <v>276844679952</v>
          </cell>
          <cell r="G6691" t="str">
            <v>মোঃ হেদায়েত হোসেন</v>
          </cell>
        </row>
        <row r="6692">
          <cell r="E6692"/>
          <cell r="G6692"/>
        </row>
        <row r="6693">
          <cell r="E6693">
            <v>350353758793</v>
          </cell>
          <cell r="G6693" t="str">
            <v>মোঃ শরিফুল ইসলাম</v>
          </cell>
        </row>
        <row r="6694">
          <cell r="E6694"/>
          <cell r="G6694"/>
        </row>
        <row r="6695">
          <cell r="E6695">
            <v>696392805407</v>
          </cell>
          <cell r="G6695" t="str">
            <v>ফারজানা মাহমুদ সনি</v>
          </cell>
        </row>
        <row r="6696">
          <cell r="E6696"/>
          <cell r="G6696"/>
        </row>
        <row r="6697">
          <cell r="E6697">
            <v>834259692612</v>
          </cell>
          <cell r="G6697" t="str">
            <v>হারাধন চন্দ্র দাস</v>
          </cell>
        </row>
        <row r="6698">
          <cell r="E6698"/>
          <cell r="G6698"/>
        </row>
        <row r="6699">
          <cell r="E6699">
            <v>138175554778</v>
          </cell>
          <cell r="G6699" t="str">
            <v>মোঃ হেমায়েত হোসেন মোল্লা</v>
          </cell>
        </row>
        <row r="6700">
          <cell r="E6700"/>
          <cell r="G6700"/>
        </row>
        <row r="6701">
          <cell r="E6701">
            <v>651670176424</v>
          </cell>
          <cell r="G6701" t="str">
            <v>মোঃ সানাউল্লাহ</v>
          </cell>
        </row>
        <row r="6702">
          <cell r="E6702"/>
          <cell r="G6702"/>
        </row>
        <row r="6703">
          <cell r="E6703">
            <v>552331989573</v>
          </cell>
          <cell r="G6703" t="str">
            <v>মোঃ তাজিদুল ইসলাম</v>
          </cell>
        </row>
        <row r="6704">
          <cell r="E6704"/>
          <cell r="G6704"/>
        </row>
        <row r="6705">
          <cell r="E6705">
            <v>124741399312</v>
          </cell>
          <cell r="G6705" t="str">
            <v>মুহাম্মদ কামরুজ্জামান</v>
          </cell>
        </row>
        <row r="6706">
          <cell r="E6706"/>
          <cell r="G6706"/>
        </row>
        <row r="6707">
          <cell r="E6707">
            <v>623400564036</v>
          </cell>
          <cell r="G6707" t="str">
            <v>মোঃ অরিন্দম খালেদ</v>
          </cell>
        </row>
        <row r="6708">
          <cell r="E6708"/>
          <cell r="G6708"/>
        </row>
        <row r="6709">
          <cell r="E6709">
            <v>711022978937</v>
          </cell>
          <cell r="G6709" t="str">
            <v>জাকিয়া খাতুন</v>
          </cell>
        </row>
        <row r="6710">
          <cell r="E6710"/>
          <cell r="G6710"/>
        </row>
        <row r="6711">
          <cell r="E6711">
            <v>254021402167</v>
          </cell>
          <cell r="G6711" t="str">
            <v>মোঃ আলমগীর</v>
          </cell>
        </row>
        <row r="6712">
          <cell r="E6712"/>
          <cell r="G6712"/>
        </row>
        <row r="6713">
          <cell r="E6713">
            <v>876433743750</v>
          </cell>
          <cell r="G6713" t="str">
            <v>খান মোঃ আহসানুল কবির</v>
          </cell>
        </row>
        <row r="6714">
          <cell r="E6714"/>
          <cell r="G6714"/>
        </row>
        <row r="6715">
          <cell r="E6715">
            <v>536264744818</v>
          </cell>
          <cell r="G6715" t="str">
            <v>মোঃ ওয়ালিউর রহমান</v>
          </cell>
        </row>
        <row r="6716">
          <cell r="E6716"/>
          <cell r="G6716"/>
        </row>
        <row r="6717">
          <cell r="E6717">
            <v>617483710061</v>
          </cell>
          <cell r="G6717" t="str">
            <v>শারমিন ফাতেমা শর্মী</v>
          </cell>
        </row>
        <row r="6718">
          <cell r="E6718"/>
          <cell r="G6718"/>
        </row>
        <row r="6719">
          <cell r="E6719">
            <v>217264743348</v>
          </cell>
          <cell r="G6719" t="str">
            <v>শামসুন নাহার</v>
          </cell>
        </row>
        <row r="6720">
          <cell r="E6720"/>
          <cell r="G6720"/>
        </row>
        <row r="6721">
          <cell r="E6721">
            <v>717318414502</v>
          </cell>
          <cell r="G6721" t="str">
            <v>মোঃ শামীম মোল্লা</v>
          </cell>
        </row>
        <row r="6722">
          <cell r="E6722"/>
          <cell r="G6722"/>
        </row>
        <row r="6723">
          <cell r="E6723">
            <v>292788360137</v>
          </cell>
          <cell r="G6723" t="str">
            <v>মোঃ নুরুল হক মাসুদ</v>
          </cell>
        </row>
        <row r="6724">
          <cell r="E6724"/>
          <cell r="G6724"/>
        </row>
        <row r="6725">
          <cell r="E6725">
            <v>831326904499</v>
          </cell>
          <cell r="G6725" t="str">
            <v>মোঃ নুরুল ইসলাম খান জুয়েল</v>
          </cell>
        </row>
        <row r="6726">
          <cell r="E6726"/>
          <cell r="G6726"/>
        </row>
        <row r="6727">
          <cell r="E6727">
            <v>189644734581</v>
          </cell>
          <cell r="G6727" t="str">
            <v>মিসেস মরিয়ম</v>
          </cell>
        </row>
        <row r="6728">
          <cell r="E6728"/>
          <cell r="G6728"/>
        </row>
        <row r="6729">
          <cell r="E6729">
            <v>285317721622</v>
          </cell>
          <cell r="G6729" t="str">
            <v>আবু সাঈদ</v>
          </cell>
        </row>
        <row r="6730">
          <cell r="E6730"/>
          <cell r="G6730"/>
        </row>
        <row r="6731">
          <cell r="E6731">
            <v>420129916843</v>
          </cell>
          <cell r="G6731" t="str">
            <v>শিল্পী বিশ্বাস</v>
          </cell>
        </row>
        <row r="6732">
          <cell r="E6732"/>
          <cell r="G6732"/>
        </row>
        <row r="6733">
          <cell r="E6733">
            <v>159636222552</v>
          </cell>
          <cell r="G6733" t="str">
            <v>মোঃ খায়রুল ইসলাম</v>
          </cell>
        </row>
        <row r="6734">
          <cell r="E6734"/>
          <cell r="G6734"/>
        </row>
        <row r="6735">
          <cell r="E6735">
            <v>372320293961</v>
          </cell>
          <cell r="G6735" t="str">
            <v>গাজী সালাউদ্দিন</v>
          </cell>
        </row>
        <row r="6736">
          <cell r="E6736"/>
          <cell r="G6736"/>
        </row>
        <row r="6737">
          <cell r="E6737">
            <v>858393266057</v>
          </cell>
          <cell r="G6737" t="str">
            <v>মোঃ ইমরান খান</v>
          </cell>
        </row>
        <row r="6738">
          <cell r="E6738"/>
          <cell r="G6738"/>
        </row>
        <row r="6739">
          <cell r="E6739">
            <v>190977831286</v>
          </cell>
          <cell r="G6739" t="str">
            <v>এমএসটি। আরও মৌসুমী</v>
          </cell>
        </row>
        <row r="6740">
          <cell r="E6740"/>
          <cell r="G6740"/>
        </row>
        <row r="6741">
          <cell r="E6741">
            <v>695358578805</v>
          </cell>
          <cell r="G6741" t="str">
            <v>মোহাম্মদ কামরুল ইসলাম ভূঁইয়া</v>
          </cell>
        </row>
        <row r="6742">
          <cell r="E6742"/>
          <cell r="G6742"/>
        </row>
        <row r="6743">
          <cell r="E6743">
            <v>388281129504</v>
          </cell>
          <cell r="G6743" t="str">
            <v>মোঃ শাহ জালাল সরকার</v>
          </cell>
        </row>
        <row r="6744">
          <cell r="E6744"/>
          <cell r="G6744"/>
        </row>
        <row r="6745">
          <cell r="E6745">
            <v>273604428663</v>
          </cell>
          <cell r="G6745" t="str">
            <v>মোঃ রেজাউর রহমান</v>
          </cell>
        </row>
        <row r="6746">
          <cell r="E6746"/>
          <cell r="G6746"/>
        </row>
        <row r="6747">
          <cell r="E6747">
            <v>689423455721</v>
          </cell>
          <cell r="G6747" t="str">
            <v>মোঃ আব্দুল লতিফ</v>
          </cell>
        </row>
        <row r="6748">
          <cell r="E6748"/>
          <cell r="G6748"/>
        </row>
        <row r="6749">
          <cell r="E6749">
            <v>453562316858</v>
          </cell>
          <cell r="G6749" t="str">
            <v>শাহ মোঃ শরীফ ইবনে কামাল</v>
          </cell>
        </row>
        <row r="6750">
          <cell r="E6750"/>
          <cell r="G6750"/>
        </row>
        <row r="6751">
          <cell r="E6751">
            <v>191804633384</v>
          </cell>
          <cell r="G6751" t="str">
            <v>মোঃ সাকায়েত উল্লাহ</v>
          </cell>
        </row>
        <row r="6752">
          <cell r="E6752"/>
          <cell r="G6752"/>
        </row>
        <row r="6753">
          <cell r="E6753">
            <v>177368192429</v>
          </cell>
          <cell r="G6753" t="str">
            <v>মোঃ জামাল উল্লাহ</v>
          </cell>
        </row>
        <row r="6754">
          <cell r="E6754"/>
          <cell r="G6754"/>
        </row>
        <row r="6755">
          <cell r="E6755">
            <v>552381113306</v>
          </cell>
          <cell r="G6755" t="str">
            <v>লিলি লায়লা</v>
          </cell>
        </row>
        <row r="6756">
          <cell r="E6756"/>
          <cell r="G6756"/>
        </row>
        <row r="6757">
          <cell r="E6757">
            <v>171980239221</v>
          </cell>
          <cell r="G6757" t="str">
            <v>মোঃ এমদাদুল হক</v>
          </cell>
        </row>
        <row r="6758">
          <cell r="E6758"/>
          <cell r="G6758"/>
        </row>
        <row r="6759">
          <cell r="E6759">
            <v>398319871842</v>
          </cell>
          <cell r="G6759" t="str">
            <v>কবিতা</v>
          </cell>
        </row>
        <row r="6760">
          <cell r="E6760"/>
          <cell r="G6760"/>
        </row>
        <row r="6761">
          <cell r="E6761">
            <v>725864519874</v>
          </cell>
          <cell r="G6761" t="str">
            <v>জাকির হোসেন</v>
          </cell>
        </row>
        <row r="6762">
          <cell r="E6762"/>
          <cell r="G6762"/>
        </row>
        <row r="6763">
          <cell r="E6763">
            <v>126575686233</v>
          </cell>
          <cell r="G6763" t="str">
            <v>সুমন সাহা</v>
          </cell>
        </row>
        <row r="6764">
          <cell r="E6764"/>
          <cell r="G6764"/>
        </row>
        <row r="6765">
          <cell r="E6765">
            <v>488828566536</v>
          </cell>
          <cell r="G6765" t="str">
            <v>গোলাম মেহরাব খান</v>
          </cell>
        </row>
        <row r="6766">
          <cell r="E6766"/>
          <cell r="G6766"/>
        </row>
        <row r="6767">
          <cell r="E6767">
            <v>378080382053</v>
          </cell>
          <cell r="G6767" t="str">
            <v>মোহাম্মদ সাইফুল ইসলাম</v>
          </cell>
        </row>
        <row r="6768">
          <cell r="E6768"/>
          <cell r="G6768"/>
        </row>
        <row r="6769">
          <cell r="E6769">
            <v>192702679563</v>
          </cell>
          <cell r="G6769" t="str">
            <v>মোঃ আহমাদুল কবির</v>
          </cell>
        </row>
        <row r="6770">
          <cell r="E6770"/>
          <cell r="G6770"/>
        </row>
        <row r="6771">
          <cell r="E6771">
            <v>395240106437</v>
          </cell>
          <cell r="G6771" t="str">
            <v>মনিরুজ্জামান</v>
          </cell>
        </row>
        <row r="6772">
          <cell r="E6772"/>
          <cell r="G6772"/>
        </row>
        <row r="6773">
          <cell r="E6773">
            <v>122825408645</v>
          </cell>
          <cell r="G6773" t="str">
            <v>শাহ আরিফ হোসেন</v>
          </cell>
        </row>
        <row r="6774">
          <cell r="E6774"/>
          <cell r="G6774"/>
        </row>
        <row r="6775">
          <cell r="E6775">
            <v>411577646420</v>
          </cell>
          <cell r="G6775" t="str">
            <v>মোহাম্মদ এমদাদুল ইসলাম</v>
          </cell>
        </row>
        <row r="6776">
          <cell r="E6776"/>
          <cell r="G6776"/>
        </row>
        <row r="6777">
          <cell r="E6777">
            <v>264437635969</v>
          </cell>
          <cell r="G6777" t="str">
            <v>এ এইচ এম শোয়েব রহমান</v>
          </cell>
        </row>
        <row r="6778">
          <cell r="E6778"/>
          <cell r="G6778"/>
        </row>
        <row r="6779">
          <cell r="E6779">
            <v>831455863837</v>
          </cell>
          <cell r="G6779" t="str">
            <v>সুমে ইয়েসমিন</v>
          </cell>
        </row>
        <row r="6780">
          <cell r="E6780"/>
          <cell r="G6780"/>
        </row>
        <row r="6781">
          <cell r="E6781">
            <v>447930977449</v>
          </cell>
          <cell r="G6781" t="str">
            <v>আলুক চন্দ্র মজুমদার</v>
          </cell>
        </row>
        <row r="6782">
          <cell r="E6782"/>
          <cell r="G6782"/>
        </row>
        <row r="6783">
          <cell r="E6783">
            <v>136312372204</v>
          </cell>
          <cell r="G6783" t="str">
            <v>মুহাম্মদ জাকির হোসেন</v>
          </cell>
        </row>
        <row r="6784">
          <cell r="E6784"/>
          <cell r="G6784"/>
        </row>
        <row r="6785">
          <cell r="E6785">
            <v>752014148192</v>
          </cell>
          <cell r="G6785" t="str">
            <v>মুকিত হাসান হল</v>
          </cell>
        </row>
        <row r="6786">
          <cell r="E6786"/>
          <cell r="G6786"/>
        </row>
        <row r="6787">
          <cell r="E6787">
            <v>178246489934</v>
          </cell>
          <cell r="G6787" t="str">
            <v>রোমানিয়ান হাসান</v>
          </cell>
        </row>
        <row r="6788">
          <cell r="E6788"/>
          <cell r="G6788"/>
        </row>
        <row r="6789">
          <cell r="E6789">
            <v>457550506902</v>
          </cell>
          <cell r="G6789" t="str">
            <v>মোঃ নুরুন্নবী</v>
          </cell>
        </row>
        <row r="6790">
          <cell r="E6790"/>
          <cell r="G6790"/>
        </row>
        <row r="6791">
          <cell r="E6791">
            <v>775981429919</v>
          </cell>
          <cell r="G6791" t="str">
            <v>শোয়েব হাসান</v>
          </cell>
        </row>
        <row r="6792">
          <cell r="E6792"/>
          <cell r="G6792"/>
        </row>
        <row r="6793">
          <cell r="E6793">
            <v>611381388797</v>
          </cell>
          <cell r="G6793" t="str">
            <v>শামীমা নাসরিন কাজল</v>
          </cell>
        </row>
        <row r="6794">
          <cell r="E6794"/>
          <cell r="G6794"/>
        </row>
        <row r="6795">
          <cell r="E6795">
            <v>167980276390</v>
          </cell>
          <cell r="G6795" t="str">
            <v>রায়েস আহমেদ</v>
          </cell>
        </row>
        <row r="6796">
          <cell r="E6796"/>
          <cell r="G6796"/>
        </row>
        <row r="6797">
          <cell r="E6797">
            <v>752076430441</v>
          </cell>
          <cell r="G6797" t="str">
            <v>মনির আহাম্মদ</v>
          </cell>
        </row>
        <row r="6798">
          <cell r="E6798"/>
          <cell r="G6798"/>
        </row>
        <row r="6799">
          <cell r="E6799">
            <v>161062978562</v>
          </cell>
          <cell r="G6799" t="str">
            <v>মোঃ ওসমান আলী</v>
          </cell>
        </row>
        <row r="6800">
          <cell r="E6800"/>
          <cell r="G6800"/>
        </row>
        <row r="6801">
          <cell r="E6801">
            <v>646561910527</v>
          </cell>
          <cell r="G6801" t="str">
            <v>মোঃ শরীফ উদ্দিন আরিফ</v>
          </cell>
        </row>
        <row r="6802">
          <cell r="E6802"/>
          <cell r="G6802"/>
        </row>
        <row r="6803">
          <cell r="E6803">
            <v>574626877226</v>
          </cell>
          <cell r="G6803" t="str">
            <v>মোঃ কোবাদ হোসেন</v>
          </cell>
        </row>
        <row r="6804">
          <cell r="E6804"/>
          <cell r="G6804"/>
        </row>
        <row r="6805">
          <cell r="E6805">
            <v>184882476065</v>
          </cell>
          <cell r="G6805" t="str">
            <v>মোঃ আবু হানিফা</v>
          </cell>
        </row>
        <row r="6806">
          <cell r="E6806"/>
          <cell r="G6806"/>
        </row>
        <row r="6807">
          <cell r="E6807">
            <v>212702191216</v>
          </cell>
          <cell r="G6807" t="str">
            <v>দেব দুলাল দাস</v>
          </cell>
        </row>
        <row r="6808">
          <cell r="E6808"/>
          <cell r="G6808"/>
        </row>
        <row r="6809">
          <cell r="E6809">
            <v>680525731346</v>
          </cell>
          <cell r="G6809" t="str">
            <v>মোহাম্মদ মোস্তফা কামাল</v>
          </cell>
        </row>
        <row r="6810">
          <cell r="E6810"/>
          <cell r="G6810"/>
        </row>
        <row r="6811">
          <cell r="E6811">
            <v>247684920297</v>
          </cell>
          <cell r="G6811" t="str">
            <v>মোঃ আহসানুজ্জামান</v>
          </cell>
        </row>
        <row r="6812">
          <cell r="E6812"/>
          <cell r="G6812"/>
        </row>
        <row r="6813">
          <cell r="E6813">
            <v>747605400678</v>
          </cell>
          <cell r="G6813" t="str">
            <v>মুকলেছুর রহমান</v>
          </cell>
        </row>
        <row r="6814">
          <cell r="E6814"/>
          <cell r="G6814"/>
        </row>
        <row r="6815">
          <cell r="E6815">
            <v>216782786548</v>
          </cell>
          <cell r="G6815" t="str">
            <v>মাহমুদুল হাসান</v>
          </cell>
        </row>
        <row r="6816">
          <cell r="E6816"/>
          <cell r="G6816"/>
        </row>
        <row r="6817">
          <cell r="E6817">
            <v>619212834423</v>
          </cell>
          <cell r="G6817" t="str">
            <v>এমডি, হুমায়ুন কবির</v>
          </cell>
        </row>
        <row r="6818">
          <cell r="E6818"/>
          <cell r="G6818"/>
        </row>
        <row r="6819">
          <cell r="E6819">
            <v>647465853008</v>
          </cell>
          <cell r="G6819" t="str">
            <v>মোঃ আব্দুল মান্নান মিয়া</v>
          </cell>
        </row>
        <row r="6820">
          <cell r="E6820"/>
          <cell r="G6820"/>
        </row>
        <row r="6821">
          <cell r="E6821">
            <v>251911671825</v>
          </cell>
          <cell r="G6821" t="str">
            <v>মোঃ মামুন সরকার</v>
          </cell>
        </row>
        <row r="6822">
          <cell r="E6822"/>
          <cell r="G6822"/>
        </row>
        <row r="6823">
          <cell r="E6823">
            <v>294854788546</v>
          </cell>
          <cell r="G6823" t="str">
            <v>মোঃ রুবেল আহমেদ খান</v>
          </cell>
        </row>
        <row r="6824">
          <cell r="E6824"/>
          <cell r="G6824"/>
        </row>
        <row r="6825">
          <cell r="E6825">
            <v>798028483784</v>
          </cell>
          <cell r="G6825" t="str">
            <v>মোঃ আবদুল হামিদ</v>
          </cell>
        </row>
        <row r="6826">
          <cell r="E6826"/>
          <cell r="G6826"/>
        </row>
        <row r="6827">
          <cell r="E6827">
            <v>754087673378</v>
          </cell>
          <cell r="G6827" t="str">
            <v>ফারুক আহমেদ</v>
          </cell>
        </row>
        <row r="6828">
          <cell r="E6828"/>
          <cell r="G6828"/>
        </row>
        <row r="6829">
          <cell r="E6829">
            <v>888047234143</v>
          </cell>
          <cell r="G6829" t="str">
            <v>মোহাম্মদ আজিজুল হক কিরণ</v>
          </cell>
        </row>
        <row r="6830">
          <cell r="E6830"/>
          <cell r="G6830"/>
        </row>
        <row r="6831">
          <cell r="E6831">
            <v>272478863255</v>
          </cell>
          <cell r="G6831" t="str">
            <v>শায়লা শারমিন</v>
          </cell>
        </row>
        <row r="6832">
          <cell r="E6832"/>
          <cell r="G6832"/>
        </row>
        <row r="6833">
          <cell r="E6833">
            <v>189563652707</v>
          </cell>
          <cell r="G6833" t="str">
            <v>মোঃ জসিম উদ্দিন</v>
          </cell>
        </row>
        <row r="6834">
          <cell r="E6834"/>
          <cell r="G6834"/>
        </row>
        <row r="6835">
          <cell r="E6835">
            <v>178263699499</v>
          </cell>
          <cell r="G6835" t="str">
            <v>মোঃ মাজেদুর রহমান</v>
          </cell>
        </row>
        <row r="6836">
          <cell r="E6836"/>
          <cell r="G6836"/>
        </row>
        <row r="6837">
          <cell r="E6837">
            <v>252451745265</v>
          </cell>
          <cell r="G6837" t="str">
            <v>মোঃ রিপন মিয়া</v>
          </cell>
        </row>
        <row r="6838">
          <cell r="E6838"/>
          <cell r="G6838"/>
        </row>
        <row r="6839">
          <cell r="E6839">
            <v>198062321490</v>
          </cell>
          <cell r="G6839" t="str">
            <v>মোঃ জামাল হোসেন</v>
          </cell>
        </row>
        <row r="6840">
          <cell r="E6840"/>
          <cell r="G6840"/>
        </row>
        <row r="6841">
          <cell r="E6841">
            <v>113848862246</v>
          </cell>
          <cell r="G6841" t="str">
            <v>মোঃ এনামুল হক</v>
          </cell>
        </row>
        <row r="6842">
          <cell r="E6842"/>
          <cell r="G6842"/>
        </row>
        <row r="6843">
          <cell r="E6843">
            <v>413089527791</v>
          </cell>
          <cell r="G6843" t="str">
            <v>মাহিনুর অভিনেতা</v>
          </cell>
        </row>
        <row r="6844">
          <cell r="E6844"/>
          <cell r="G6844"/>
        </row>
        <row r="6845">
          <cell r="E6845">
            <v>357742240231</v>
          </cell>
          <cell r="G6845" t="str">
            <v>মোঃ খালাকুজ্জামান</v>
          </cell>
        </row>
        <row r="6846">
          <cell r="E6846"/>
          <cell r="G6846"/>
        </row>
        <row r="6847">
          <cell r="E6847">
            <v>158208324478</v>
          </cell>
          <cell r="G6847" t="str">
            <v>মোঃ কবির আলম</v>
          </cell>
        </row>
        <row r="6848">
          <cell r="E6848"/>
          <cell r="G6848"/>
        </row>
        <row r="6849">
          <cell r="E6849">
            <v>831336585035</v>
          </cell>
          <cell r="G6849" t="str">
            <v>মোঃ আল আমিন</v>
          </cell>
        </row>
        <row r="6850">
          <cell r="E6850"/>
          <cell r="G6850"/>
        </row>
        <row r="6851">
          <cell r="E6851">
            <v>190238830422</v>
          </cell>
          <cell r="G6851" t="str">
            <v>মোহাম্মদ আসাদুজ্জামান</v>
          </cell>
        </row>
        <row r="6852">
          <cell r="E6852"/>
          <cell r="G6852"/>
        </row>
        <row r="6853">
          <cell r="E6853">
            <v>646133748932</v>
          </cell>
          <cell r="G6853" t="str">
            <v>মোঃ আব্দুর রহমান</v>
          </cell>
        </row>
        <row r="6854">
          <cell r="E6854"/>
          <cell r="G6854"/>
        </row>
        <row r="6855">
          <cell r="E6855">
            <v>762196748951</v>
          </cell>
          <cell r="G6855" t="str">
            <v>মোঃ ফারুক হোসেন</v>
          </cell>
        </row>
        <row r="6856">
          <cell r="E6856"/>
          <cell r="G6856"/>
        </row>
        <row r="6857">
          <cell r="E6857">
            <v>642292938346</v>
          </cell>
          <cell r="G6857" t="str">
            <v>গোলাম এম আশিক আহমেদ</v>
          </cell>
        </row>
        <row r="6858">
          <cell r="E6858"/>
          <cell r="G6858"/>
        </row>
        <row r="6859">
          <cell r="E6859">
            <v>733576337624</v>
          </cell>
          <cell r="G6859" t="str">
            <v>শ্রী সুজান কুমার বর্মণ</v>
          </cell>
        </row>
        <row r="6860">
          <cell r="E6860"/>
          <cell r="G6860"/>
        </row>
        <row r="6861">
          <cell r="E6861">
            <v>574538596831</v>
          </cell>
          <cell r="G6861" t="str">
            <v>মোঃ ফিরোজ কবির</v>
          </cell>
        </row>
        <row r="6862">
          <cell r="E6862"/>
          <cell r="G6862"/>
        </row>
        <row r="6863">
          <cell r="E6863">
            <v>584207803363</v>
          </cell>
          <cell r="G6863" t="str">
            <v>মোঃ তৈয়ব আলী</v>
          </cell>
        </row>
        <row r="6864">
          <cell r="E6864"/>
          <cell r="G6864"/>
        </row>
        <row r="6865">
          <cell r="E6865">
            <v>199357666388</v>
          </cell>
          <cell r="G6865" t="str">
            <v>মাহামুদুর রহমান</v>
          </cell>
        </row>
        <row r="6866">
          <cell r="E6866"/>
          <cell r="G6866"/>
        </row>
        <row r="6867">
          <cell r="E6867">
            <v>644589619818</v>
          </cell>
          <cell r="G6867" t="str">
            <v>হাফেজ মোঃ আনোয়ার হোসেন</v>
          </cell>
        </row>
        <row r="6868">
          <cell r="E6868"/>
          <cell r="G6868"/>
        </row>
        <row r="6869">
          <cell r="E6869">
            <v>127177581715</v>
          </cell>
          <cell r="G6869" t="str">
            <v>মোঃ মোস্তাফিজুর রহমান</v>
          </cell>
        </row>
        <row r="6870">
          <cell r="E6870"/>
          <cell r="G6870"/>
        </row>
        <row r="6871">
          <cell r="E6871">
            <v>292592170597</v>
          </cell>
          <cell r="G6871" t="str">
            <v>মনীষা বিশ্বাস</v>
          </cell>
        </row>
        <row r="6872">
          <cell r="E6872"/>
          <cell r="G6872"/>
        </row>
        <row r="6873">
          <cell r="E6873">
            <v>683593816783</v>
          </cell>
          <cell r="G6873" t="str">
            <v>বর্ণালী দাস</v>
          </cell>
        </row>
        <row r="6874">
          <cell r="E6874"/>
          <cell r="G6874"/>
        </row>
        <row r="6875">
          <cell r="E6875">
            <v>182636738000</v>
          </cell>
          <cell r="G6875" t="str">
            <v>রত্না বিশ্বাস</v>
          </cell>
        </row>
        <row r="6876">
          <cell r="E6876"/>
          <cell r="G6876"/>
        </row>
        <row r="6877">
          <cell r="E6877">
            <v>428422878269</v>
          </cell>
          <cell r="G6877" t="str">
            <v>মোহাম্মদ মাহাদী হাসান</v>
          </cell>
        </row>
        <row r="6878">
          <cell r="E6878"/>
          <cell r="G6878"/>
        </row>
        <row r="6879">
          <cell r="E6879">
            <v>768004549646</v>
          </cell>
          <cell r="G6879" t="str">
            <v>তানিয়া তাসমিন</v>
          </cell>
        </row>
        <row r="6880">
          <cell r="E6880"/>
          <cell r="G6880"/>
        </row>
        <row r="6881">
          <cell r="E6881">
            <v>643684789729</v>
          </cell>
          <cell r="G6881" t="str">
            <v>মোঃ আল ফারুক</v>
          </cell>
        </row>
        <row r="6882">
          <cell r="E6882"/>
          <cell r="G6882"/>
        </row>
        <row r="6883">
          <cell r="E6883">
            <v>121050779085</v>
          </cell>
          <cell r="G6883" t="str">
            <v>মোঃ আসাদুজ্জামান</v>
          </cell>
        </row>
        <row r="6884">
          <cell r="E6884"/>
          <cell r="G6884"/>
        </row>
        <row r="6885">
          <cell r="E6885">
            <v>246039322031</v>
          </cell>
          <cell r="G6885" t="str">
            <v>সাদেকুজ্জামান</v>
          </cell>
        </row>
        <row r="6886">
          <cell r="E6886"/>
          <cell r="G6886"/>
        </row>
        <row r="6887">
          <cell r="E6887">
            <v>159130226099</v>
          </cell>
          <cell r="G6887" t="str">
            <v>মোঃ বিল্লাল হোসেন</v>
          </cell>
        </row>
        <row r="6888">
          <cell r="E6888"/>
          <cell r="G6888"/>
        </row>
        <row r="6889">
          <cell r="E6889">
            <v>314459144471</v>
          </cell>
          <cell r="G6889" t="str">
            <v>মোঃ বিপ্লব হোসেন</v>
          </cell>
        </row>
        <row r="6890">
          <cell r="E6890"/>
          <cell r="G6890"/>
        </row>
        <row r="6891">
          <cell r="E6891">
            <v>169361870597</v>
          </cell>
          <cell r="G6891" t="str">
            <v>মোঃ শাহানুর রহমান</v>
          </cell>
        </row>
        <row r="6892">
          <cell r="E6892"/>
          <cell r="G6892"/>
        </row>
        <row r="6893">
          <cell r="E6893">
            <v>379587446313</v>
          </cell>
          <cell r="G6893" t="str">
            <v>আবুল কাশেম</v>
          </cell>
        </row>
        <row r="6894">
          <cell r="E6894"/>
          <cell r="G6894"/>
        </row>
        <row r="6895">
          <cell r="E6895">
            <v>761729866959</v>
          </cell>
          <cell r="G6895" t="str">
            <v>মোঃ টিপু সুলতান</v>
          </cell>
        </row>
        <row r="6896">
          <cell r="E6896"/>
          <cell r="G6896"/>
        </row>
        <row r="6897">
          <cell r="E6897">
            <v>298371774803</v>
          </cell>
          <cell r="G6897" t="str">
            <v>ইসরাত জাহান</v>
          </cell>
        </row>
        <row r="6898">
          <cell r="E6898"/>
          <cell r="G6898"/>
        </row>
        <row r="6899">
          <cell r="E6899">
            <v>533492765554</v>
          </cell>
          <cell r="G6899" t="str">
            <v>সাগর ঘোষ</v>
          </cell>
        </row>
        <row r="6900">
          <cell r="E6900"/>
          <cell r="G6900"/>
        </row>
        <row r="6901">
          <cell r="E6901">
            <v>583621666851</v>
          </cell>
          <cell r="G6901" t="str">
            <v>নওশাদ আহমেদ</v>
          </cell>
        </row>
        <row r="6902">
          <cell r="E6902"/>
          <cell r="G6902"/>
        </row>
        <row r="6903">
          <cell r="E6903">
            <v>853303455210</v>
          </cell>
          <cell r="G6903" t="str">
            <v>মোঃ ইমতিয়াজ আহমেদ</v>
          </cell>
        </row>
        <row r="6904">
          <cell r="E6904"/>
          <cell r="G6904"/>
        </row>
        <row r="6905">
          <cell r="E6905">
            <v>539602857786</v>
          </cell>
          <cell r="G6905" t="str">
            <v>মোঃ তৌহিদুল ইসলাম</v>
          </cell>
        </row>
        <row r="6906">
          <cell r="E6906"/>
          <cell r="G6906"/>
        </row>
        <row r="6907">
          <cell r="E6907">
            <v>317495625530</v>
          </cell>
          <cell r="G6907" t="str">
            <v>মোঃ লাবিব উদ্দিন</v>
          </cell>
        </row>
        <row r="6908">
          <cell r="E6908"/>
          <cell r="G6908"/>
        </row>
        <row r="6909">
          <cell r="E6909">
            <v>473969411682</v>
          </cell>
          <cell r="G6909" t="str">
            <v>মোঃ রাজু আহমেদ</v>
          </cell>
        </row>
        <row r="6910">
          <cell r="E6910"/>
          <cell r="G6910"/>
        </row>
        <row r="6911">
          <cell r="E6911">
            <v>130502379467</v>
          </cell>
          <cell r="G6911" t="str">
            <v>দেলোয়ার হোসেন</v>
          </cell>
        </row>
        <row r="6912">
          <cell r="E6912"/>
          <cell r="G6912"/>
        </row>
        <row r="6913">
          <cell r="E6913">
            <v>462772912289</v>
          </cell>
          <cell r="G6913" t="str">
            <v>মিসেস সালিনা আক্তার</v>
          </cell>
        </row>
        <row r="6914">
          <cell r="E6914"/>
          <cell r="G6914"/>
        </row>
        <row r="6915">
          <cell r="E6915">
            <v>218880290369</v>
          </cell>
          <cell r="G6915" t="str">
            <v>রওশন আরা খানম</v>
          </cell>
        </row>
        <row r="6916">
          <cell r="E6916"/>
          <cell r="G6916"/>
        </row>
        <row r="6917">
          <cell r="E6917">
            <v>185955243171</v>
          </cell>
          <cell r="G6917" t="str">
            <v>মোঃ শরীফ উদ্দিন</v>
          </cell>
        </row>
        <row r="6918">
          <cell r="E6918"/>
          <cell r="G6918"/>
        </row>
        <row r="6919">
          <cell r="E6919">
            <v>844636963215</v>
          </cell>
          <cell r="G6919" t="str">
            <v>মোঃ মিজানুর রহমান</v>
          </cell>
        </row>
        <row r="6920">
          <cell r="E6920"/>
          <cell r="G6920"/>
        </row>
        <row r="6921">
          <cell r="E6921">
            <v>523174332618</v>
          </cell>
          <cell r="G6921" t="str">
            <v>মোঃ মোস্তাফিজুর রহমান</v>
          </cell>
        </row>
        <row r="6922">
          <cell r="E6922"/>
          <cell r="G6922"/>
        </row>
        <row r="6923">
          <cell r="E6923">
            <v>644782148209</v>
          </cell>
          <cell r="G6923" t="str">
            <v>স্বপন চন্দ্র দেবনাথ</v>
          </cell>
        </row>
        <row r="6924">
          <cell r="E6924"/>
          <cell r="G6924"/>
        </row>
        <row r="6925">
          <cell r="E6925">
            <v>433053679369</v>
          </cell>
          <cell r="G6925" t="str">
            <v>মোঃ শাহজাহান মিয়া</v>
          </cell>
        </row>
        <row r="6926">
          <cell r="E6926"/>
          <cell r="G6926"/>
        </row>
        <row r="6927">
          <cell r="E6927">
            <v>392449871653</v>
          </cell>
          <cell r="G6927" t="str">
            <v>মাহমুদুল কবির</v>
          </cell>
        </row>
        <row r="6928">
          <cell r="E6928"/>
          <cell r="G6928"/>
        </row>
        <row r="6929">
          <cell r="E6929">
            <v>770594621439</v>
          </cell>
          <cell r="G6929" t="str">
            <v>মোঃ রইজ উদ্দিন</v>
          </cell>
        </row>
        <row r="6930">
          <cell r="E6930"/>
          <cell r="G6930"/>
        </row>
        <row r="6931">
          <cell r="E6931">
            <v>658506477330</v>
          </cell>
          <cell r="G6931" t="str">
            <v>মোঃ দিদারুল আলম</v>
          </cell>
        </row>
        <row r="6932">
          <cell r="E6932"/>
          <cell r="G6932"/>
        </row>
        <row r="6933">
          <cell r="E6933">
            <v>889372472022</v>
          </cell>
          <cell r="G6933" t="str">
            <v>সরকারের বক্তব্য</v>
          </cell>
        </row>
        <row r="6934">
          <cell r="E6934"/>
          <cell r="G6934"/>
        </row>
        <row r="6935">
          <cell r="E6935">
            <v>473540409792</v>
          </cell>
          <cell r="G6935" t="str">
            <v>মাইন উদ্দিন আহমেদ</v>
          </cell>
        </row>
        <row r="6936">
          <cell r="E6936"/>
          <cell r="G6936"/>
        </row>
        <row r="6937">
          <cell r="E6937">
            <v>180875680122</v>
          </cell>
          <cell r="G6937" t="str">
            <v>মোঃ শামীম আকন্দ</v>
          </cell>
        </row>
        <row r="6938">
          <cell r="E6938"/>
          <cell r="G6938"/>
        </row>
        <row r="6939">
          <cell r="E6939">
            <v>496958232438</v>
          </cell>
          <cell r="G6939" t="str">
            <v>সরকার তানভীর আহমেদ মনি</v>
          </cell>
        </row>
        <row r="6940">
          <cell r="E6940"/>
          <cell r="G6940"/>
        </row>
        <row r="6941">
          <cell r="E6941">
            <v>482014563602</v>
          </cell>
          <cell r="G6941" t="str">
            <v>মোঃ শফিকুল ইসলাম</v>
          </cell>
        </row>
        <row r="6942">
          <cell r="E6942"/>
          <cell r="G6942"/>
        </row>
        <row r="6943">
          <cell r="E6943">
            <v>740365877714</v>
          </cell>
          <cell r="G6943" t="str">
            <v>মোঃ রাসেল কবির</v>
          </cell>
        </row>
        <row r="6944">
          <cell r="E6944"/>
          <cell r="G6944"/>
        </row>
        <row r="6945">
          <cell r="E6945">
            <v>642368219858</v>
          </cell>
          <cell r="G6945" t="str">
            <v>সানজিদা আক্তার</v>
          </cell>
        </row>
        <row r="6946">
          <cell r="E6946"/>
          <cell r="G6946"/>
        </row>
        <row r="6947">
          <cell r="E6947">
            <v>520566891140</v>
          </cell>
          <cell r="G6947" t="str">
            <v>সুজন চন্দ্র শীল</v>
          </cell>
        </row>
        <row r="6948">
          <cell r="E6948"/>
          <cell r="G6948"/>
        </row>
        <row r="6949">
          <cell r="E6949">
            <v>640864866085</v>
          </cell>
          <cell r="G6949" t="str">
            <v>মোঃ মোস্তফা জামান</v>
          </cell>
        </row>
        <row r="6950">
          <cell r="E6950"/>
          <cell r="G6950"/>
        </row>
        <row r="6951">
          <cell r="E6951">
            <v>532044618224</v>
          </cell>
          <cell r="G6951" t="str">
            <v>মনিরুল ইসলাম</v>
          </cell>
        </row>
        <row r="6952">
          <cell r="E6952"/>
          <cell r="G6952"/>
        </row>
        <row r="6953">
          <cell r="E6953">
            <v>359812359310</v>
          </cell>
          <cell r="G6953" t="str">
            <v>এ কে এন এম মাহবুব আল-আমিন</v>
          </cell>
        </row>
        <row r="6954">
          <cell r="E6954"/>
          <cell r="G6954"/>
        </row>
        <row r="6955">
          <cell r="E6955">
            <v>199019495100</v>
          </cell>
          <cell r="G6955" t="str">
            <v>মোঃ খোরশেদ আলম</v>
          </cell>
        </row>
        <row r="6956">
          <cell r="E6956"/>
          <cell r="G6956"/>
        </row>
        <row r="6957">
          <cell r="E6957">
            <v>133456121473</v>
          </cell>
          <cell r="G6957" t="str">
            <v>রুপন কুমার ঘোষ</v>
          </cell>
        </row>
        <row r="6958">
          <cell r="E6958"/>
          <cell r="G6958"/>
        </row>
        <row r="6959">
          <cell r="E6959">
            <v>166067398503</v>
          </cell>
          <cell r="G6959" t="str">
            <v>মোঃ আবুল হোসেন</v>
          </cell>
        </row>
        <row r="6960">
          <cell r="E6960"/>
          <cell r="G6960"/>
        </row>
        <row r="6961">
          <cell r="E6961">
            <v>121928784747</v>
          </cell>
          <cell r="G6961" t="str">
            <v>মোহাম্মদ মহিন উদ্দিন</v>
          </cell>
        </row>
        <row r="6962">
          <cell r="E6962"/>
          <cell r="G6962"/>
        </row>
        <row r="6963">
          <cell r="E6963">
            <v>842386439640</v>
          </cell>
          <cell r="G6963" t="str">
            <v>মুহাম্মদ আরিফ খান</v>
          </cell>
        </row>
        <row r="6964">
          <cell r="E6964"/>
          <cell r="G6964"/>
        </row>
        <row r="6965">
          <cell r="E6965">
            <v>895681686807</v>
          </cell>
          <cell r="G6965" t="str">
            <v>নিশ্চিত চন্দ্রো সিংহ</v>
          </cell>
        </row>
        <row r="6966">
          <cell r="E6966"/>
          <cell r="G6966"/>
        </row>
        <row r="6967">
          <cell r="E6967">
            <v>681409338307</v>
          </cell>
          <cell r="G6967" t="str">
            <v>তপন কুমার বালা</v>
          </cell>
        </row>
        <row r="6968">
          <cell r="E6968"/>
          <cell r="G6968"/>
        </row>
        <row r="6969">
          <cell r="E6969">
            <v>170661951049</v>
          </cell>
          <cell r="G6969" t="str">
            <v>মোঃ শফিক উল্লাহ</v>
          </cell>
        </row>
        <row r="6970">
          <cell r="E6970"/>
          <cell r="G6970"/>
        </row>
        <row r="6971">
          <cell r="E6971">
            <v>755696641833</v>
          </cell>
          <cell r="G6971" t="str">
            <v>মোঃ শহিদুল ইসলাম</v>
          </cell>
        </row>
        <row r="6972">
          <cell r="E6972"/>
          <cell r="G6972"/>
        </row>
        <row r="6973">
          <cell r="E6973">
            <v>649557393738</v>
          </cell>
          <cell r="G6973" t="str">
            <v>মোহাম্মদ হাসান মুন্সি</v>
          </cell>
        </row>
        <row r="6974">
          <cell r="E6974"/>
          <cell r="G6974"/>
        </row>
        <row r="6975">
          <cell r="E6975">
            <v>630203505545</v>
          </cell>
          <cell r="G6975" t="str">
            <v>মৌসুমী সুলতানা টুনি</v>
          </cell>
        </row>
        <row r="6976">
          <cell r="E6976"/>
          <cell r="G6976"/>
        </row>
        <row r="6977">
          <cell r="E6977">
            <v>144675515791</v>
          </cell>
          <cell r="G6977" t="str">
            <v>শান্তি রঞ্জন মজুমদার</v>
          </cell>
        </row>
        <row r="6978">
          <cell r="E6978"/>
          <cell r="G6978"/>
        </row>
        <row r="6979">
          <cell r="E6979">
            <v>698949367242</v>
          </cell>
          <cell r="G6979" t="str">
            <v>নাসির আহমেদ</v>
          </cell>
        </row>
        <row r="6980">
          <cell r="E6980"/>
          <cell r="G6980"/>
        </row>
        <row r="6981">
          <cell r="E6981">
            <v>881592482543</v>
          </cell>
          <cell r="G6981" t="str">
            <v>মোঃ মারুফ হোসেন</v>
          </cell>
        </row>
        <row r="6982">
          <cell r="E6982"/>
          <cell r="G6982"/>
        </row>
        <row r="6983">
          <cell r="E6983">
            <v>590419508415</v>
          </cell>
          <cell r="G6983" t="str">
            <v>মোঃ ইসলামী মফিদুল</v>
          </cell>
        </row>
        <row r="6984">
          <cell r="E6984"/>
          <cell r="G6984"/>
        </row>
        <row r="6985">
          <cell r="E6985">
            <v>456593898339</v>
          </cell>
          <cell r="G6985" t="str">
            <v>জীবনানন্দ রায়</v>
          </cell>
        </row>
        <row r="6986">
          <cell r="E6986"/>
          <cell r="G6986"/>
        </row>
        <row r="6987">
          <cell r="E6987">
            <v>558590897143</v>
          </cell>
          <cell r="G6987" t="str">
            <v>মোঃ আনোয়ার হোসেন</v>
          </cell>
        </row>
        <row r="6988">
          <cell r="E6988"/>
          <cell r="G6988"/>
        </row>
        <row r="6989">
          <cell r="E6989">
            <v>324231959709</v>
          </cell>
          <cell r="G6989" t="str">
            <v>শেখ মঈন উদ্দিন</v>
          </cell>
        </row>
        <row r="6990">
          <cell r="E6990"/>
          <cell r="G6990"/>
        </row>
        <row r="6991">
          <cell r="E6991">
            <v>234383674804</v>
          </cell>
          <cell r="G6991" t="str">
            <v>আলাউদ্দিন মোল্লা</v>
          </cell>
        </row>
        <row r="6992">
          <cell r="E6992"/>
          <cell r="G6992"/>
        </row>
        <row r="6993">
          <cell r="E6993">
            <v>450783637744</v>
          </cell>
          <cell r="G6993" t="str">
            <v>মুহাম্মদ জহুরুল হক</v>
          </cell>
        </row>
        <row r="6994">
          <cell r="E6994"/>
          <cell r="G6994"/>
        </row>
        <row r="6995">
          <cell r="E6995">
            <v>848142825893</v>
          </cell>
          <cell r="G6995" t="str">
            <v>মোঃ আশরাফুর রহমান</v>
          </cell>
        </row>
        <row r="6996">
          <cell r="E6996"/>
          <cell r="G6996"/>
        </row>
        <row r="6997">
          <cell r="E6997">
            <v>762487226393</v>
          </cell>
          <cell r="G6997" t="str">
            <v>মোঃ আশরাফুল আলম</v>
          </cell>
        </row>
        <row r="6998">
          <cell r="E6998"/>
          <cell r="G6998"/>
        </row>
        <row r="6999">
          <cell r="E6999">
            <v>827471301292</v>
          </cell>
          <cell r="G6999" t="str">
            <v>মোঃ আবু তাহের</v>
          </cell>
        </row>
        <row r="7000">
          <cell r="E7000"/>
          <cell r="G7000"/>
        </row>
        <row r="7001">
          <cell r="E7001">
            <v>537549466142</v>
          </cell>
          <cell r="G7001" t="str">
            <v>খন্দকার মোহাম্মদ লুৎফুল কবির</v>
          </cell>
        </row>
        <row r="7002">
          <cell r="E7002"/>
          <cell r="G7002"/>
        </row>
        <row r="7003">
          <cell r="E7003">
            <v>315522788925</v>
          </cell>
          <cell r="G7003" t="str">
            <v>নুসরাত জাহান</v>
          </cell>
        </row>
        <row r="7004">
          <cell r="E7004"/>
          <cell r="G7004"/>
        </row>
        <row r="7005">
          <cell r="E7005">
            <v>281283269516</v>
          </cell>
          <cell r="G7005" t="str">
            <v>মোঃ সারোয়ার রহমান ভূঁইয়া</v>
          </cell>
        </row>
        <row r="7006">
          <cell r="E7006"/>
          <cell r="G7006"/>
        </row>
        <row r="7007">
          <cell r="E7007">
            <v>219828787610</v>
          </cell>
          <cell r="G7007" t="str">
            <v>মোঃ আলমগীর হোসেন</v>
          </cell>
        </row>
        <row r="7008">
          <cell r="E7008"/>
          <cell r="G7008"/>
        </row>
        <row r="7009">
          <cell r="E7009">
            <v>123897771166</v>
          </cell>
          <cell r="G7009" t="str">
            <v>মোহাম্মদ আলী</v>
          </cell>
        </row>
        <row r="7010">
          <cell r="E7010"/>
          <cell r="G7010"/>
        </row>
        <row r="7011">
          <cell r="E7011">
            <v>596342174992</v>
          </cell>
          <cell r="G7011" t="str">
            <v>এম আয়নাল হক</v>
          </cell>
        </row>
        <row r="7012">
          <cell r="E7012"/>
          <cell r="G7012"/>
        </row>
        <row r="7013">
          <cell r="E7013">
            <v>199335172558</v>
          </cell>
          <cell r="G7013" t="str">
            <v>মোঃ মনিরুল হক</v>
          </cell>
        </row>
        <row r="7014">
          <cell r="E7014"/>
          <cell r="G7014"/>
        </row>
        <row r="7015">
          <cell r="E7015">
            <v>399705386598</v>
          </cell>
          <cell r="G7015" t="str">
            <v>সালেহা মোর</v>
          </cell>
        </row>
        <row r="7016">
          <cell r="E7016"/>
          <cell r="G7016"/>
        </row>
        <row r="7017">
          <cell r="E7017">
            <v>899190869327</v>
          </cell>
          <cell r="G7017" t="str">
            <v>মোঃ আবুল হোসেন</v>
          </cell>
        </row>
        <row r="7018">
          <cell r="E7018"/>
          <cell r="G7018"/>
        </row>
        <row r="7019">
          <cell r="E7019">
            <v>255350661088</v>
          </cell>
          <cell r="G7019" t="str">
            <v>মোঃ রেজাউল করিম</v>
          </cell>
        </row>
        <row r="7020">
          <cell r="E7020"/>
          <cell r="G7020"/>
        </row>
        <row r="7021">
          <cell r="E7021">
            <v>631562558249</v>
          </cell>
          <cell r="G7021" t="str">
            <v>মোঃ কাশেম মিয়া</v>
          </cell>
        </row>
        <row r="7022">
          <cell r="E7022"/>
          <cell r="G7022"/>
        </row>
        <row r="7023">
          <cell r="E7023">
            <v>264977312608</v>
          </cell>
          <cell r="G7023" t="str">
            <v>মিসেস শামীমা নাসরিন</v>
          </cell>
        </row>
        <row r="7024">
          <cell r="E7024"/>
          <cell r="G7024"/>
        </row>
        <row r="7025">
          <cell r="E7025">
            <v>280576953930</v>
          </cell>
          <cell r="G7025" t="str">
            <v>সুমন হাজরা</v>
          </cell>
        </row>
        <row r="7026">
          <cell r="E7026"/>
          <cell r="G7026"/>
        </row>
        <row r="7027">
          <cell r="E7027">
            <v>428054189463</v>
          </cell>
          <cell r="G7027" t="str">
            <v>মুহাম্মদ জাহাঙ্গীর আলম</v>
          </cell>
        </row>
        <row r="7028">
          <cell r="E7028"/>
          <cell r="G7028"/>
        </row>
        <row r="7029">
          <cell r="E7029">
            <v>349212874218</v>
          </cell>
          <cell r="G7029" t="str">
            <v>মোঃ আব্দুল জিলানী</v>
          </cell>
        </row>
        <row r="7030">
          <cell r="E7030"/>
          <cell r="G7030"/>
        </row>
        <row r="7031">
          <cell r="E7031">
            <v>154522386298</v>
          </cell>
          <cell r="G7031" t="str">
            <v>মোঃ রাকিবুর রহমান</v>
          </cell>
        </row>
        <row r="7032">
          <cell r="E7032"/>
          <cell r="G7032"/>
        </row>
        <row r="7033">
          <cell r="E7033">
            <v>138541435556</v>
          </cell>
          <cell r="G7033" t="str">
            <v>মোঃ আতিকুর রহমান</v>
          </cell>
        </row>
        <row r="7034">
          <cell r="E7034"/>
          <cell r="G7034"/>
        </row>
        <row r="7035">
          <cell r="E7035">
            <v>156893729054</v>
          </cell>
          <cell r="G7035" t="str">
            <v>দাদন তালুকার</v>
          </cell>
        </row>
        <row r="7036">
          <cell r="E7036"/>
          <cell r="G7036"/>
        </row>
        <row r="7037">
          <cell r="E7037"/>
          <cell r="G7037" t="str">
            <v>খন্দকার মোহাম্মদ লুৎফুল কবির</v>
          </cell>
        </row>
        <row r="7038">
          <cell r="E7038"/>
          <cell r="G7038"/>
        </row>
        <row r="7039">
          <cell r="E7039"/>
          <cell r="G7039"/>
        </row>
        <row r="7040">
          <cell r="E7040">
            <v>835693773972</v>
          </cell>
          <cell r="G7040" t="str">
            <v>মোঃ মফিজুল ইসলাম</v>
          </cell>
        </row>
        <row r="7041">
          <cell r="E7041"/>
          <cell r="G7041"/>
        </row>
        <row r="7042">
          <cell r="E7042">
            <v>685172289752</v>
          </cell>
          <cell r="G7042" t="str">
            <v>মোঃ এমদাদুল আলম</v>
          </cell>
        </row>
        <row r="7043">
          <cell r="E7043"/>
          <cell r="G7043"/>
        </row>
        <row r="7044">
          <cell r="E7044">
            <v>113712668881</v>
          </cell>
          <cell r="G7044" t="str">
            <v>শামীমা সুলতানা</v>
          </cell>
        </row>
        <row r="7045">
          <cell r="E7045"/>
          <cell r="G7045"/>
        </row>
        <row r="7046">
          <cell r="E7046">
            <v>337102680646</v>
          </cell>
          <cell r="G7046" t="str">
            <v>মোঃ নুরুল ইসলাম</v>
          </cell>
        </row>
        <row r="7047">
          <cell r="E7047"/>
          <cell r="G7047"/>
        </row>
        <row r="7048">
          <cell r="E7048">
            <v>853560777581</v>
          </cell>
          <cell r="G7048" t="str">
            <v>মোঃ আব্দুল মমিন সরকার</v>
          </cell>
        </row>
        <row r="7049">
          <cell r="E7049"/>
          <cell r="G7049"/>
        </row>
        <row r="7050">
          <cell r="E7050">
            <v>129670323424</v>
          </cell>
          <cell r="G7050" t="str">
            <v>পরিমল চন্দ্র বালা</v>
          </cell>
        </row>
        <row r="7051">
          <cell r="E7051"/>
          <cell r="G7051"/>
        </row>
        <row r="7052">
          <cell r="E7052">
            <v>625452675888</v>
          </cell>
          <cell r="G7052" t="str">
            <v>মোঃ কবিরুল ইসলাম</v>
          </cell>
        </row>
        <row r="7053">
          <cell r="E7053"/>
          <cell r="G7053"/>
        </row>
        <row r="7054">
          <cell r="E7054">
            <v>718799740761</v>
          </cell>
          <cell r="G7054" t="str">
            <v>মোহাম্মদ ফেরদৌস আলম</v>
          </cell>
        </row>
        <row r="7055">
          <cell r="E7055"/>
          <cell r="G7055"/>
        </row>
        <row r="7056">
          <cell r="E7056">
            <v>230897646166</v>
          </cell>
          <cell r="G7056" t="str">
            <v>মেহেদী আল আমান</v>
          </cell>
        </row>
        <row r="7057">
          <cell r="E7057"/>
          <cell r="G7057"/>
        </row>
        <row r="7058">
          <cell r="E7058">
            <v>627734555099</v>
          </cell>
          <cell r="G7058" t="str">
            <v>মোঃ আব্দুল। হালিম</v>
          </cell>
        </row>
        <row r="7059">
          <cell r="E7059"/>
          <cell r="G7059"/>
        </row>
        <row r="7060">
          <cell r="E7060">
            <v>871252232568</v>
          </cell>
          <cell r="G7060" t="str">
            <v>মোঃ মোখলেছুর রহমান</v>
          </cell>
        </row>
        <row r="7061">
          <cell r="E7061"/>
          <cell r="G7061"/>
        </row>
        <row r="7062">
          <cell r="E7062">
            <v>826492493064</v>
          </cell>
          <cell r="G7062" t="str">
            <v>মোঃ মাহবুব আলম</v>
          </cell>
        </row>
        <row r="7063">
          <cell r="E7063"/>
          <cell r="G7063"/>
        </row>
        <row r="7064">
          <cell r="E7064">
            <v>470208179185</v>
          </cell>
          <cell r="G7064" t="str">
            <v>মোঃ জাহিদুল হক</v>
          </cell>
        </row>
        <row r="7065">
          <cell r="E7065"/>
          <cell r="G7065"/>
        </row>
        <row r="7066">
          <cell r="E7066">
            <v>556533271274</v>
          </cell>
          <cell r="G7066" t="str">
            <v>মোঃ আসাদুজ্জামান</v>
          </cell>
        </row>
        <row r="7067">
          <cell r="E7067"/>
          <cell r="G7067"/>
        </row>
        <row r="7068">
          <cell r="E7068">
            <v>445328120676</v>
          </cell>
          <cell r="G7068" t="str">
            <v>মোঃ রাজু আহমেদ</v>
          </cell>
        </row>
        <row r="7069">
          <cell r="E7069"/>
          <cell r="G7069"/>
        </row>
        <row r="7070">
          <cell r="E7070">
            <v>685714532797</v>
          </cell>
          <cell r="G7070" t="str">
            <v>মেলটম চৌধুরী</v>
          </cell>
        </row>
        <row r="7071">
          <cell r="E7071"/>
          <cell r="G7071"/>
        </row>
        <row r="7072">
          <cell r="E7072">
            <v>471547759928</v>
          </cell>
          <cell r="G7072" t="str">
            <v>শারমিন আক্তার</v>
          </cell>
        </row>
        <row r="7073">
          <cell r="E7073"/>
          <cell r="G7073"/>
        </row>
        <row r="7074">
          <cell r="E7074">
            <v>735375227392</v>
          </cell>
          <cell r="G7074" t="str">
            <v>নিলয় মল্লিক</v>
          </cell>
        </row>
        <row r="7075">
          <cell r="E7075"/>
          <cell r="G7075"/>
        </row>
        <row r="7076">
          <cell r="E7076">
            <v>778288942280</v>
          </cell>
          <cell r="G7076" t="str">
            <v>সন্তোষ কুমার সরকার</v>
          </cell>
        </row>
        <row r="7077">
          <cell r="E7077"/>
          <cell r="G7077"/>
        </row>
        <row r="7078">
          <cell r="E7078">
            <v>183438823464</v>
          </cell>
          <cell r="G7078" t="str">
            <v>মোঃ মেহেরুল ইসলাম পারভেজ</v>
          </cell>
        </row>
        <row r="7079">
          <cell r="E7079"/>
          <cell r="G7079"/>
        </row>
        <row r="7080">
          <cell r="E7080">
            <v>151057336843</v>
          </cell>
          <cell r="G7080" t="str">
            <v>মোহাম্মদ আহসানুল হক</v>
          </cell>
        </row>
        <row r="7081">
          <cell r="E7081"/>
          <cell r="G7081"/>
        </row>
        <row r="7082">
          <cell r="E7082">
            <v>432807527413</v>
          </cell>
          <cell r="G7082" t="str">
            <v>মোঃ রেজোন ফাহাদ</v>
          </cell>
        </row>
        <row r="7083">
          <cell r="E7083"/>
          <cell r="G7083"/>
        </row>
        <row r="7084">
          <cell r="E7084">
            <v>433761247135</v>
          </cell>
          <cell r="G7084" t="str">
            <v>মোঃ শফিকুল ইসলাম</v>
          </cell>
        </row>
        <row r="7085">
          <cell r="E7085"/>
          <cell r="G7085"/>
        </row>
        <row r="7086">
          <cell r="E7086">
            <v>450725790681</v>
          </cell>
          <cell r="G7086" t="str">
            <v>মোঃ সুমন</v>
          </cell>
        </row>
        <row r="7087">
          <cell r="E7087"/>
          <cell r="G7087"/>
        </row>
        <row r="7088">
          <cell r="E7088">
            <v>769587878065</v>
          </cell>
          <cell r="G7088" t="str">
            <v>মোহাম্মদ আবু সায়েম শেক</v>
          </cell>
        </row>
        <row r="7089">
          <cell r="E7089"/>
          <cell r="G7089"/>
        </row>
        <row r="7090">
          <cell r="E7090">
            <v>132984947899</v>
          </cell>
          <cell r="G7090" t="str">
            <v>নুসরাত জাহান</v>
          </cell>
        </row>
        <row r="7091">
          <cell r="E7091"/>
          <cell r="G7091"/>
        </row>
        <row r="7092">
          <cell r="E7092">
            <v>433987830956</v>
          </cell>
          <cell r="G7092" t="str">
            <v>সাখাওয়াত হোসেন</v>
          </cell>
        </row>
        <row r="7093">
          <cell r="E7093"/>
          <cell r="G7093"/>
        </row>
        <row r="7094">
          <cell r="E7094">
            <v>656186241125</v>
          </cell>
          <cell r="G7094" t="str">
            <v>মোঃ মশিউর রহমান</v>
          </cell>
        </row>
        <row r="7095">
          <cell r="E7095"/>
          <cell r="G7095"/>
        </row>
        <row r="7096">
          <cell r="E7096">
            <v>828765733292</v>
          </cell>
          <cell r="G7096" t="str">
            <v>তাহমিনা সুলতানা</v>
          </cell>
        </row>
        <row r="7097">
          <cell r="E7097"/>
          <cell r="G7097"/>
        </row>
        <row r="7098">
          <cell r="E7098">
            <v>546309298337</v>
          </cell>
          <cell r="G7098" t="str">
            <v>মোঃ নেয়ামুল হক</v>
          </cell>
        </row>
        <row r="7099">
          <cell r="E7099"/>
          <cell r="G7099"/>
        </row>
        <row r="7100">
          <cell r="E7100">
            <v>314598268536</v>
          </cell>
          <cell r="G7100" t="str">
            <v>রোকেয়া প্রকৃতি</v>
          </cell>
        </row>
        <row r="7101">
          <cell r="E7101"/>
          <cell r="G7101"/>
        </row>
        <row r="7102">
          <cell r="E7102">
            <v>491786653134</v>
          </cell>
          <cell r="G7102" t="str">
            <v>মোঃ মামুন হোসেন</v>
          </cell>
        </row>
        <row r="7103">
          <cell r="E7103"/>
          <cell r="G7103"/>
        </row>
        <row r="7104">
          <cell r="E7104">
            <v>279067561269</v>
          </cell>
          <cell r="G7104" t="str">
            <v>মোঃ শাহ সুলতান খান</v>
          </cell>
        </row>
        <row r="7105">
          <cell r="E7105"/>
          <cell r="G7105"/>
        </row>
        <row r="7106">
          <cell r="E7106">
            <v>139733159112</v>
          </cell>
          <cell r="G7106" t="str">
            <v>আব্দুর রহমান</v>
          </cell>
        </row>
        <row r="7107">
          <cell r="E7107"/>
          <cell r="G7107"/>
        </row>
        <row r="7108">
          <cell r="E7108">
            <v>876422957428</v>
          </cell>
          <cell r="G7108" t="str">
            <v>মোঃ আব্দুর রহিম</v>
          </cell>
        </row>
        <row r="7109">
          <cell r="E7109"/>
          <cell r="G7109"/>
        </row>
        <row r="7110">
          <cell r="E7110">
            <v>115873791550</v>
          </cell>
          <cell r="G7110" t="str">
            <v>জি এম রাকিবুল হাসান</v>
          </cell>
        </row>
        <row r="7111">
          <cell r="E7111"/>
          <cell r="G7111"/>
        </row>
        <row r="7112">
          <cell r="E7112">
            <v>246139797897</v>
          </cell>
          <cell r="G7112" t="str">
            <v>সুশান্ত কুমার পাল</v>
          </cell>
        </row>
        <row r="7113">
          <cell r="E7113"/>
          <cell r="G7113"/>
        </row>
        <row r="7114">
          <cell r="E7114">
            <v>783789893770</v>
          </cell>
          <cell r="G7114" t="str">
            <v>অবশ্যই। নাহিদা আফ্ট</v>
          </cell>
        </row>
        <row r="7115">
          <cell r="E7115"/>
          <cell r="G7115"/>
        </row>
        <row r="7116">
          <cell r="E7116">
            <v>167094153613</v>
          </cell>
          <cell r="G7116" t="str">
            <v>লিপিকা বিশ্বাস</v>
          </cell>
        </row>
        <row r="7117">
          <cell r="E7117"/>
          <cell r="G7117"/>
        </row>
        <row r="7118">
          <cell r="E7118">
            <v>882364855098</v>
          </cell>
          <cell r="G7118" t="str">
            <v>তপোতি মল্লিক</v>
          </cell>
        </row>
        <row r="7119">
          <cell r="E7119"/>
          <cell r="G7119"/>
        </row>
        <row r="7120">
          <cell r="E7120">
            <v>359013412203</v>
          </cell>
          <cell r="G7120" t="str">
            <v>আসিফ মোহাম্মদ শাকিল</v>
          </cell>
        </row>
        <row r="7121">
          <cell r="E7121"/>
          <cell r="G7121"/>
        </row>
        <row r="7122">
          <cell r="E7122">
            <v>115950107137</v>
          </cell>
          <cell r="G7122" t="str">
            <v>গোপাল চন্দ্র সাহা</v>
          </cell>
        </row>
        <row r="7123">
          <cell r="E7123"/>
          <cell r="G7123"/>
        </row>
        <row r="7124">
          <cell r="E7124">
            <v>466860392107</v>
          </cell>
          <cell r="G7124" t="str">
            <v>সুব্রত দে</v>
          </cell>
        </row>
        <row r="7125">
          <cell r="E7125"/>
          <cell r="G7125"/>
        </row>
        <row r="7126">
          <cell r="E7126">
            <v>772505321775</v>
          </cell>
          <cell r="G7126" t="str">
            <v>খোন্দকার জামিলুর রহমান</v>
          </cell>
        </row>
        <row r="7127">
          <cell r="E7127"/>
          <cell r="G7127"/>
        </row>
        <row r="7128">
          <cell r="E7128">
            <v>732278928375</v>
          </cell>
          <cell r="G7128" t="str">
            <v>মোঃ আশরাফুজ্জামান</v>
          </cell>
        </row>
        <row r="7129">
          <cell r="E7129"/>
          <cell r="G7129"/>
        </row>
        <row r="7130">
          <cell r="E7130">
            <v>788669469762</v>
          </cell>
          <cell r="G7130" t="str">
            <v>মোঃ খালেদুজ্জামান জানি</v>
          </cell>
        </row>
        <row r="7131">
          <cell r="E7131"/>
          <cell r="G7131"/>
        </row>
        <row r="7132">
          <cell r="E7132">
            <v>560431978305</v>
          </cell>
          <cell r="G7132" t="str">
            <v>ফেরদৌসী নীল</v>
          </cell>
        </row>
        <row r="7133">
          <cell r="E7133"/>
          <cell r="G7133"/>
        </row>
        <row r="7134">
          <cell r="E7134">
            <v>836723897605</v>
          </cell>
          <cell r="G7134" t="str">
            <v>মনিরা নাসিম</v>
          </cell>
        </row>
        <row r="7135">
          <cell r="E7135"/>
          <cell r="G7135"/>
        </row>
        <row r="7136">
          <cell r="E7136">
            <v>171745882702</v>
          </cell>
          <cell r="G7136" t="str">
            <v>খাদেজা বেগম</v>
          </cell>
        </row>
        <row r="7137">
          <cell r="E7137"/>
          <cell r="G7137"/>
        </row>
        <row r="7138">
          <cell r="E7138">
            <v>736698254005</v>
          </cell>
          <cell r="G7138" t="str">
            <v>এস এম মামুন</v>
          </cell>
        </row>
        <row r="7139">
          <cell r="E7139"/>
          <cell r="G7139"/>
        </row>
        <row r="7140">
          <cell r="E7140">
            <v>536796556637</v>
          </cell>
          <cell r="G7140" t="str">
            <v>শেখ এমডি। জয়নাল আবেদীন</v>
          </cell>
        </row>
        <row r="7141">
          <cell r="E7141"/>
          <cell r="G7141"/>
        </row>
        <row r="7142">
          <cell r="E7142">
            <v>162554862749</v>
          </cell>
          <cell r="G7142" t="str">
            <v>মোঃ জাহিদ আলম</v>
          </cell>
        </row>
        <row r="7143">
          <cell r="E7143"/>
          <cell r="G7143"/>
        </row>
        <row r="7144">
          <cell r="E7144">
            <v>740891525841</v>
          </cell>
          <cell r="G7144" t="str">
            <v>এস এম শামসুল আলম</v>
          </cell>
        </row>
        <row r="7145">
          <cell r="E7145"/>
          <cell r="G7145"/>
        </row>
        <row r="7146">
          <cell r="E7146">
            <v>795586158893</v>
          </cell>
          <cell r="G7146" t="str">
            <v>বাদল সরকার তাপস</v>
          </cell>
        </row>
        <row r="7147">
          <cell r="E7147"/>
          <cell r="G7147"/>
        </row>
        <row r="7148">
          <cell r="E7148">
            <v>412873925600</v>
          </cell>
          <cell r="G7148" t="str">
            <v>সুদীপ্ত জোয়ার্দার</v>
          </cell>
        </row>
        <row r="7149">
          <cell r="E7149"/>
          <cell r="G7149"/>
        </row>
        <row r="7150">
          <cell r="E7150">
            <v>550680937175</v>
          </cell>
          <cell r="G7150" t="str">
            <v>মিসেস ফারহানা বেগম</v>
          </cell>
        </row>
        <row r="7151">
          <cell r="E7151"/>
          <cell r="G7151"/>
        </row>
        <row r="7152">
          <cell r="E7152">
            <v>138822165097</v>
          </cell>
          <cell r="G7152" t="str">
            <v>মাসুদ রানা</v>
          </cell>
        </row>
        <row r="7153">
          <cell r="E7153"/>
          <cell r="G7153"/>
        </row>
        <row r="7154">
          <cell r="E7154">
            <v>633135117933</v>
          </cell>
          <cell r="G7154" t="str">
            <v>মোঃ নিয়াজ উদ্দিন</v>
          </cell>
        </row>
        <row r="7155">
          <cell r="E7155"/>
          <cell r="G7155"/>
        </row>
        <row r="7156">
          <cell r="E7156">
            <v>123337462358</v>
          </cell>
          <cell r="G7156" t="str">
            <v>মোঃ মেহেরুজ্জামান সরকার</v>
          </cell>
        </row>
        <row r="7157">
          <cell r="E7157"/>
          <cell r="G7157"/>
        </row>
        <row r="7158">
          <cell r="E7158">
            <v>696213818655</v>
          </cell>
          <cell r="G7158" t="str">
            <v>মোঃ মোতালিব</v>
          </cell>
        </row>
        <row r="7159">
          <cell r="E7159"/>
          <cell r="G7159"/>
        </row>
        <row r="7160">
          <cell r="E7160">
            <v>359380428853</v>
          </cell>
          <cell r="G7160" t="str">
            <v>মোহাম্মদ বশির উদ্দিন খান</v>
          </cell>
        </row>
        <row r="7161">
          <cell r="E7161"/>
          <cell r="G7161"/>
        </row>
        <row r="7162">
          <cell r="E7162">
            <v>279862748784</v>
          </cell>
          <cell r="G7162" t="str">
            <v>ফেরদৌসী সুলতানা</v>
          </cell>
        </row>
        <row r="7163">
          <cell r="E7163"/>
          <cell r="G7163"/>
        </row>
        <row r="7164">
          <cell r="E7164">
            <v>434381141952</v>
          </cell>
          <cell r="G7164" t="str">
            <v>মোহাম্মদ ওমর ফারুক</v>
          </cell>
        </row>
        <row r="7165">
          <cell r="E7165"/>
          <cell r="G7165"/>
        </row>
        <row r="7166">
          <cell r="E7166">
            <v>510604839687</v>
          </cell>
          <cell r="G7166" t="str">
            <v>মীর রোমেনা আফরোজ</v>
          </cell>
        </row>
        <row r="7167">
          <cell r="E7167"/>
          <cell r="G7167"/>
        </row>
        <row r="7168">
          <cell r="E7168">
            <v>866647422846</v>
          </cell>
          <cell r="G7168" t="str">
            <v>প্রলয় দেবনাথ</v>
          </cell>
        </row>
        <row r="7169">
          <cell r="E7169"/>
          <cell r="G7169"/>
        </row>
        <row r="7170">
          <cell r="E7170">
            <v>878482235403</v>
          </cell>
          <cell r="G7170" t="str">
            <v>সায়েমা ফেরদৌসী দীপ্তি</v>
          </cell>
        </row>
        <row r="7171">
          <cell r="E7171"/>
          <cell r="G7171"/>
        </row>
        <row r="7172">
          <cell r="E7172">
            <v>227425554555</v>
          </cell>
          <cell r="G7172" t="str">
            <v>মোঃ হুমায়ুন কবির</v>
          </cell>
        </row>
        <row r="7173">
          <cell r="E7173"/>
          <cell r="G7173"/>
        </row>
        <row r="7174">
          <cell r="E7174">
            <v>325467621615</v>
          </cell>
          <cell r="G7174" t="str">
            <v>মুহাম্মদ আব্দুর রহমান খান</v>
          </cell>
        </row>
        <row r="7175">
          <cell r="E7175"/>
          <cell r="G7175"/>
        </row>
        <row r="7176">
          <cell r="E7176">
            <v>752562928231</v>
          </cell>
          <cell r="G7176" t="str">
            <v>হালিমা আক্তার</v>
          </cell>
        </row>
        <row r="7177">
          <cell r="E7177"/>
          <cell r="G7177"/>
        </row>
        <row r="7178">
          <cell r="E7178">
            <v>179211346590</v>
          </cell>
          <cell r="G7178" t="str">
            <v>মোঃ সোহেল রানা</v>
          </cell>
        </row>
        <row r="7179">
          <cell r="E7179"/>
          <cell r="G7179"/>
        </row>
        <row r="7180">
          <cell r="E7180">
            <v>728146367621</v>
          </cell>
          <cell r="G7180" t="str">
            <v>মোঃ সোহরাব আলী</v>
          </cell>
        </row>
        <row r="7181">
          <cell r="E7181"/>
          <cell r="G7181"/>
        </row>
        <row r="7182">
          <cell r="E7182">
            <v>677215948858</v>
          </cell>
          <cell r="G7182" t="str">
            <v>ইমরান শরীফ</v>
          </cell>
        </row>
        <row r="7183">
          <cell r="E7183"/>
          <cell r="G7183"/>
        </row>
        <row r="7184">
          <cell r="E7184">
            <v>145923320733</v>
          </cell>
          <cell r="G7184" t="str">
            <v>মাহমুদুল হাসান অপু</v>
          </cell>
        </row>
        <row r="7185">
          <cell r="E7185"/>
          <cell r="G7185"/>
        </row>
        <row r="7186">
          <cell r="E7186">
            <v>261151721451</v>
          </cell>
          <cell r="G7186" t="str">
            <v>মোঃ আবুল হাসান</v>
          </cell>
        </row>
        <row r="7187">
          <cell r="E7187"/>
          <cell r="G7187"/>
        </row>
        <row r="7188">
          <cell r="E7188">
            <v>458121720580</v>
          </cell>
          <cell r="G7188" t="str">
            <v>মুহাম্মদ তাসবির হোসেন</v>
          </cell>
        </row>
        <row r="7189">
          <cell r="E7189"/>
          <cell r="G7189"/>
        </row>
        <row r="7190">
          <cell r="E7190">
            <v>888358301967</v>
          </cell>
          <cell r="G7190" t="str">
            <v>মনিকা ইয়াসমিন</v>
          </cell>
        </row>
        <row r="7191">
          <cell r="E7191"/>
          <cell r="G7191"/>
        </row>
        <row r="7192">
          <cell r="E7192">
            <v>543261429854</v>
          </cell>
          <cell r="G7192" t="str">
            <v>ইসমাত আরা আফরোজ</v>
          </cell>
        </row>
        <row r="7193">
          <cell r="E7193"/>
          <cell r="G7193"/>
        </row>
        <row r="7194">
          <cell r="E7194">
            <v>371927250068</v>
          </cell>
          <cell r="G7194" t="str">
            <v>বিপ্লব হোসেন</v>
          </cell>
        </row>
        <row r="7195">
          <cell r="E7195"/>
          <cell r="G7195"/>
        </row>
        <row r="7196">
          <cell r="E7196">
            <v>825510775628</v>
          </cell>
          <cell r="G7196" t="str">
            <v>আফজাল হোসেন</v>
          </cell>
        </row>
        <row r="7197">
          <cell r="E7197"/>
          <cell r="G7197"/>
        </row>
        <row r="7198">
          <cell r="E7198">
            <v>623214500280</v>
          </cell>
          <cell r="G7198" t="str">
            <v>রুকসানা আমিন</v>
          </cell>
        </row>
        <row r="7199">
          <cell r="E7199"/>
          <cell r="G7199"/>
        </row>
        <row r="7200">
          <cell r="E7200">
            <v>241728491924</v>
          </cell>
          <cell r="G7200" t="str">
            <v>মোঃ আবু সাঈদ মিয়া</v>
          </cell>
        </row>
        <row r="7201">
          <cell r="E7201"/>
          <cell r="G7201"/>
        </row>
        <row r="7202">
          <cell r="E7202">
            <v>691042940371</v>
          </cell>
          <cell r="G7202" t="str">
            <v>এস এম রফিকুল ইসলাম</v>
          </cell>
        </row>
        <row r="7203">
          <cell r="E7203"/>
          <cell r="G7203"/>
        </row>
        <row r="7204">
          <cell r="E7204">
            <v>486593401179</v>
          </cell>
          <cell r="G7204" t="str">
            <v>মোহাম্মদ মাহবুব আলম</v>
          </cell>
        </row>
        <row r="7205">
          <cell r="E7205"/>
          <cell r="G7205"/>
        </row>
        <row r="7206">
          <cell r="E7206">
            <v>547576740570</v>
          </cell>
          <cell r="G7206" t="str">
            <v>মোসাঃ দিলরুবা</v>
          </cell>
        </row>
        <row r="7207">
          <cell r="E7207"/>
          <cell r="G7207"/>
        </row>
        <row r="7208">
          <cell r="E7208">
            <v>162693756001</v>
          </cell>
          <cell r="G7208" t="str">
            <v>মোঃ আহসান হাবীব</v>
          </cell>
        </row>
        <row r="7209">
          <cell r="E7209"/>
          <cell r="G7209"/>
        </row>
        <row r="7210">
          <cell r="E7210">
            <v>397385810201</v>
          </cell>
          <cell r="G7210" t="str">
            <v>মোঃ সোহেল রানা</v>
          </cell>
        </row>
        <row r="7211">
          <cell r="E7211"/>
          <cell r="G7211"/>
        </row>
        <row r="7212">
          <cell r="E7212">
            <v>119948351019</v>
          </cell>
          <cell r="G7212" t="str">
            <v>মোঃ আব্দুল বারিক</v>
          </cell>
        </row>
        <row r="7213">
          <cell r="E7213"/>
          <cell r="G7213"/>
        </row>
        <row r="7214">
          <cell r="E7214">
            <v>768393718657</v>
          </cell>
          <cell r="G7214" t="str">
            <v>এম.এন.তারিফুল ইসলাম</v>
          </cell>
        </row>
        <row r="7215">
          <cell r="E7215"/>
          <cell r="G7215"/>
        </row>
        <row r="7216">
          <cell r="E7216">
            <v>837103447659</v>
          </cell>
          <cell r="G7216" t="str">
            <v>সৈয়দা আবেদা সুলতানা</v>
          </cell>
        </row>
        <row r="7217">
          <cell r="E7217"/>
          <cell r="G7217"/>
        </row>
        <row r="7218">
          <cell r="E7218">
            <v>114386450856</v>
          </cell>
          <cell r="G7218" t="str">
            <v>মোঃ শাহজাহান</v>
          </cell>
        </row>
        <row r="7219">
          <cell r="E7219"/>
          <cell r="G7219"/>
        </row>
        <row r="7220">
          <cell r="E7220">
            <v>573264568319</v>
          </cell>
          <cell r="G7220" t="str">
            <v>এস এম বাবর আলী</v>
          </cell>
        </row>
        <row r="7221">
          <cell r="E7221"/>
          <cell r="G7221"/>
        </row>
        <row r="7222">
          <cell r="E7222">
            <v>785087380149</v>
          </cell>
          <cell r="G7222" t="str">
            <v>কে এম হাবিবুল কিবরিয়া</v>
          </cell>
        </row>
        <row r="7223">
          <cell r="E7223"/>
          <cell r="G7223"/>
        </row>
        <row r="7224">
          <cell r="E7224">
            <v>146548213913</v>
          </cell>
          <cell r="G7224" t="str">
            <v>মোঃ আলী হায়দার</v>
          </cell>
        </row>
        <row r="7225">
          <cell r="E7225"/>
          <cell r="G7225"/>
        </row>
        <row r="7226">
          <cell r="E7226">
            <v>296790326153</v>
          </cell>
          <cell r="G7226" t="str">
            <v>মোঃ শিফুর রহমান</v>
          </cell>
        </row>
        <row r="7227">
          <cell r="E7227"/>
          <cell r="G7227"/>
        </row>
        <row r="7228">
          <cell r="E7228">
            <v>624829808692</v>
          </cell>
          <cell r="G7228" t="str">
            <v>মোহাম্মদ ওয়ালী উল্লাহ</v>
          </cell>
        </row>
        <row r="7229">
          <cell r="E7229"/>
          <cell r="G7229"/>
        </row>
        <row r="7230">
          <cell r="E7230">
            <v>827781970100</v>
          </cell>
          <cell r="G7230" t="str">
            <v>মোঃ খালিদ হাসান</v>
          </cell>
        </row>
        <row r="7231">
          <cell r="E7231"/>
          <cell r="G7231"/>
        </row>
        <row r="7232">
          <cell r="E7232">
            <v>536035507371</v>
          </cell>
          <cell r="G7232" t="str">
            <v>আমজাদ হোসেন</v>
          </cell>
        </row>
        <row r="7233">
          <cell r="E7233"/>
          <cell r="G7233"/>
        </row>
        <row r="7234">
          <cell r="E7234">
            <v>328524350211</v>
          </cell>
          <cell r="G7234" t="str">
            <v>মোঃ আইয়ুবুর রহমান</v>
          </cell>
        </row>
        <row r="7235">
          <cell r="E7235"/>
          <cell r="G7235"/>
        </row>
        <row r="7236">
          <cell r="E7236">
            <v>182135564048</v>
          </cell>
          <cell r="G7236" t="str">
            <v>শিশির বেপারি</v>
          </cell>
        </row>
        <row r="7237">
          <cell r="E7237"/>
          <cell r="G7237"/>
        </row>
        <row r="7238">
          <cell r="E7238">
            <v>777698257839</v>
          </cell>
          <cell r="G7238" t="str">
            <v>মোঃ জহুরুল হক</v>
          </cell>
        </row>
        <row r="7239">
          <cell r="E7239"/>
          <cell r="G7239"/>
        </row>
        <row r="7240">
          <cell r="E7240">
            <v>468771868252</v>
          </cell>
          <cell r="G7240" t="str">
            <v>মোহাম্মদ শফিকুর রহমান</v>
          </cell>
        </row>
        <row r="7241">
          <cell r="E7241"/>
          <cell r="G7241"/>
        </row>
        <row r="7242">
          <cell r="E7242">
            <v>768995926701</v>
          </cell>
          <cell r="G7242" t="str">
            <v>মোঃ ইফতেখার রহমান</v>
          </cell>
        </row>
        <row r="7243">
          <cell r="E7243"/>
          <cell r="G7243"/>
        </row>
        <row r="7244">
          <cell r="E7244">
            <v>135757934876</v>
          </cell>
          <cell r="G7244" t="str">
            <v>মোঃ নাজমুল করিম</v>
          </cell>
        </row>
        <row r="7245">
          <cell r="E7245"/>
          <cell r="G7245"/>
        </row>
        <row r="7246">
          <cell r="E7246">
            <v>195316345169</v>
          </cell>
          <cell r="G7246" t="str">
            <v>ফারজানা ইসলাম</v>
          </cell>
        </row>
        <row r="7247">
          <cell r="E7247"/>
          <cell r="G7247"/>
        </row>
        <row r="7248">
          <cell r="E7248">
            <v>281317112241</v>
          </cell>
          <cell r="G7248" t="str">
            <v>মাহফুজ মিয়া</v>
          </cell>
        </row>
        <row r="7249">
          <cell r="E7249"/>
          <cell r="G7249"/>
        </row>
        <row r="7250">
          <cell r="E7250">
            <v>761172436309</v>
          </cell>
          <cell r="G7250" t="str">
            <v>মোঃ রিয়াজুল ইসলাম</v>
          </cell>
        </row>
        <row r="7251">
          <cell r="E7251"/>
          <cell r="G7251"/>
        </row>
        <row r="7252">
          <cell r="E7252">
            <v>790231142387</v>
          </cell>
          <cell r="G7252" t="str">
            <v>মোঃ আব্দুল হাকিম</v>
          </cell>
        </row>
        <row r="7253">
          <cell r="E7253"/>
          <cell r="G7253"/>
        </row>
        <row r="7254">
          <cell r="E7254">
            <v>428997747058</v>
          </cell>
          <cell r="G7254" t="str">
            <v>আফসানা আজিজ</v>
          </cell>
        </row>
        <row r="7255">
          <cell r="E7255"/>
          <cell r="G7255"/>
        </row>
        <row r="7256">
          <cell r="E7256">
            <v>760387976327</v>
          </cell>
          <cell r="G7256" t="str">
            <v>মোহাম্মদ নাসির উদ্দিন</v>
          </cell>
        </row>
        <row r="7257">
          <cell r="E7257"/>
          <cell r="G7257"/>
        </row>
        <row r="7258">
          <cell r="E7258">
            <v>111665490807</v>
          </cell>
          <cell r="G7258" t="str">
            <v>মীর শাহনাজ</v>
          </cell>
        </row>
        <row r="7259">
          <cell r="E7259"/>
          <cell r="G7259"/>
        </row>
        <row r="7260">
          <cell r="E7260">
            <v>629809161385</v>
          </cell>
          <cell r="G7260" t="str">
            <v>হোসনে আরা জাহান</v>
          </cell>
        </row>
        <row r="7261">
          <cell r="E7261"/>
          <cell r="G7261"/>
        </row>
        <row r="7262">
          <cell r="E7262">
            <v>121926766477</v>
          </cell>
          <cell r="G7262" t="str">
            <v>মোঃ ইউনুস আলী</v>
          </cell>
        </row>
        <row r="7263">
          <cell r="E7263"/>
          <cell r="G7263"/>
        </row>
        <row r="7264">
          <cell r="E7264">
            <v>842042445013</v>
          </cell>
          <cell r="G7264" t="str">
            <v>আবদুস সালাম</v>
          </cell>
        </row>
        <row r="7265">
          <cell r="E7265"/>
          <cell r="G7265"/>
        </row>
        <row r="7266">
          <cell r="E7266">
            <v>859847281609</v>
          </cell>
          <cell r="G7266" t="str">
            <v>মোঃ আব্দুর রাজ্জাক</v>
          </cell>
        </row>
        <row r="7267">
          <cell r="E7267"/>
          <cell r="G7267"/>
        </row>
        <row r="7268">
          <cell r="E7268">
            <v>738076827278</v>
          </cell>
          <cell r="G7268" t="str">
            <v>মোঃ মাহবুবুর রহমান তালুকদার</v>
          </cell>
        </row>
        <row r="7269">
          <cell r="E7269"/>
          <cell r="G7269"/>
        </row>
        <row r="7270">
          <cell r="E7270">
            <v>151481167679</v>
          </cell>
          <cell r="G7270" t="str">
            <v>সরিফা খাতুন</v>
          </cell>
        </row>
        <row r="7271">
          <cell r="E7271"/>
          <cell r="G7271"/>
        </row>
        <row r="7272">
          <cell r="E7272">
            <v>676833376809</v>
          </cell>
          <cell r="G7272" t="str">
            <v>পার্থ প্রতিম ভৌমিক</v>
          </cell>
        </row>
        <row r="7273">
          <cell r="E7273"/>
          <cell r="G7273"/>
        </row>
        <row r="7274">
          <cell r="E7274">
            <v>168662712953</v>
          </cell>
          <cell r="G7274" t="str">
            <v>সুয়েব আল বকর</v>
          </cell>
        </row>
        <row r="7275">
          <cell r="E7275"/>
          <cell r="G7275"/>
        </row>
        <row r="7276">
          <cell r="E7276">
            <v>356356712767</v>
          </cell>
          <cell r="G7276" t="str">
            <v>মোঃ আব্দুস সামাদ</v>
          </cell>
        </row>
        <row r="7277">
          <cell r="E7277"/>
          <cell r="G7277"/>
        </row>
        <row r="7278">
          <cell r="E7278">
            <v>748703414691</v>
          </cell>
          <cell r="G7278" t="str">
            <v>মোঃ মাকসুদুল হোসেন</v>
          </cell>
        </row>
        <row r="7279">
          <cell r="E7279"/>
          <cell r="G7279"/>
        </row>
        <row r="7280">
          <cell r="E7280">
            <v>139558168525</v>
          </cell>
          <cell r="G7280" t="str">
            <v>সৈয়দ আহাম্মদ সেলিম</v>
          </cell>
        </row>
        <row r="7281">
          <cell r="E7281"/>
          <cell r="G7281"/>
        </row>
        <row r="7282">
          <cell r="E7282">
            <v>268263752942</v>
          </cell>
          <cell r="G7282" t="str">
            <v>মোঃ আবুল হোসেন</v>
          </cell>
        </row>
        <row r="7283">
          <cell r="E7283"/>
          <cell r="G7283"/>
        </row>
        <row r="7284">
          <cell r="E7284">
            <v>699452186630</v>
          </cell>
          <cell r="G7284" t="str">
            <v>সৈয়দা সুলতানা</v>
          </cell>
        </row>
        <row r="7285">
          <cell r="E7285"/>
          <cell r="G7285"/>
        </row>
        <row r="7286">
          <cell r="E7286">
            <v>468023261319</v>
          </cell>
          <cell r="G7286" t="str">
            <v>রোজিনা পারভীন</v>
          </cell>
        </row>
        <row r="7287">
          <cell r="E7287"/>
          <cell r="G7287"/>
        </row>
        <row r="7288">
          <cell r="E7288">
            <v>583595286079</v>
          </cell>
          <cell r="G7288" t="str">
            <v>মোঃ আব্দুর রহমান</v>
          </cell>
        </row>
        <row r="7289">
          <cell r="E7289"/>
          <cell r="G7289"/>
        </row>
        <row r="7290">
          <cell r="E7290">
            <v>226981990362</v>
          </cell>
          <cell r="G7290" t="str">
            <v>শেখ মোকসেদুল হাসান</v>
          </cell>
        </row>
        <row r="7291">
          <cell r="E7291"/>
          <cell r="G7291"/>
        </row>
        <row r="7292">
          <cell r="E7292">
            <v>433005976846</v>
          </cell>
          <cell r="G7292" t="str">
            <v>জসিম রেজা</v>
          </cell>
        </row>
        <row r="7293">
          <cell r="E7293"/>
          <cell r="G7293"/>
        </row>
        <row r="7294">
          <cell r="E7294">
            <v>452917307588</v>
          </cell>
          <cell r="G7294" t="str">
            <v>শারমিন আক্তার উর্মি</v>
          </cell>
        </row>
        <row r="7295">
          <cell r="E7295"/>
          <cell r="G7295"/>
        </row>
        <row r="7296">
          <cell r="E7296">
            <v>560809764114</v>
          </cell>
          <cell r="G7296" t="str">
            <v>মোহাম্মদ আব্দুল জলিল</v>
          </cell>
        </row>
        <row r="7297">
          <cell r="E7297"/>
          <cell r="G7297"/>
        </row>
        <row r="7298">
          <cell r="E7298">
            <v>638414687705</v>
          </cell>
          <cell r="G7298" t="str">
            <v>আহমেদ ইয়াসির আরাফাত</v>
          </cell>
        </row>
        <row r="7299">
          <cell r="E7299"/>
          <cell r="G7299"/>
        </row>
        <row r="7300">
          <cell r="E7300">
            <v>549425399452</v>
          </cell>
          <cell r="G7300" t="str">
            <v>সঞ্চিতা সেন গুপ্ত</v>
          </cell>
        </row>
        <row r="7301">
          <cell r="E7301"/>
          <cell r="G7301"/>
        </row>
        <row r="7302">
          <cell r="E7302">
            <v>287937313274</v>
          </cell>
          <cell r="G7302" t="str">
            <v>মোঃ আসাবুর রহমান</v>
          </cell>
        </row>
        <row r="7303">
          <cell r="E7303"/>
          <cell r="G7303"/>
        </row>
        <row r="7304">
          <cell r="E7304">
            <v>157698545689</v>
          </cell>
          <cell r="G7304" t="str">
            <v>মোঃ মজিবুর রহমান</v>
          </cell>
        </row>
        <row r="7305">
          <cell r="E7305"/>
          <cell r="G7305"/>
        </row>
        <row r="7306">
          <cell r="E7306">
            <v>183014782001</v>
          </cell>
          <cell r="G7306" t="str">
            <v>সাবিনা ইয়াসমিন</v>
          </cell>
        </row>
        <row r="7307">
          <cell r="E7307"/>
          <cell r="G7307"/>
        </row>
        <row r="7308">
          <cell r="E7308">
            <v>558543977873</v>
          </cell>
          <cell r="G7308" t="str">
            <v>কাজী নুসরাত জাহান</v>
          </cell>
        </row>
        <row r="7309">
          <cell r="E7309"/>
          <cell r="G7309"/>
        </row>
        <row r="7310">
          <cell r="E7310">
            <v>637451478329</v>
          </cell>
          <cell r="G7310" t="str">
            <v>মোঃ জামাল হোসেন</v>
          </cell>
        </row>
        <row r="7311">
          <cell r="E7311"/>
          <cell r="G7311"/>
        </row>
        <row r="7312">
          <cell r="E7312">
            <v>131910626185</v>
          </cell>
          <cell r="G7312" t="str">
            <v>মোঃ জহির উদ্দিন</v>
          </cell>
        </row>
        <row r="7313">
          <cell r="E7313"/>
          <cell r="G7313"/>
        </row>
        <row r="7314">
          <cell r="E7314">
            <v>273769530507</v>
          </cell>
          <cell r="G7314" t="str">
            <v>আবদুল্লাহ আল মাহামুদ</v>
          </cell>
        </row>
        <row r="7315">
          <cell r="E7315"/>
          <cell r="G7315"/>
        </row>
        <row r="7316">
          <cell r="E7316">
            <v>736586236896</v>
          </cell>
          <cell r="G7316" t="str">
            <v>সালমা আফ্ট</v>
          </cell>
        </row>
        <row r="7317">
          <cell r="E7317"/>
          <cell r="G7317"/>
        </row>
        <row r="7318">
          <cell r="E7318">
            <v>189411537228</v>
          </cell>
          <cell r="G7318" t="str">
            <v>মোঃ আলমগীর হোসেন</v>
          </cell>
        </row>
        <row r="7319">
          <cell r="E7319"/>
          <cell r="G7319"/>
        </row>
        <row r="7320">
          <cell r="E7320">
            <v>382081129486</v>
          </cell>
          <cell r="G7320" t="str">
            <v>তাহমিদা রহমান</v>
          </cell>
        </row>
        <row r="7321">
          <cell r="E7321"/>
          <cell r="G7321"/>
        </row>
        <row r="7322">
          <cell r="E7322">
            <v>117273536617</v>
          </cell>
          <cell r="G7322" t="str">
            <v>তানভীর রহমান</v>
          </cell>
        </row>
        <row r="7323">
          <cell r="E7323"/>
          <cell r="G7323"/>
        </row>
        <row r="7324">
          <cell r="E7324">
            <v>695289419136</v>
          </cell>
          <cell r="G7324" t="str">
            <v>মোঃ মাজহারুল ইসলাম</v>
          </cell>
        </row>
        <row r="7325">
          <cell r="E7325"/>
          <cell r="G7325"/>
        </row>
        <row r="7326">
          <cell r="E7326">
            <v>186983626967</v>
          </cell>
          <cell r="G7326" t="str">
            <v>আনোয়ার কামাল</v>
          </cell>
        </row>
        <row r="7327">
          <cell r="E7327"/>
          <cell r="G7327"/>
        </row>
        <row r="7328">
          <cell r="E7328">
            <v>771311372940</v>
          </cell>
          <cell r="G7328" t="str">
            <v>মোঃ ফখরুল ইসলাম</v>
          </cell>
        </row>
        <row r="7329">
          <cell r="E7329"/>
          <cell r="G7329"/>
        </row>
        <row r="7330">
          <cell r="E7330">
            <v>533810688946</v>
          </cell>
          <cell r="G7330" t="str">
            <v>মোঃ ইব্রাহিম খলিল</v>
          </cell>
        </row>
        <row r="7331">
          <cell r="E7331"/>
          <cell r="G7331"/>
        </row>
        <row r="7332">
          <cell r="E7332">
            <v>163557360910</v>
          </cell>
          <cell r="G7332" t="str">
            <v>মোঃ মঞ্জুরুল আহসান</v>
          </cell>
        </row>
        <row r="7333">
          <cell r="E7333"/>
          <cell r="G7333"/>
        </row>
        <row r="7334">
          <cell r="E7334">
            <v>855470107657</v>
          </cell>
          <cell r="G7334" t="str">
            <v>মোঃ আবুল খায়ের মোল্লা</v>
          </cell>
        </row>
        <row r="7335">
          <cell r="E7335"/>
          <cell r="G7335"/>
        </row>
        <row r="7336">
          <cell r="E7336">
            <v>131938407332</v>
          </cell>
          <cell r="G7336" t="str">
            <v>মোঃ কাজী আইয়ুব হোসেন</v>
          </cell>
        </row>
        <row r="7337">
          <cell r="E7337"/>
          <cell r="G7337"/>
        </row>
        <row r="7338">
          <cell r="E7338">
            <v>678863939534</v>
          </cell>
          <cell r="G7338" t="str">
            <v>মোঃ হাসান শাহরিয়ার রেজভী</v>
          </cell>
        </row>
        <row r="7339">
          <cell r="E7339"/>
          <cell r="G7339"/>
        </row>
        <row r="7340">
          <cell r="E7340">
            <v>748373733543</v>
          </cell>
          <cell r="G7340" t="str">
            <v>শ্রীকান্ত রায়</v>
          </cell>
        </row>
        <row r="7341">
          <cell r="E7341"/>
          <cell r="G7341"/>
        </row>
        <row r="7342">
          <cell r="E7342">
            <v>739171348622</v>
          </cell>
          <cell r="G7342" t="str">
            <v>মোঃ নেছার উদ্দিন</v>
          </cell>
        </row>
        <row r="7343">
          <cell r="E7343"/>
          <cell r="G7343"/>
        </row>
        <row r="7344">
          <cell r="E7344">
            <v>652172588363</v>
          </cell>
          <cell r="G7344" t="str">
            <v>মোঃ জহিরুল ইসলাম</v>
          </cell>
        </row>
        <row r="7345">
          <cell r="E7345"/>
          <cell r="G7345"/>
        </row>
        <row r="7346">
          <cell r="E7346">
            <v>372713990363</v>
          </cell>
          <cell r="G7346" t="str">
            <v>মোঃ সজীব উদ্দিন ভূঁইয়া</v>
          </cell>
        </row>
        <row r="7347">
          <cell r="E7347"/>
          <cell r="G7347"/>
        </row>
        <row r="7348">
          <cell r="E7348">
            <v>120043901539</v>
          </cell>
          <cell r="G7348" t="str">
            <v>যে। কি। জালালী মুস্তাকিমা</v>
          </cell>
        </row>
        <row r="7349">
          <cell r="E7349"/>
          <cell r="G7349"/>
        </row>
        <row r="7350">
          <cell r="E7350">
            <v>376638759549</v>
          </cell>
          <cell r="G7350" t="str">
            <v>মোঃ আহসান সিদ্দিকী</v>
          </cell>
        </row>
        <row r="7351">
          <cell r="E7351"/>
          <cell r="G7351"/>
        </row>
        <row r="7352">
          <cell r="E7352">
            <v>222889695702</v>
          </cell>
          <cell r="G7352" t="str">
            <v>মোঃ হাবিবুর রহমান</v>
          </cell>
        </row>
        <row r="7353">
          <cell r="E7353"/>
          <cell r="G7353"/>
        </row>
        <row r="7354">
          <cell r="E7354">
            <v>736874326023</v>
          </cell>
          <cell r="G7354" t="str">
            <v>মরহুম মৌরিশ লায়লা</v>
          </cell>
        </row>
        <row r="7355">
          <cell r="E7355"/>
          <cell r="G7355"/>
        </row>
        <row r="7356">
          <cell r="E7356">
            <v>433017219775</v>
          </cell>
          <cell r="G7356" t="str">
            <v>ফরিদা ফেরদৌসী</v>
          </cell>
        </row>
        <row r="7357">
          <cell r="E7357"/>
          <cell r="G7357"/>
        </row>
        <row r="7358">
          <cell r="E7358">
            <v>363783177483</v>
          </cell>
          <cell r="G7358" t="str">
            <v>মোঃ বিপুল হোসেন</v>
          </cell>
        </row>
        <row r="7359">
          <cell r="E7359"/>
          <cell r="G7359"/>
        </row>
        <row r="7360">
          <cell r="E7360">
            <v>157240199504</v>
          </cell>
          <cell r="G7360" t="str">
            <v>মোঃ লিটন মিয়া</v>
          </cell>
        </row>
        <row r="7361">
          <cell r="E7361"/>
          <cell r="G7361"/>
        </row>
        <row r="7362">
          <cell r="E7362">
            <v>644246304845</v>
          </cell>
          <cell r="G7362" t="str">
            <v>আফরোজা আফ্ট</v>
          </cell>
        </row>
        <row r="7363">
          <cell r="E7363"/>
          <cell r="G7363"/>
        </row>
        <row r="7364">
          <cell r="E7364">
            <v>719879426841</v>
          </cell>
          <cell r="G7364" t="str">
            <v>বিমল সাহা</v>
          </cell>
        </row>
        <row r="7365">
          <cell r="E7365"/>
          <cell r="G7365"/>
        </row>
        <row r="7366">
          <cell r="E7366">
            <v>329825729390</v>
          </cell>
          <cell r="G7366" t="str">
            <v>নাইমুল ইসলাম মোতাইদ</v>
          </cell>
        </row>
        <row r="7367">
          <cell r="E7367"/>
          <cell r="G7367"/>
        </row>
        <row r="7368">
          <cell r="E7368">
            <v>466712590116</v>
          </cell>
          <cell r="G7368" t="str">
            <v>শহিদুল ইসলাম</v>
          </cell>
        </row>
        <row r="7369">
          <cell r="E7369"/>
          <cell r="G7369"/>
        </row>
        <row r="7370">
          <cell r="E7370">
            <v>117147656272</v>
          </cell>
          <cell r="G7370" t="str">
            <v>মোহাইমিনুল ইসলাম</v>
          </cell>
        </row>
        <row r="7371">
          <cell r="E7371"/>
          <cell r="G7371"/>
        </row>
        <row r="7372">
          <cell r="E7372">
            <v>399162634584</v>
          </cell>
          <cell r="G7372" t="str">
            <v>মোঃ ফিরোজ ফরাজ</v>
          </cell>
        </row>
        <row r="7373">
          <cell r="E7373"/>
          <cell r="G7373"/>
        </row>
        <row r="7374">
          <cell r="E7374">
            <v>140523292572</v>
          </cell>
          <cell r="G7374" t="str">
            <v>মোহাম্মদ সাফর আলী</v>
          </cell>
        </row>
        <row r="7375">
          <cell r="E7375"/>
          <cell r="G7375"/>
        </row>
        <row r="7376">
          <cell r="E7376">
            <v>648062809610</v>
          </cell>
          <cell r="G7376" t="str">
            <v>মোস্তাফিজুর রহমান</v>
          </cell>
        </row>
        <row r="7377">
          <cell r="E7377"/>
          <cell r="G7377"/>
        </row>
        <row r="7378">
          <cell r="E7378">
            <v>166172771868</v>
          </cell>
          <cell r="G7378" t="str">
            <v>মোঃ আব্দুস সালাম শেখ</v>
          </cell>
        </row>
        <row r="7379">
          <cell r="E7379"/>
          <cell r="G7379"/>
        </row>
        <row r="7380">
          <cell r="E7380">
            <v>882574899981</v>
          </cell>
          <cell r="G7380" t="str">
            <v>মোঃ এমদাদুল হক</v>
          </cell>
        </row>
        <row r="7381">
          <cell r="E7381"/>
          <cell r="G7381"/>
        </row>
        <row r="7382">
          <cell r="E7382">
            <v>448450600385</v>
          </cell>
          <cell r="G7382" t="str">
            <v>মোঃ বাহাদুর আলম</v>
          </cell>
        </row>
        <row r="7383">
          <cell r="E7383"/>
          <cell r="G7383"/>
        </row>
        <row r="7384">
          <cell r="E7384">
            <v>171144175185</v>
          </cell>
          <cell r="G7384" t="str">
            <v>মোঃ নিয়াজ আহমেদ</v>
          </cell>
        </row>
        <row r="7385">
          <cell r="E7385"/>
          <cell r="G7385"/>
        </row>
        <row r="7386">
          <cell r="E7386">
            <v>860343529856</v>
          </cell>
          <cell r="G7386" t="str">
            <v>এম এ সাত্তার হোসেন</v>
          </cell>
        </row>
        <row r="7387">
          <cell r="E7387"/>
          <cell r="G7387"/>
        </row>
        <row r="7388">
          <cell r="E7388">
            <v>169134863064</v>
          </cell>
          <cell r="G7388" t="str">
            <v>হাবিবা আফ্ট</v>
          </cell>
        </row>
        <row r="7389">
          <cell r="E7389"/>
          <cell r="G7389"/>
        </row>
        <row r="7390">
          <cell r="E7390">
            <v>313754935616</v>
          </cell>
          <cell r="G7390" t="str">
            <v>মুমিনুল ইসলাম</v>
          </cell>
        </row>
        <row r="7391">
          <cell r="E7391"/>
          <cell r="G7391"/>
        </row>
        <row r="7392">
          <cell r="E7392">
            <v>724416655720</v>
          </cell>
          <cell r="G7392" t="str">
            <v>মোঃ নুরুল করিম</v>
          </cell>
        </row>
        <row r="7393">
          <cell r="E7393"/>
          <cell r="G7393"/>
        </row>
        <row r="7394">
          <cell r="E7394">
            <v>443441162265</v>
          </cell>
          <cell r="G7394" t="str">
            <v>মোঃ আনোয়ার হোসেন</v>
          </cell>
        </row>
        <row r="7395">
          <cell r="E7395"/>
          <cell r="G7395"/>
        </row>
        <row r="7396">
          <cell r="E7396">
            <v>271127381206</v>
          </cell>
          <cell r="G7396" t="str">
            <v>মোঃ মোবারক হোসেন</v>
          </cell>
        </row>
        <row r="7397">
          <cell r="E7397"/>
          <cell r="G7397"/>
        </row>
        <row r="7398">
          <cell r="E7398">
            <v>453689855688</v>
          </cell>
          <cell r="G7398" t="str">
            <v>মোঃ রাসেল মোল্লা</v>
          </cell>
        </row>
        <row r="7399">
          <cell r="E7399"/>
          <cell r="G7399"/>
        </row>
        <row r="7400">
          <cell r="E7400">
            <v>444858547294</v>
          </cell>
          <cell r="G7400" t="str">
            <v>মোঃ রায়হান খান</v>
          </cell>
        </row>
        <row r="7401">
          <cell r="E7401"/>
          <cell r="G7401"/>
        </row>
        <row r="7402">
          <cell r="E7402">
            <v>411251460030</v>
          </cell>
          <cell r="G7402" t="str">
            <v>মোহাম্মদ জামাল হোসেন</v>
          </cell>
        </row>
        <row r="7403">
          <cell r="E7403"/>
          <cell r="G7403"/>
        </row>
        <row r="7404">
          <cell r="E7404">
            <v>190529639432</v>
          </cell>
          <cell r="G7404" t="str">
            <v>মোঃ মিজানুর রহমান খন্দকার</v>
          </cell>
        </row>
        <row r="7405">
          <cell r="E7405"/>
          <cell r="G7405"/>
        </row>
        <row r="7406">
          <cell r="E7406">
            <v>388606475959</v>
          </cell>
          <cell r="G7406" t="str">
            <v>ফারহানা আফরিন</v>
          </cell>
        </row>
        <row r="7407">
          <cell r="E7407"/>
          <cell r="G7407"/>
        </row>
        <row r="7408">
          <cell r="E7408">
            <v>685362604788</v>
          </cell>
          <cell r="G7408" t="str">
            <v>মোঃ মোস্তাক আহমেদ</v>
          </cell>
        </row>
        <row r="7409">
          <cell r="E7409"/>
          <cell r="G7409"/>
        </row>
        <row r="7410">
          <cell r="E7410">
            <v>121678310572</v>
          </cell>
          <cell r="G7410" t="str">
            <v>বি এম আবু রায়হান</v>
          </cell>
        </row>
        <row r="7411">
          <cell r="E7411"/>
          <cell r="G7411"/>
        </row>
        <row r="7412">
          <cell r="E7412">
            <v>315762393024</v>
          </cell>
          <cell r="G7412" t="str">
            <v>মোঃ মোজাম্মেল হক</v>
          </cell>
        </row>
        <row r="7413">
          <cell r="E7413"/>
          <cell r="G7413"/>
        </row>
        <row r="7414">
          <cell r="E7414">
            <v>680934913632</v>
          </cell>
          <cell r="G7414" t="str">
            <v>সৈয়দ রাজিবুল্লাহ</v>
          </cell>
        </row>
        <row r="7415">
          <cell r="E7415"/>
          <cell r="G7415"/>
        </row>
        <row r="7416">
          <cell r="E7416">
            <v>582632241511</v>
          </cell>
          <cell r="G7416" t="str">
            <v>মোঃ আনিসুর রহমান</v>
          </cell>
        </row>
        <row r="7417">
          <cell r="E7417"/>
          <cell r="G7417"/>
        </row>
        <row r="7418">
          <cell r="E7418">
            <v>572376425183</v>
          </cell>
          <cell r="G7418" t="str">
            <v>মোঃ আব্দুর রাজ্জাক শেখ</v>
          </cell>
        </row>
        <row r="7419">
          <cell r="E7419"/>
          <cell r="G7419"/>
        </row>
        <row r="7420">
          <cell r="E7420">
            <v>169174828873</v>
          </cell>
          <cell r="G7420" t="str">
            <v>আর এম ওসমান গণির সঙ্গে</v>
          </cell>
        </row>
        <row r="7421">
          <cell r="E7421"/>
          <cell r="G7421"/>
        </row>
        <row r="7422">
          <cell r="E7422">
            <v>158980980388</v>
          </cell>
          <cell r="G7422" t="str">
            <v>মোঃ কামরুল হুদা</v>
          </cell>
        </row>
        <row r="7423">
          <cell r="E7423"/>
          <cell r="G7423"/>
        </row>
        <row r="7424">
          <cell r="E7424">
            <v>283204121997</v>
          </cell>
          <cell r="G7424" t="str">
            <v>শেখ বদরুল আলম</v>
          </cell>
        </row>
        <row r="7425">
          <cell r="E7425"/>
          <cell r="G7425"/>
        </row>
        <row r="7426">
          <cell r="E7426">
            <v>878045879785</v>
          </cell>
          <cell r="G7426" t="str">
            <v>মোঃ মানিক মৃধা</v>
          </cell>
        </row>
        <row r="7427">
          <cell r="E7427"/>
          <cell r="G7427"/>
        </row>
        <row r="7428">
          <cell r="E7428">
            <v>167042999496</v>
          </cell>
          <cell r="G7428" t="str">
            <v>সেলিনা আক্তার</v>
          </cell>
        </row>
        <row r="7429">
          <cell r="E7429"/>
          <cell r="G7429"/>
        </row>
        <row r="7430">
          <cell r="E7430">
            <v>843565810026</v>
          </cell>
          <cell r="G7430" t="str">
            <v>মোঃ শফিকুর রহমান</v>
          </cell>
        </row>
        <row r="7431">
          <cell r="E7431"/>
          <cell r="G7431"/>
        </row>
        <row r="7432">
          <cell r="E7432">
            <v>818947523583</v>
          </cell>
          <cell r="G7432" t="str">
            <v>মোসাঃ মুক্তা পারভীন</v>
          </cell>
        </row>
        <row r="7433">
          <cell r="E7433"/>
          <cell r="G7433"/>
        </row>
        <row r="7434">
          <cell r="E7434">
            <v>847313789191</v>
          </cell>
          <cell r="G7434" t="str">
            <v>নাজনীন আক্তার</v>
          </cell>
        </row>
        <row r="7435">
          <cell r="E7435"/>
          <cell r="G7435"/>
        </row>
        <row r="7436">
          <cell r="E7436">
            <v>731121217933</v>
          </cell>
          <cell r="G7436" t="str">
            <v>মোঃ মাহমুদুল হক</v>
          </cell>
        </row>
        <row r="7437">
          <cell r="E7437"/>
          <cell r="G7437"/>
        </row>
        <row r="7438">
          <cell r="E7438">
            <v>228065533999</v>
          </cell>
          <cell r="G7438" t="str">
            <v>হামিদা আক্তার</v>
          </cell>
        </row>
        <row r="7439">
          <cell r="E7439"/>
          <cell r="G7439"/>
        </row>
        <row r="7440">
          <cell r="E7440">
            <v>257854603677</v>
          </cell>
          <cell r="G7440" t="str">
            <v>মোঃ আবুল হাশেম</v>
          </cell>
        </row>
        <row r="7441">
          <cell r="E7441"/>
          <cell r="G7441"/>
        </row>
        <row r="7442">
          <cell r="E7442">
            <v>358338754365</v>
          </cell>
          <cell r="G7442" t="str">
            <v>মোঃ মাহমুদুল হাসান</v>
          </cell>
        </row>
        <row r="7443">
          <cell r="E7443"/>
          <cell r="G7443"/>
        </row>
        <row r="7444">
          <cell r="E7444">
            <v>889423465596</v>
          </cell>
          <cell r="G7444" t="str">
            <v>প্রশান্ত কুমার রায়</v>
          </cell>
        </row>
        <row r="7445">
          <cell r="E7445"/>
          <cell r="G7445"/>
        </row>
        <row r="7446">
          <cell r="E7446">
            <v>123583923437</v>
          </cell>
          <cell r="G7446" t="str">
            <v>মোঃ হুমায়ুন কবির</v>
          </cell>
        </row>
        <row r="7447">
          <cell r="E7447"/>
          <cell r="G7447"/>
        </row>
        <row r="7448">
          <cell r="E7448">
            <v>729543683521</v>
          </cell>
          <cell r="G7448" t="str">
            <v>মোহাম্মদ রাশিদুল হাসান</v>
          </cell>
        </row>
        <row r="7449">
          <cell r="E7449"/>
          <cell r="G7449"/>
        </row>
        <row r="7450">
          <cell r="E7450">
            <v>162614886717</v>
          </cell>
          <cell r="G7450" t="str">
            <v>আসমা অ্যাক্টস</v>
          </cell>
        </row>
        <row r="7451">
          <cell r="E7451"/>
          <cell r="G7451"/>
        </row>
        <row r="7452">
          <cell r="E7452">
            <v>154162289143</v>
          </cell>
          <cell r="G7452" t="str">
            <v>মোঃ ফারুক হোসেন</v>
          </cell>
        </row>
        <row r="7453">
          <cell r="E7453"/>
          <cell r="G7453"/>
        </row>
        <row r="7454">
          <cell r="E7454">
            <v>322253601716</v>
          </cell>
          <cell r="G7454" t="str">
            <v>হাওলাদার মাহফুজ করিম</v>
          </cell>
        </row>
        <row r="7455">
          <cell r="E7455"/>
          <cell r="G7455"/>
        </row>
        <row r="7456">
          <cell r="E7456">
            <v>848379671345</v>
          </cell>
          <cell r="G7456" t="str">
            <v>মাহবুবুন নবী</v>
          </cell>
        </row>
        <row r="7457">
          <cell r="E7457"/>
          <cell r="G7457"/>
        </row>
        <row r="7458">
          <cell r="E7458">
            <v>774200248650</v>
          </cell>
          <cell r="G7458" t="str">
            <v>মোঃ গোলাম কবির</v>
          </cell>
        </row>
        <row r="7459">
          <cell r="E7459"/>
          <cell r="G7459"/>
        </row>
        <row r="7460">
          <cell r="E7460">
            <v>495553558958</v>
          </cell>
          <cell r="G7460" t="str">
            <v>মোঃ তাহমুদ হোসেন খান</v>
          </cell>
        </row>
        <row r="7461">
          <cell r="E7461"/>
          <cell r="G7461"/>
        </row>
        <row r="7462">
          <cell r="E7462">
            <v>793013172699</v>
          </cell>
          <cell r="G7462" t="str">
            <v>মোঃ হারুন-অর-রশিদ</v>
          </cell>
        </row>
        <row r="7463">
          <cell r="E7463"/>
          <cell r="G7463"/>
        </row>
        <row r="7464">
          <cell r="E7464">
            <v>148574514387</v>
          </cell>
          <cell r="G7464" t="str">
            <v>শিমুল চন্দ্র ঘোষ</v>
          </cell>
        </row>
        <row r="7465">
          <cell r="E7465"/>
          <cell r="G7465"/>
        </row>
        <row r="7466">
          <cell r="E7466">
            <v>894757957959</v>
          </cell>
          <cell r="G7466" t="str">
            <v>রিপন চক্রবর্তী</v>
          </cell>
        </row>
        <row r="7467">
          <cell r="E7467"/>
          <cell r="G7467"/>
        </row>
        <row r="7468">
          <cell r="E7468">
            <v>576404310262</v>
          </cell>
          <cell r="G7468" t="str">
            <v>শামসুল প্রকৃতি</v>
          </cell>
        </row>
        <row r="7469">
          <cell r="E7469"/>
          <cell r="G7469"/>
        </row>
        <row r="7470">
          <cell r="E7470">
            <v>213099576857</v>
          </cell>
          <cell r="G7470" t="str">
            <v>ফারজানা পারভীন</v>
          </cell>
        </row>
        <row r="7471">
          <cell r="E7471"/>
          <cell r="G7471"/>
        </row>
        <row r="7472">
          <cell r="E7472">
            <v>479483332266</v>
          </cell>
          <cell r="G7472" t="str">
            <v>আয়েশা খাতুন</v>
          </cell>
        </row>
        <row r="7473">
          <cell r="E7473"/>
          <cell r="G7473"/>
        </row>
        <row r="7474">
          <cell r="E7474">
            <v>475327146722</v>
          </cell>
          <cell r="G7474" t="str">
            <v>মোঃ মারুফ সময়</v>
          </cell>
        </row>
        <row r="7475">
          <cell r="E7475"/>
          <cell r="G7475"/>
        </row>
        <row r="7476">
          <cell r="E7476">
            <v>538620502502</v>
          </cell>
          <cell r="G7476" t="str">
            <v>মোঃ কামরুল হাসান</v>
          </cell>
        </row>
        <row r="7477">
          <cell r="E7477"/>
          <cell r="G7477"/>
        </row>
        <row r="7478">
          <cell r="E7478">
            <v>583664337046</v>
          </cell>
          <cell r="G7478" t="str">
            <v>মোঃ ওবায়দুর রহমান</v>
          </cell>
        </row>
        <row r="7479">
          <cell r="E7479"/>
          <cell r="G7479"/>
        </row>
        <row r="7480">
          <cell r="E7480">
            <v>753867873097</v>
          </cell>
          <cell r="G7480" t="str">
            <v>সাইফুল ইসলাম</v>
          </cell>
        </row>
        <row r="7481">
          <cell r="E7481"/>
          <cell r="G7481"/>
        </row>
        <row r="7482">
          <cell r="E7482">
            <v>356743605442</v>
          </cell>
          <cell r="G7482" t="str">
            <v>কে এম মাহফুজুর রহমান</v>
          </cell>
        </row>
        <row r="7483">
          <cell r="E7483"/>
          <cell r="G7483"/>
        </row>
        <row r="7484">
          <cell r="E7484">
            <v>183465528570</v>
          </cell>
          <cell r="G7484" t="str">
            <v>ফারহানা বেগম</v>
          </cell>
        </row>
        <row r="7485">
          <cell r="E7485"/>
          <cell r="G7485"/>
        </row>
        <row r="7486">
          <cell r="E7486">
            <v>157488588907</v>
          </cell>
          <cell r="G7486" t="str">
            <v>মোসাঃ মাহফুজা ইয়াসমিন</v>
          </cell>
        </row>
        <row r="7487">
          <cell r="E7487"/>
          <cell r="G7487"/>
        </row>
        <row r="7488">
          <cell r="E7488">
            <v>434919649561</v>
          </cell>
          <cell r="G7488" t="str">
            <v>সৈয়দা নাহিদ সুলতানা</v>
          </cell>
        </row>
        <row r="7489">
          <cell r="E7489"/>
          <cell r="G7489"/>
        </row>
        <row r="7490">
          <cell r="E7490">
            <v>860396135503</v>
          </cell>
          <cell r="G7490" t="str">
            <v>ফারজানা লিন্ডা</v>
          </cell>
        </row>
        <row r="7491">
          <cell r="E7491"/>
          <cell r="G7491"/>
        </row>
        <row r="7492">
          <cell r="E7492">
            <v>484219719203</v>
          </cell>
          <cell r="G7492" t="str">
            <v>বিশ্বজিৎ বিশ্বাস</v>
          </cell>
        </row>
        <row r="7493">
          <cell r="E7493"/>
          <cell r="G7493"/>
        </row>
        <row r="7494">
          <cell r="E7494">
            <v>210804805790</v>
          </cell>
          <cell r="G7494" t="str">
            <v>মোঃ খায়রুল ইসলাম</v>
          </cell>
        </row>
        <row r="7495">
          <cell r="E7495"/>
          <cell r="G7495"/>
        </row>
        <row r="7496">
          <cell r="E7496">
            <v>233440708743</v>
          </cell>
          <cell r="G7496" t="str">
            <v>মোঃ মশিউর রহমান</v>
          </cell>
        </row>
        <row r="7497">
          <cell r="E7497"/>
          <cell r="G7497"/>
        </row>
        <row r="7498">
          <cell r="E7498">
            <v>664571956247</v>
          </cell>
          <cell r="G7498" t="str">
            <v>কৌশিক চন্দ্র মন্ডল</v>
          </cell>
        </row>
        <row r="7499">
          <cell r="E7499"/>
          <cell r="G7499"/>
        </row>
        <row r="7500">
          <cell r="E7500">
            <v>447370148711</v>
          </cell>
          <cell r="G7500" t="str">
            <v>মোঃ মোস্তফা</v>
          </cell>
        </row>
        <row r="7501">
          <cell r="E7501"/>
          <cell r="G7501"/>
        </row>
        <row r="7502">
          <cell r="E7502">
            <v>759947193057</v>
          </cell>
          <cell r="G7502" t="str">
            <v>দিলরুবা খানম</v>
          </cell>
        </row>
        <row r="7503">
          <cell r="E7503"/>
          <cell r="G7503"/>
        </row>
        <row r="7504">
          <cell r="E7504">
            <v>481903425974</v>
          </cell>
          <cell r="G7504" t="str">
            <v>সালিনা স্টার্ন</v>
          </cell>
        </row>
        <row r="7505">
          <cell r="E7505"/>
          <cell r="G7505"/>
        </row>
        <row r="7506">
          <cell r="E7506">
            <v>816033554498</v>
          </cell>
          <cell r="G7506" t="str">
            <v>ইকবাল আহমেদ</v>
          </cell>
        </row>
        <row r="7507">
          <cell r="E7507"/>
          <cell r="G7507"/>
        </row>
        <row r="7508">
          <cell r="E7508">
            <v>739430381211</v>
          </cell>
          <cell r="G7508" t="str">
            <v>মোঃ জাহাঙ্গীর আলম</v>
          </cell>
        </row>
        <row r="7509">
          <cell r="E7509"/>
          <cell r="G7509"/>
        </row>
        <row r="7510">
          <cell r="E7510">
            <v>642436726594</v>
          </cell>
          <cell r="G7510" t="str">
            <v>মিসেস তাহামিনা আক্তার</v>
          </cell>
        </row>
        <row r="7511">
          <cell r="E7511"/>
          <cell r="G7511"/>
        </row>
        <row r="7512">
          <cell r="E7512">
            <v>335984141681</v>
          </cell>
          <cell r="G7512" t="str">
            <v>আনিমা বসাক</v>
          </cell>
        </row>
        <row r="7513">
          <cell r="E7513"/>
          <cell r="G7513"/>
        </row>
        <row r="7514">
          <cell r="E7514">
            <v>463013307048</v>
          </cell>
          <cell r="G7514" t="str">
            <v>জেসমিন সুলতানা</v>
          </cell>
        </row>
        <row r="7515">
          <cell r="E7515"/>
          <cell r="G7515"/>
        </row>
        <row r="7516">
          <cell r="E7516">
            <v>370889443874</v>
          </cell>
          <cell r="G7516" t="str">
            <v>মোঃ জয়নাল হোসেন</v>
          </cell>
        </row>
        <row r="7517">
          <cell r="E7517"/>
          <cell r="G7517"/>
        </row>
        <row r="7518">
          <cell r="E7518">
            <v>835717682136</v>
          </cell>
          <cell r="G7518" t="str">
            <v>শামসুন নাহার</v>
          </cell>
        </row>
        <row r="7519">
          <cell r="E7519"/>
          <cell r="G7519"/>
        </row>
        <row r="7520">
          <cell r="E7520">
            <v>881087931571</v>
          </cell>
          <cell r="G7520" t="str">
            <v>নাসরিন সুলতানা</v>
          </cell>
        </row>
        <row r="7521">
          <cell r="E7521"/>
          <cell r="G7521"/>
        </row>
        <row r="7522">
          <cell r="E7522">
            <v>658538704886</v>
          </cell>
          <cell r="G7522" t="str">
            <v>হাসিনা জাহান</v>
          </cell>
        </row>
        <row r="7523">
          <cell r="E7523"/>
          <cell r="G7523"/>
        </row>
        <row r="7524">
          <cell r="E7524">
            <v>124948232462</v>
          </cell>
          <cell r="G7524" t="str">
            <v>মোঃ আব্দুল বাতেন</v>
          </cell>
        </row>
        <row r="7525">
          <cell r="E7525"/>
          <cell r="G7525"/>
        </row>
        <row r="7526">
          <cell r="E7526">
            <v>712158981331</v>
          </cell>
          <cell r="G7526" t="str">
            <v>আতাউর রহমান</v>
          </cell>
        </row>
        <row r="7527">
          <cell r="E7527"/>
          <cell r="G7527"/>
        </row>
        <row r="7528">
          <cell r="E7528">
            <v>832381309131</v>
          </cell>
          <cell r="G7528" t="str">
            <v>নিতাই চন্দ্র সুত্রধর</v>
          </cell>
        </row>
        <row r="7529">
          <cell r="E7529"/>
          <cell r="G7529"/>
        </row>
        <row r="7530">
          <cell r="E7530">
            <v>213159846956</v>
          </cell>
          <cell r="G7530" t="str">
            <v>আশীষ কুমার সরকার</v>
          </cell>
        </row>
        <row r="7531">
          <cell r="E7531"/>
          <cell r="G7531"/>
        </row>
        <row r="7532">
          <cell r="E7532">
            <v>561283101417</v>
          </cell>
          <cell r="G7532" t="str">
            <v>আবুল কালাম আজাদ</v>
          </cell>
        </row>
        <row r="7533">
          <cell r="E7533"/>
          <cell r="G7533"/>
        </row>
        <row r="7534">
          <cell r="E7534">
            <v>160785391024</v>
          </cell>
          <cell r="G7534" t="str">
            <v>কানিজ ফাতেমা</v>
          </cell>
        </row>
        <row r="7535">
          <cell r="E7535"/>
          <cell r="G7535"/>
        </row>
        <row r="7536">
          <cell r="E7536">
            <v>120076270649</v>
          </cell>
          <cell r="G7536" t="str">
            <v>কাওসার আলম</v>
          </cell>
        </row>
        <row r="7537">
          <cell r="E7537"/>
          <cell r="G7537"/>
        </row>
        <row r="7538">
          <cell r="E7538">
            <v>791823293119</v>
          </cell>
          <cell r="G7538" t="str">
            <v>কাজী শামীমা ইয়াসমিন</v>
          </cell>
        </row>
        <row r="7539">
          <cell r="E7539"/>
          <cell r="G7539"/>
        </row>
        <row r="7540">
          <cell r="E7540">
            <v>135255659719</v>
          </cell>
          <cell r="G7540" t="str">
            <v>মোঃ নুরুল আমিন</v>
          </cell>
        </row>
        <row r="7541">
          <cell r="E7541"/>
          <cell r="G7541"/>
        </row>
        <row r="7542">
          <cell r="E7542">
            <v>652798285738</v>
          </cell>
          <cell r="G7542" t="str">
            <v>বালায়েত হোসেন</v>
          </cell>
        </row>
        <row r="7543">
          <cell r="E7543"/>
          <cell r="G7543"/>
        </row>
        <row r="7544">
          <cell r="E7544">
            <v>699133763233</v>
          </cell>
          <cell r="G7544" t="str">
            <v>মোঃ আরিফুর রহমান</v>
          </cell>
        </row>
        <row r="7545">
          <cell r="E7545"/>
          <cell r="G7545"/>
        </row>
        <row r="7546">
          <cell r="E7546">
            <v>542463731435</v>
          </cell>
          <cell r="G7546" t="str">
            <v>নাহিদ সুলতানা কনক</v>
          </cell>
        </row>
        <row r="7547">
          <cell r="E7547"/>
          <cell r="G7547"/>
        </row>
        <row r="7548">
          <cell r="E7548">
            <v>322391454899</v>
          </cell>
          <cell r="G7548" t="str">
            <v>কাজী রাজিবুল হক</v>
          </cell>
        </row>
        <row r="7549">
          <cell r="E7549"/>
          <cell r="G7549"/>
        </row>
        <row r="7550">
          <cell r="E7550">
            <v>476386638041</v>
          </cell>
          <cell r="G7550" t="str">
            <v>মোঃ শামসুল হোসেন</v>
          </cell>
        </row>
        <row r="7551">
          <cell r="E7551"/>
          <cell r="G7551"/>
        </row>
        <row r="7552">
          <cell r="E7552">
            <v>656559857103</v>
          </cell>
          <cell r="G7552" t="str">
            <v>মোঃ আব্দুল কুদ্দুস</v>
          </cell>
        </row>
        <row r="7553">
          <cell r="E7553"/>
          <cell r="G7553"/>
        </row>
        <row r="7554">
          <cell r="E7554">
            <v>134308770689</v>
          </cell>
          <cell r="G7554" t="str">
            <v>এ কে এম নূর ইসলাম সরকার</v>
          </cell>
        </row>
        <row r="7555">
          <cell r="E7555"/>
          <cell r="G7555"/>
        </row>
        <row r="7556">
          <cell r="E7556">
            <v>566169421592</v>
          </cell>
          <cell r="G7556" t="str">
            <v>ফাহমিদা ইয়াসমিন</v>
          </cell>
        </row>
        <row r="7557">
          <cell r="E7557"/>
          <cell r="G7557"/>
        </row>
        <row r="7558">
          <cell r="E7558">
            <v>684942337038</v>
          </cell>
          <cell r="G7558" t="str">
            <v>মোহাম্মদ আরিফুর রহমান</v>
          </cell>
        </row>
        <row r="7559">
          <cell r="E7559"/>
          <cell r="G7559"/>
        </row>
        <row r="7560">
          <cell r="E7560">
            <v>421796584842</v>
          </cell>
          <cell r="G7560" t="str">
            <v>অভিজিৎ বসাক</v>
          </cell>
        </row>
        <row r="7561">
          <cell r="E7561"/>
          <cell r="G7561"/>
        </row>
        <row r="7562">
          <cell r="E7562">
            <v>452317352903</v>
          </cell>
          <cell r="G7562" t="str">
            <v>মোঃ জসিম উদ্দিন</v>
          </cell>
        </row>
        <row r="7563">
          <cell r="E7563"/>
          <cell r="G7563"/>
        </row>
        <row r="7564">
          <cell r="E7564">
            <v>715054186487</v>
          </cell>
          <cell r="G7564" t="str">
            <v>মোঃ মাহবুবুর রহমান</v>
          </cell>
        </row>
        <row r="7565">
          <cell r="E7565"/>
          <cell r="G7565"/>
        </row>
        <row r="7566">
          <cell r="E7566">
            <v>114609897913</v>
          </cell>
          <cell r="G7566" t="str">
            <v>মোঃ আশরাফুল ইসলাম</v>
          </cell>
        </row>
        <row r="7567">
          <cell r="E7567"/>
          <cell r="G7567"/>
        </row>
        <row r="7568">
          <cell r="E7568">
            <v>775742779272</v>
          </cell>
          <cell r="G7568" t="str">
            <v>মোঃ রুবাইয়াত ফেরদৌস</v>
          </cell>
        </row>
        <row r="7569">
          <cell r="E7569"/>
          <cell r="G7569"/>
        </row>
        <row r="7570">
          <cell r="E7570">
            <v>647706831408</v>
          </cell>
          <cell r="G7570" t="str">
            <v>নাজমুল আলম</v>
          </cell>
        </row>
        <row r="7571">
          <cell r="E7571"/>
          <cell r="G7571"/>
        </row>
        <row r="7572">
          <cell r="E7572">
            <v>650495321900</v>
          </cell>
          <cell r="G7572" t="str">
            <v>মোঃ আকতার হোসেন</v>
          </cell>
        </row>
        <row r="7573">
          <cell r="E7573"/>
          <cell r="G7573"/>
        </row>
        <row r="7574">
          <cell r="E7574">
            <v>529289929669</v>
          </cell>
          <cell r="G7574" t="str">
            <v>মোহাম্মদ তামজিদ খাদেম</v>
          </cell>
        </row>
        <row r="7575">
          <cell r="E7575"/>
          <cell r="G7575"/>
        </row>
        <row r="7576">
          <cell r="E7576">
            <v>121309314542</v>
          </cell>
          <cell r="G7576" t="str">
            <v>আহম্মদ উল্লাহ</v>
          </cell>
        </row>
        <row r="7577">
          <cell r="E7577"/>
          <cell r="G7577"/>
        </row>
        <row r="7578">
          <cell r="E7578">
            <v>111563847278</v>
          </cell>
          <cell r="G7578" t="str">
            <v>উম্মা হাবিবা</v>
          </cell>
        </row>
        <row r="7579">
          <cell r="E7579"/>
          <cell r="G7579"/>
        </row>
        <row r="7580">
          <cell r="E7580">
            <v>854828715130</v>
          </cell>
          <cell r="G7580" t="str">
            <v>মোঃ মাহাবুব হোসেন</v>
          </cell>
        </row>
        <row r="7581">
          <cell r="E7581"/>
          <cell r="G7581"/>
        </row>
        <row r="7582">
          <cell r="E7582">
            <v>261802189902</v>
          </cell>
          <cell r="G7582" t="str">
            <v>সাথী বেগম</v>
          </cell>
        </row>
        <row r="7583">
          <cell r="E7583"/>
          <cell r="G7583"/>
        </row>
        <row r="7584">
          <cell r="E7584">
            <v>195040795124</v>
          </cell>
          <cell r="G7584" t="str">
            <v>মোঃ সুয়াল রানা</v>
          </cell>
        </row>
        <row r="7585">
          <cell r="E7585"/>
          <cell r="G7585"/>
        </row>
        <row r="7586">
          <cell r="E7586">
            <v>586650232817</v>
          </cell>
          <cell r="G7586" t="str">
            <v>মোঃ সাঈদ উদ্দিন খান</v>
          </cell>
        </row>
        <row r="7587">
          <cell r="E7587"/>
          <cell r="G7587"/>
        </row>
        <row r="7588">
          <cell r="E7588">
            <v>476915464359</v>
          </cell>
          <cell r="G7588" t="str">
            <v>মোঃ আশরাফুজ্জামান</v>
          </cell>
        </row>
        <row r="7589">
          <cell r="E7589"/>
          <cell r="G7589"/>
        </row>
        <row r="7590">
          <cell r="E7590">
            <v>488321406282</v>
          </cell>
          <cell r="G7590" t="str">
            <v>মোঃ মুর্তজা আল তারাক</v>
          </cell>
        </row>
        <row r="7591">
          <cell r="E7591"/>
          <cell r="G7591"/>
        </row>
        <row r="7592">
          <cell r="E7592">
            <v>215068365465</v>
          </cell>
          <cell r="G7592" t="str">
            <v>পারভীন বেগম</v>
          </cell>
        </row>
        <row r="7593">
          <cell r="E7593"/>
          <cell r="G7593"/>
        </row>
        <row r="7594">
          <cell r="E7594">
            <v>280883133535</v>
          </cell>
          <cell r="G7594" t="str">
            <v>খায়রুল আমিন</v>
          </cell>
        </row>
        <row r="7595">
          <cell r="E7595"/>
          <cell r="G7595"/>
        </row>
        <row r="7596">
          <cell r="E7596">
            <v>599607645935</v>
          </cell>
          <cell r="G7596" t="str">
            <v>যুগল চন্দ্র ভূঁইয়া</v>
          </cell>
        </row>
        <row r="7597">
          <cell r="E7597"/>
          <cell r="G7597"/>
        </row>
        <row r="7598">
          <cell r="E7598">
            <v>650979906846</v>
          </cell>
          <cell r="G7598" t="str">
            <v>মোঃ আবুল বাশার</v>
          </cell>
        </row>
        <row r="7599">
          <cell r="E7599"/>
          <cell r="G7599"/>
        </row>
        <row r="7600">
          <cell r="E7600">
            <v>455499905134</v>
          </cell>
          <cell r="G7600" t="str">
            <v>মোঃ মোস্তাফিজুর রহমান</v>
          </cell>
        </row>
        <row r="7601">
          <cell r="E7601"/>
          <cell r="G7601"/>
        </row>
        <row r="7602">
          <cell r="E7602">
            <v>697655910941</v>
          </cell>
          <cell r="G7602" t="str">
            <v>হালিমা আক্তার</v>
          </cell>
        </row>
        <row r="7603">
          <cell r="E7603"/>
          <cell r="G7603"/>
        </row>
        <row r="7604">
          <cell r="E7604">
            <v>212354846578</v>
          </cell>
          <cell r="G7604" t="str">
            <v>এ জি এম খায়রুল নাঈম</v>
          </cell>
        </row>
        <row r="7605">
          <cell r="E7605"/>
          <cell r="G7605"/>
        </row>
        <row r="7606">
          <cell r="E7606">
            <v>135960564822</v>
          </cell>
          <cell r="G7606" t="str">
            <v>সালমা হাবিবা খান তাম্মত</v>
          </cell>
        </row>
        <row r="7607">
          <cell r="E7607"/>
          <cell r="G7607"/>
        </row>
        <row r="7608">
          <cell r="E7608">
            <v>548322261815</v>
          </cell>
          <cell r="G7608" t="str">
            <v>সাবিনা ইয়াসমিন</v>
          </cell>
        </row>
        <row r="7609">
          <cell r="E7609"/>
          <cell r="G7609"/>
        </row>
        <row r="7610">
          <cell r="E7610">
            <v>244103368795</v>
          </cell>
          <cell r="G7610" t="str">
            <v>মোঃ সাইফুজ্জামান</v>
          </cell>
        </row>
        <row r="7611">
          <cell r="E7611"/>
          <cell r="G7611"/>
        </row>
        <row r="7612">
          <cell r="E7612">
            <v>143672556938</v>
          </cell>
          <cell r="G7612" t="str">
            <v>শারমিন সুলতানা</v>
          </cell>
        </row>
        <row r="7613">
          <cell r="E7613"/>
          <cell r="G7613"/>
        </row>
        <row r="7614">
          <cell r="E7614">
            <v>117706923293</v>
          </cell>
          <cell r="G7614" t="str">
            <v>মোঃ ফজলুল হক বাস্কেট</v>
          </cell>
        </row>
        <row r="7615">
          <cell r="E7615"/>
          <cell r="G7615"/>
        </row>
        <row r="7616">
          <cell r="E7616">
            <v>594461864176</v>
          </cell>
          <cell r="G7616" t="str">
            <v>আরিফ হোসেন</v>
          </cell>
        </row>
        <row r="7617">
          <cell r="E7617"/>
          <cell r="G7617"/>
        </row>
        <row r="7618">
          <cell r="E7618">
            <v>386557337494</v>
          </cell>
          <cell r="G7618" t="str">
            <v>মোঃ জাহাঙ্গীর আনোয়ার</v>
          </cell>
        </row>
        <row r="7619">
          <cell r="E7619"/>
          <cell r="G7619"/>
        </row>
        <row r="7620">
          <cell r="E7620">
            <v>119599975457</v>
          </cell>
          <cell r="G7620" t="str">
            <v>সৌরভ রায়</v>
          </cell>
        </row>
        <row r="7621">
          <cell r="E7621"/>
          <cell r="G7621"/>
        </row>
        <row r="7622">
          <cell r="E7622">
            <v>173331710227</v>
          </cell>
          <cell r="G7622" t="str">
            <v>রোকসানা পারভীন</v>
          </cell>
        </row>
        <row r="7623">
          <cell r="E7623"/>
          <cell r="G7623"/>
        </row>
        <row r="7624">
          <cell r="E7624">
            <v>723238734911</v>
          </cell>
          <cell r="G7624" t="str">
            <v>মোঃ গোলাম মোস্তফা</v>
          </cell>
        </row>
        <row r="7625">
          <cell r="E7625"/>
          <cell r="G7625"/>
        </row>
        <row r="7626">
          <cell r="E7626">
            <v>371538653421</v>
          </cell>
          <cell r="G7626" t="str">
            <v>শাহনাজ পারভীন</v>
          </cell>
        </row>
        <row r="7627">
          <cell r="E7627"/>
          <cell r="G7627"/>
        </row>
        <row r="7628">
          <cell r="E7628">
            <v>383736479406</v>
          </cell>
          <cell r="G7628" t="str">
            <v>মিসেস ফাতেমা খাতুন</v>
          </cell>
        </row>
        <row r="7629">
          <cell r="E7629"/>
          <cell r="G7629"/>
        </row>
        <row r="7630">
          <cell r="E7630">
            <v>783533792007</v>
          </cell>
          <cell r="G7630" t="str">
            <v>আবুল কালাম আজাদ</v>
          </cell>
        </row>
        <row r="7631">
          <cell r="E7631"/>
          <cell r="G7631"/>
        </row>
        <row r="7632">
          <cell r="E7632">
            <v>783383246868</v>
          </cell>
          <cell r="G7632" t="str">
            <v>মোঃ রিপন মিয়া</v>
          </cell>
        </row>
        <row r="7633">
          <cell r="E7633"/>
          <cell r="G7633"/>
        </row>
        <row r="7634">
          <cell r="E7634">
            <v>356544724512</v>
          </cell>
          <cell r="G7634" t="str">
            <v>মোঃ আব্দুল্লাহ আল মামুন</v>
          </cell>
        </row>
        <row r="7635">
          <cell r="E7635"/>
          <cell r="G7635"/>
        </row>
        <row r="7636">
          <cell r="E7636">
            <v>726153723751</v>
          </cell>
          <cell r="G7636" t="str">
            <v>এমডি ইনোসেন্ট</v>
          </cell>
        </row>
        <row r="7637">
          <cell r="E7637"/>
          <cell r="G7637"/>
        </row>
        <row r="7638">
          <cell r="E7638">
            <v>625009764448</v>
          </cell>
          <cell r="G7638" t="str">
            <v>মোঃ শামসুল ইসলাম</v>
          </cell>
        </row>
        <row r="7639">
          <cell r="E7639"/>
          <cell r="G7639"/>
        </row>
        <row r="7640">
          <cell r="E7640">
            <v>647632898674</v>
          </cell>
          <cell r="G7640" t="str">
            <v>মোঃ রাব্বি আল রাসেল</v>
          </cell>
        </row>
        <row r="7641">
          <cell r="E7641"/>
          <cell r="G7641"/>
        </row>
        <row r="7642">
          <cell r="E7642">
            <v>189602224973</v>
          </cell>
          <cell r="G7642" t="str">
            <v>মোঃ আব্দুল হালিম রিপন</v>
          </cell>
        </row>
        <row r="7643">
          <cell r="E7643"/>
          <cell r="G7643"/>
        </row>
        <row r="7644">
          <cell r="E7644">
            <v>371422714828</v>
          </cell>
          <cell r="G7644" t="str">
            <v>সৈয়দ আরিফুল ইসলাম</v>
          </cell>
        </row>
        <row r="7645">
          <cell r="E7645"/>
          <cell r="G7645"/>
        </row>
        <row r="7646">
          <cell r="E7646">
            <v>833927274256</v>
          </cell>
          <cell r="G7646" t="str">
            <v>আব্দুল বাতেন হাওলাদার</v>
          </cell>
        </row>
        <row r="7647">
          <cell r="E7647"/>
          <cell r="G7647"/>
        </row>
        <row r="7648">
          <cell r="E7648">
            <v>371512935013</v>
          </cell>
          <cell r="G7648" t="str">
            <v>মোঃ আলী হোসেন</v>
          </cell>
        </row>
        <row r="7649">
          <cell r="E7649"/>
          <cell r="G7649"/>
        </row>
        <row r="7650">
          <cell r="E7650">
            <v>150306378459</v>
          </cell>
          <cell r="G7650" t="str">
            <v>মোঃ আবুল কালাম ভূঁইয়া</v>
          </cell>
        </row>
        <row r="7651">
          <cell r="E7651"/>
          <cell r="G7651"/>
        </row>
        <row r="7652">
          <cell r="E7652">
            <v>543852903902</v>
          </cell>
          <cell r="G7652" t="str">
            <v>মোঃ মওদুদ আহমদ</v>
          </cell>
        </row>
        <row r="7653">
          <cell r="E7653"/>
          <cell r="G7653"/>
        </row>
        <row r="7654">
          <cell r="E7654">
            <v>546099349754</v>
          </cell>
          <cell r="G7654" t="str">
            <v>মোঃ আশরাফুল ইসলাম</v>
          </cell>
        </row>
        <row r="7655">
          <cell r="E7655"/>
          <cell r="G7655"/>
        </row>
        <row r="7656">
          <cell r="E7656">
            <v>119846759745</v>
          </cell>
          <cell r="G7656" t="str">
            <v>মোসফিকুস সালেহীন</v>
          </cell>
        </row>
        <row r="7657">
          <cell r="E7657"/>
          <cell r="G7657"/>
        </row>
        <row r="7658">
          <cell r="E7658">
            <v>574478628502</v>
          </cell>
          <cell r="G7658" t="str">
            <v>এশাকুজ্জামান খান</v>
          </cell>
        </row>
        <row r="7659">
          <cell r="E7659"/>
          <cell r="G7659"/>
        </row>
        <row r="7660">
          <cell r="E7660">
            <v>147686799048</v>
          </cell>
          <cell r="G7660" t="str">
            <v>খ. রাশিদুন নূরী</v>
          </cell>
        </row>
        <row r="7661">
          <cell r="E7661"/>
          <cell r="G7661"/>
        </row>
        <row r="7662">
          <cell r="E7662">
            <v>193497176220</v>
          </cell>
          <cell r="G7662" t="str">
            <v>ফেরদৌস আহমেদ</v>
          </cell>
        </row>
        <row r="7663">
          <cell r="E7663"/>
          <cell r="G7663"/>
        </row>
        <row r="7664">
          <cell r="E7664">
            <v>611882728367</v>
          </cell>
          <cell r="G7664" t="str">
            <v>আক্তার হোসেন</v>
          </cell>
        </row>
        <row r="7665">
          <cell r="E7665"/>
          <cell r="G7665"/>
        </row>
        <row r="7666">
          <cell r="E7666">
            <v>457008158665</v>
          </cell>
          <cell r="G7666" t="str">
            <v>মোঃ আলাউদ্দিন</v>
          </cell>
        </row>
        <row r="7667">
          <cell r="E7667"/>
          <cell r="G7667"/>
        </row>
        <row r="7668">
          <cell r="E7668">
            <v>361786386706</v>
          </cell>
          <cell r="G7668" t="str">
            <v>মোঃ কামাল হোসেন</v>
          </cell>
        </row>
        <row r="7669">
          <cell r="E7669"/>
          <cell r="G7669"/>
        </row>
        <row r="7670">
          <cell r="E7670">
            <v>783475337912</v>
          </cell>
          <cell r="G7670" t="str">
            <v>মিসেস ফারহানা ইসলাম</v>
          </cell>
        </row>
        <row r="7671">
          <cell r="E7671"/>
          <cell r="G7671"/>
        </row>
        <row r="7672">
          <cell r="E7672">
            <v>655193342285</v>
          </cell>
          <cell r="G7672" t="str">
            <v>মোস্তাফিজুর রহমান</v>
          </cell>
        </row>
        <row r="7673">
          <cell r="E7673"/>
          <cell r="G7673"/>
        </row>
        <row r="7674">
          <cell r="E7674">
            <v>348148730596</v>
          </cell>
          <cell r="G7674" t="str">
            <v>মোঃ মনিরুল হক</v>
          </cell>
        </row>
        <row r="7675">
          <cell r="E7675"/>
          <cell r="G7675"/>
        </row>
        <row r="7676">
          <cell r="E7676">
            <v>135391582490</v>
          </cell>
          <cell r="G7676" t="str">
            <v>সিরাজুল ইসলাম</v>
          </cell>
        </row>
        <row r="7677">
          <cell r="E7677"/>
          <cell r="G7677"/>
        </row>
        <row r="7678">
          <cell r="E7678">
            <v>242680731720</v>
          </cell>
          <cell r="G7678" t="str">
            <v>মোঃ আতোয়ার হোসেন খান</v>
          </cell>
        </row>
        <row r="7679">
          <cell r="E7679"/>
          <cell r="G7679"/>
        </row>
        <row r="7680">
          <cell r="E7680">
            <v>133067814356</v>
          </cell>
          <cell r="G7680" t="str">
            <v>মিসেস নার্গিস আক্তার</v>
          </cell>
        </row>
        <row r="7681">
          <cell r="E7681"/>
          <cell r="G7681"/>
        </row>
        <row r="7682">
          <cell r="E7682">
            <v>623454315843</v>
          </cell>
          <cell r="G7682" t="str">
            <v>মোঃ মামুন হাসান</v>
          </cell>
        </row>
        <row r="7683">
          <cell r="E7683"/>
          <cell r="G7683"/>
        </row>
        <row r="7684">
          <cell r="E7684">
            <v>354110137091</v>
          </cell>
          <cell r="G7684" t="str">
            <v>মোঃ আনোয়ার হোসেন</v>
          </cell>
        </row>
        <row r="7685">
          <cell r="E7685"/>
          <cell r="G7685"/>
        </row>
        <row r="7686">
          <cell r="E7686">
            <v>330140732477</v>
          </cell>
          <cell r="G7686" t="str">
            <v>মোঃ গোলাম মোস্তফা</v>
          </cell>
        </row>
        <row r="7687">
          <cell r="E7687"/>
          <cell r="G7687"/>
        </row>
        <row r="7688">
          <cell r="E7688">
            <v>172966928288</v>
          </cell>
          <cell r="G7688" t="str">
            <v>মোঃ মিজানুর রহমান</v>
          </cell>
        </row>
        <row r="7689">
          <cell r="E7689"/>
          <cell r="G7689"/>
        </row>
        <row r="7690">
          <cell r="E7690">
            <v>770932288817</v>
          </cell>
          <cell r="G7690" t="str">
            <v>নাহিদা আফ্ট</v>
          </cell>
        </row>
        <row r="7691">
          <cell r="E7691"/>
          <cell r="G7691"/>
        </row>
        <row r="7692">
          <cell r="E7692">
            <v>685736121938</v>
          </cell>
          <cell r="G7692" t="str">
            <v>মোঃ রফিকুল ইসলাম</v>
          </cell>
        </row>
        <row r="7693">
          <cell r="E7693"/>
          <cell r="G7693"/>
        </row>
        <row r="7694">
          <cell r="E7694">
            <v>115350774982</v>
          </cell>
          <cell r="G7694" t="str">
            <v>এ কে এম ফজলুল ইসলাম চৌধুরী</v>
          </cell>
        </row>
        <row r="7695">
          <cell r="E7695"/>
          <cell r="G7695"/>
        </row>
        <row r="7696">
          <cell r="E7696">
            <v>518089884705</v>
          </cell>
          <cell r="G7696" t="str">
            <v>মোহাম্মদ গোলাম ফারুক</v>
          </cell>
        </row>
        <row r="7697">
          <cell r="E7697"/>
          <cell r="G7697"/>
        </row>
        <row r="7698">
          <cell r="E7698">
            <v>839941271493</v>
          </cell>
          <cell r="G7698" t="str">
            <v>মোঃ আব্দুস সালাম</v>
          </cell>
        </row>
        <row r="7699">
          <cell r="E7699"/>
          <cell r="G7699"/>
        </row>
        <row r="7700">
          <cell r="E7700">
            <v>392697833079</v>
          </cell>
          <cell r="G7700" t="str">
            <v>উম্মে হাফসা</v>
          </cell>
        </row>
        <row r="7701">
          <cell r="E7701"/>
          <cell r="G7701"/>
        </row>
        <row r="7702">
          <cell r="E7702">
            <v>548916276746</v>
          </cell>
          <cell r="G7702" t="str">
            <v>মোঃ জাহাঙ্গীর হোসেন</v>
          </cell>
        </row>
        <row r="7703">
          <cell r="E7703"/>
          <cell r="G7703"/>
        </row>
        <row r="7704">
          <cell r="E7704">
            <v>188452475597</v>
          </cell>
          <cell r="G7704" t="str">
            <v>মোঃ সিরাজ</v>
          </cell>
        </row>
        <row r="7705">
          <cell r="E7705"/>
          <cell r="G7705"/>
        </row>
        <row r="7706">
          <cell r="E7706">
            <v>119120659457</v>
          </cell>
          <cell r="G7706" t="str">
            <v>মোঃ মাহমুদুল হাসান</v>
          </cell>
        </row>
        <row r="7707">
          <cell r="E7707"/>
          <cell r="G7707"/>
        </row>
        <row r="7708">
          <cell r="E7708">
            <v>417975221341</v>
          </cell>
          <cell r="G7708" t="str">
            <v>মোঃ শাহীন আলম</v>
          </cell>
        </row>
        <row r="7709">
          <cell r="E7709"/>
          <cell r="G7709"/>
        </row>
        <row r="7710">
          <cell r="E7710">
            <v>833268455597</v>
          </cell>
          <cell r="G7710" t="str">
            <v>ফয়সাল তালুকদার</v>
          </cell>
        </row>
        <row r="7711">
          <cell r="E7711"/>
          <cell r="G7711"/>
        </row>
        <row r="7712">
          <cell r="E7712">
            <v>729447319237</v>
          </cell>
          <cell r="G7712" t="str">
            <v>মীর আফরোজ আলী</v>
          </cell>
        </row>
        <row r="7713">
          <cell r="E7713"/>
          <cell r="G7713"/>
        </row>
        <row r="7714">
          <cell r="E7714">
            <v>478058426334</v>
          </cell>
          <cell r="G7714" t="str">
            <v>মোঃ জিয়াউর রহমান</v>
          </cell>
        </row>
        <row r="7715">
          <cell r="E7715"/>
          <cell r="G7715"/>
        </row>
        <row r="7716">
          <cell r="E7716">
            <v>639412313602</v>
          </cell>
          <cell r="G7716" t="str">
            <v>মোঃ আব্দুল্লাহ হিল কাফি</v>
          </cell>
        </row>
        <row r="7717">
          <cell r="E7717"/>
          <cell r="G7717"/>
        </row>
        <row r="7718">
          <cell r="E7718">
            <v>677906190230</v>
          </cell>
          <cell r="G7718" t="str">
            <v>কামরুল ইসলাম</v>
          </cell>
        </row>
        <row r="7719">
          <cell r="E7719"/>
          <cell r="G7719"/>
        </row>
        <row r="7720">
          <cell r="E7720">
            <v>169125497017</v>
          </cell>
          <cell r="G7720" t="str">
            <v>উত্তম কুমার নাহা</v>
          </cell>
        </row>
        <row r="7721">
          <cell r="E7721"/>
          <cell r="G7721"/>
        </row>
        <row r="7722">
          <cell r="E7722">
            <v>498050631732</v>
          </cell>
          <cell r="G7722" t="str">
            <v>রবিন্দ্র নাথ রায়</v>
          </cell>
        </row>
        <row r="7723">
          <cell r="E7723"/>
          <cell r="G7723"/>
        </row>
        <row r="7724">
          <cell r="E7724">
            <v>158270364032</v>
          </cell>
          <cell r="G7724" t="str">
            <v>দীপ্তি ইয়াসমিন</v>
          </cell>
        </row>
        <row r="7725">
          <cell r="E7725"/>
          <cell r="G7725"/>
        </row>
        <row r="7726">
          <cell r="E7726">
            <v>770292150505</v>
          </cell>
          <cell r="G7726" t="str">
            <v>ফারহানা পারভীন</v>
          </cell>
        </row>
        <row r="7727">
          <cell r="E7727"/>
          <cell r="G7727"/>
        </row>
        <row r="7728">
          <cell r="E7728">
            <v>128302996202</v>
          </cell>
          <cell r="G7728" t="str">
            <v>মোঃ মিরাজুল আলম সরকার</v>
          </cell>
        </row>
        <row r="7729">
          <cell r="E7729"/>
          <cell r="G7729"/>
        </row>
        <row r="7730">
          <cell r="E7730">
            <v>532226173831</v>
          </cell>
          <cell r="G7730" t="str">
            <v>নাসরিন সুলতানা</v>
          </cell>
        </row>
        <row r="7731">
          <cell r="E7731"/>
          <cell r="G7731"/>
        </row>
        <row r="7732">
          <cell r="E7732">
            <v>112018398556</v>
          </cell>
          <cell r="G7732" t="str">
            <v>মোঃ আল আমিন</v>
          </cell>
        </row>
        <row r="7733">
          <cell r="E7733"/>
          <cell r="G7733"/>
        </row>
        <row r="7734">
          <cell r="E7734">
            <v>472852365098</v>
          </cell>
          <cell r="G7734" t="str">
            <v>মোঃ জহিরুল ইসলাম</v>
          </cell>
        </row>
        <row r="7735">
          <cell r="E7735"/>
          <cell r="G7735"/>
        </row>
        <row r="7736">
          <cell r="E7736">
            <v>716460636190</v>
          </cell>
          <cell r="G7736" t="str">
            <v>মোঃ আবুল কালাম আজাদ</v>
          </cell>
        </row>
        <row r="7737">
          <cell r="E7737"/>
          <cell r="G7737"/>
        </row>
        <row r="7738">
          <cell r="E7738">
            <v>263855675038</v>
          </cell>
          <cell r="G7738" t="str">
            <v>বিশ্বনাথ ঘোষ</v>
          </cell>
        </row>
        <row r="7739">
          <cell r="E7739"/>
          <cell r="G7739"/>
        </row>
        <row r="7740">
          <cell r="E7740">
            <v>823427203138</v>
          </cell>
          <cell r="G7740" t="str">
            <v>ফেরদৌস ওয়াহিদ</v>
          </cell>
        </row>
        <row r="7741">
          <cell r="E7741"/>
          <cell r="G7741"/>
        </row>
        <row r="7742">
          <cell r="E7742">
            <v>175064821556</v>
          </cell>
          <cell r="G7742" t="str">
            <v>ফাহামিদা খাতুন</v>
          </cell>
        </row>
        <row r="7743">
          <cell r="E7743"/>
          <cell r="G7743"/>
        </row>
        <row r="7744">
          <cell r="E7744">
            <v>532682297401</v>
          </cell>
          <cell r="G7744" t="str">
            <v>মহিউদ্দিন উজ্জ্বল</v>
          </cell>
        </row>
        <row r="7745">
          <cell r="E7745"/>
          <cell r="G7745"/>
        </row>
        <row r="7746">
          <cell r="E7746">
            <v>382859193944</v>
          </cell>
          <cell r="G7746" t="str">
            <v>মিসেস মমতাজ পারভীন</v>
          </cell>
        </row>
        <row r="7747">
          <cell r="E7747"/>
          <cell r="G7747"/>
        </row>
        <row r="7748">
          <cell r="E7748">
            <v>520276553685</v>
          </cell>
          <cell r="G7748" t="str">
            <v>এ কে এম কুতুবউদ্দিন খান</v>
          </cell>
        </row>
        <row r="7749">
          <cell r="E7749"/>
          <cell r="G7749"/>
        </row>
        <row r="7750">
          <cell r="E7750">
            <v>395284468255</v>
          </cell>
          <cell r="G7750" t="str">
            <v>ভজন চন্দ্র বিশ্বাস</v>
          </cell>
        </row>
        <row r="7751">
          <cell r="E7751"/>
          <cell r="G7751"/>
        </row>
        <row r="7752">
          <cell r="E7752">
            <v>223884850997</v>
          </cell>
          <cell r="G7752" t="str">
            <v>নাজনীন আক্তার</v>
          </cell>
        </row>
        <row r="7753">
          <cell r="E7753"/>
          <cell r="G7753"/>
        </row>
        <row r="7754">
          <cell r="E7754">
            <v>345436937533</v>
          </cell>
          <cell r="G7754" t="str">
            <v>মোঃ নূর ইসলাম</v>
          </cell>
        </row>
        <row r="7755">
          <cell r="E7755"/>
          <cell r="G7755"/>
        </row>
        <row r="7756">
          <cell r="E7756">
            <v>732967570184</v>
          </cell>
          <cell r="G7756" t="str">
            <v>আব্দুল মালেক</v>
          </cell>
        </row>
        <row r="7757">
          <cell r="E7757"/>
          <cell r="G7757"/>
        </row>
        <row r="7758">
          <cell r="E7758">
            <v>677816423735</v>
          </cell>
          <cell r="G7758" t="str">
            <v>সৈয়দ উল্লাহ খান</v>
          </cell>
        </row>
        <row r="7759">
          <cell r="E7759"/>
          <cell r="G7759"/>
        </row>
        <row r="7760">
          <cell r="E7760">
            <v>235327203672</v>
          </cell>
          <cell r="G7760" t="str">
            <v>মোঃ ইউনুস মিয়া</v>
          </cell>
        </row>
        <row r="7761">
          <cell r="E7761"/>
          <cell r="G7761"/>
        </row>
        <row r="7762">
          <cell r="E7762">
            <v>849142903563</v>
          </cell>
          <cell r="G7762" t="str">
            <v>রাখী বেগম</v>
          </cell>
        </row>
        <row r="7763">
          <cell r="E7763"/>
          <cell r="G7763"/>
        </row>
        <row r="7764">
          <cell r="E7764">
            <v>242881551189</v>
          </cell>
          <cell r="G7764" t="str">
            <v>শোবনম মুস্তারি</v>
          </cell>
        </row>
        <row r="7765">
          <cell r="E7765"/>
          <cell r="G7765"/>
        </row>
        <row r="7766">
          <cell r="E7766">
            <v>450302182722</v>
          </cell>
          <cell r="G7766" t="str">
            <v>পার্থ রায়</v>
          </cell>
        </row>
        <row r="7767">
          <cell r="E7767"/>
          <cell r="G7767"/>
        </row>
        <row r="7768">
          <cell r="E7768">
            <v>313050649119</v>
          </cell>
          <cell r="G7768" t="str">
            <v>ইসরাত জাহান</v>
          </cell>
        </row>
        <row r="7769">
          <cell r="E7769"/>
          <cell r="G7769"/>
        </row>
        <row r="7770">
          <cell r="E7770">
            <v>519439520124</v>
          </cell>
          <cell r="G7770" t="str">
            <v>মোঃ হুমায়ুন কবির</v>
          </cell>
        </row>
        <row r="7771">
          <cell r="E7771"/>
          <cell r="G7771"/>
        </row>
        <row r="7772">
          <cell r="E7772">
            <v>127411945343</v>
          </cell>
          <cell r="G7772" t="str">
            <v>বিপুল কুমার সরকার</v>
          </cell>
        </row>
        <row r="7773">
          <cell r="E7773"/>
          <cell r="G7773"/>
        </row>
        <row r="7774">
          <cell r="E7774">
            <v>138266497178</v>
          </cell>
          <cell r="G7774" t="str">
            <v>মোঃ উবায়দুল ক্যাডার</v>
          </cell>
        </row>
        <row r="7775">
          <cell r="E7775"/>
          <cell r="G7775"/>
        </row>
        <row r="7776">
          <cell r="E7776">
            <v>173533135063</v>
          </cell>
          <cell r="G7776" t="str">
            <v>সেলিম জুলহাস</v>
          </cell>
        </row>
        <row r="7777">
          <cell r="E7777"/>
          <cell r="G7777"/>
        </row>
        <row r="7778">
          <cell r="E7778">
            <v>569311482144</v>
          </cell>
          <cell r="G7778" t="str">
            <v>রেফাজ জাহান</v>
          </cell>
        </row>
        <row r="7779">
          <cell r="E7779"/>
          <cell r="G7779"/>
        </row>
        <row r="7780">
          <cell r="E7780">
            <v>357017334614</v>
          </cell>
          <cell r="G7780" t="str">
            <v>মোঃ সাইফুল ইসলাম</v>
          </cell>
        </row>
        <row r="7781">
          <cell r="E7781"/>
          <cell r="G7781"/>
        </row>
        <row r="7782">
          <cell r="E7782">
            <v>181568817570</v>
          </cell>
          <cell r="G7782" t="str">
            <v>যুক্ত</v>
          </cell>
        </row>
        <row r="7783">
          <cell r="E7783"/>
          <cell r="G7783"/>
        </row>
        <row r="7784">
          <cell r="E7784">
            <v>679239437262</v>
          </cell>
          <cell r="G7784" t="str">
            <v>এস এম হুমায়ুন কবির</v>
          </cell>
        </row>
        <row r="7785">
          <cell r="E7785"/>
          <cell r="G7785"/>
        </row>
        <row r="7786">
          <cell r="E7786">
            <v>229390231995</v>
          </cell>
          <cell r="G7786" t="str">
            <v>আসিয়া খাতুন</v>
          </cell>
        </row>
        <row r="7787">
          <cell r="E7787"/>
          <cell r="G7787"/>
        </row>
        <row r="7788">
          <cell r="E7788">
            <v>318660719553</v>
          </cell>
          <cell r="G7788" t="str">
            <v>আগামীকাল ভোরে আসুন</v>
          </cell>
        </row>
        <row r="7789">
          <cell r="E7789"/>
          <cell r="G7789"/>
        </row>
        <row r="7790">
          <cell r="E7790">
            <v>273008297209</v>
          </cell>
          <cell r="G7790" t="str">
            <v>নুসরাত জাহান</v>
          </cell>
        </row>
        <row r="7791">
          <cell r="E7791"/>
          <cell r="G7791"/>
        </row>
        <row r="7792">
          <cell r="E7792">
            <v>648207529584</v>
          </cell>
          <cell r="G7792" t="str">
            <v>মোঃ ইউনুস আলী</v>
          </cell>
        </row>
        <row r="7793">
          <cell r="E7793"/>
          <cell r="G7793"/>
        </row>
        <row r="7794">
          <cell r="E7794">
            <v>588020661226</v>
          </cell>
          <cell r="G7794" t="str">
            <v>মোঃ মাহবুব আলম</v>
          </cell>
        </row>
        <row r="7795">
          <cell r="E7795"/>
          <cell r="G7795"/>
        </row>
        <row r="7796">
          <cell r="E7796">
            <v>532660101120</v>
          </cell>
          <cell r="G7796" t="str">
            <v>মোঃ হাসানুর রহমান</v>
          </cell>
        </row>
        <row r="7797">
          <cell r="E7797"/>
          <cell r="G7797"/>
        </row>
        <row r="7798">
          <cell r="E7798">
            <v>155165545544</v>
          </cell>
          <cell r="G7798" t="str">
            <v>সুমন কান্তি দাস</v>
          </cell>
        </row>
        <row r="7799">
          <cell r="E7799"/>
          <cell r="G7799"/>
        </row>
        <row r="7800">
          <cell r="E7800">
            <v>563788698531</v>
          </cell>
          <cell r="G7800" t="str">
            <v>মোঃ রিয়াজুল ইসলাম</v>
          </cell>
        </row>
        <row r="7801">
          <cell r="E7801"/>
          <cell r="G7801"/>
        </row>
        <row r="7802">
          <cell r="E7802">
            <v>563905568364</v>
          </cell>
          <cell r="G7802" t="str">
            <v>মোঃ ইমাম হোসেন খান</v>
          </cell>
        </row>
        <row r="7803">
          <cell r="E7803"/>
          <cell r="G7803"/>
        </row>
        <row r="7804">
          <cell r="E7804">
            <v>458216632497</v>
          </cell>
          <cell r="G7804" t="str">
            <v>শুধু মোহাম্মদ</v>
          </cell>
        </row>
        <row r="7805">
          <cell r="E7805"/>
          <cell r="G7805"/>
        </row>
        <row r="7806">
          <cell r="E7806">
            <v>115252607510</v>
          </cell>
          <cell r="G7806" t="str">
            <v>মোঃ মনিরুজ্জামান</v>
          </cell>
        </row>
        <row r="7807">
          <cell r="E7807"/>
          <cell r="G7807"/>
        </row>
        <row r="7808">
          <cell r="E7808">
            <v>250306936164</v>
          </cell>
          <cell r="G7808" t="str">
            <v>মোঃ মোস্তফা কামাল</v>
          </cell>
        </row>
        <row r="7809">
          <cell r="E7809"/>
          <cell r="G7809"/>
        </row>
        <row r="7810">
          <cell r="E7810">
            <v>750843630961</v>
          </cell>
          <cell r="G7810" t="str">
            <v>মোঃ এমরান আলী</v>
          </cell>
        </row>
        <row r="7811">
          <cell r="E7811"/>
          <cell r="G7811"/>
        </row>
        <row r="7812">
          <cell r="E7812">
            <v>592433981194</v>
          </cell>
          <cell r="G7812" t="str">
            <v>মোঃ জিয়াউল সিকদার</v>
          </cell>
        </row>
        <row r="7813">
          <cell r="E7813"/>
          <cell r="G7813"/>
        </row>
        <row r="7814">
          <cell r="E7814">
            <v>594419244931</v>
          </cell>
          <cell r="G7814" t="str">
            <v>মোঃ জাহাঙ্গীর আলম</v>
          </cell>
        </row>
        <row r="7815">
          <cell r="E7815"/>
          <cell r="G7815"/>
        </row>
        <row r="7816">
          <cell r="E7816">
            <v>544865655538</v>
          </cell>
          <cell r="G7816" t="str">
            <v>মোঃ মনিরুজ্জামান</v>
          </cell>
        </row>
        <row r="7817">
          <cell r="E7817"/>
          <cell r="G7817"/>
        </row>
        <row r="7818">
          <cell r="E7818">
            <v>269911376256</v>
          </cell>
          <cell r="G7818" t="str">
            <v>তাজকেরা আক্তার</v>
          </cell>
        </row>
        <row r="7819">
          <cell r="E7819"/>
          <cell r="G7819"/>
        </row>
        <row r="7820">
          <cell r="E7820">
            <v>543424284693</v>
          </cell>
          <cell r="G7820" t="str">
            <v>মোঃ আব্দুল্লাহ আল মামুন</v>
          </cell>
        </row>
        <row r="7821">
          <cell r="E7821"/>
          <cell r="G7821"/>
        </row>
        <row r="7822">
          <cell r="E7822">
            <v>898617254645</v>
          </cell>
          <cell r="G7822" t="str">
            <v>কাওসার হামিদ</v>
          </cell>
        </row>
        <row r="7823">
          <cell r="E7823"/>
          <cell r="G7823"/>
        </row>
        <row r="7824">
          <cell r="E7824">
            <v>680463844071</v>
          </cell>
          <cell r="G7824" t="str">
            <v>চন্দনা রানী সরকার</v>
          </cell>
        </row>
        <row r="7825">
          <cell r="E7825"/>
          <cell r="G7825"/>
        </row>
        <row r="7826">
          <cell r="E7826">
            <v>142167998055</v>
          </cell>
          <cell r="G7826" t="str">
            <v>মোঃ সাজ্জাদুর রহমান</v>
          </cell>
        </row>
        <row r="7827">
          <cell r="E7827"/>
          <cell r="G7827"/>
        </row>
        <row r="7828">
          <cell r="E7828">
            <v>636866335697</v>
          </cell>
          <cell r="G7828" t="str">
            <v>এমদাদুল হক</v>
          </cell>
        </row>
        <row r="7829">
          <cell r="E7829"/>
          <cell r="G7829"/>
        </row>
        <row r="7830">
          <cell r="E7830">
            <v>451110847273</v>
          </cell>
          <cell r="G7830" t="str">
            <v>শেখ আব্দুল্লাহ আল মাসুম</v>
          </cell>
        </row>
        <row r="7831">
          <cell r="E7831"/>
          <cell r="G7831"/>
        </row>
        <row r="7832">
          <cell r="E7832">
            <v>172310547408</v>
          </cell>
          <cell r="G7832" t="str">
            <v>ফারুক হোসেন</v>
          </cell>
        </row>
        <row r="7833">
          <cell r="E7833"/>
          <cell r="G7833"/>
        </row>
        <row r="7834">
          <cell r="E7834">
            <v>226313597755</v>
          </cell>
          <cell r="G7834" t="str">
            <v>পারভীন আক্তার</v>
          </cell>
        </row>
        <row r="7835">
          <cell r="E7835"/>
          <cell r="G7835"/>
        </row>
        <row r="7836">
          <cell r="E7836">
            <v>257822197372</v>
          </cell>
          <cell r="G7836" t="str">
            <v>মোঃ আওলাদ হোসেন</v>
          </cell>
        </row>
        <row r="7837">
          <cell r="E7837"/>
          <cell r="G7837"/>
        </row>
        <row r="7838">
          <cell r="E7838">
            <v>375733387912</v>
          </cell>
          <cell r="G7838" t="str">
            <v>মাহমুদুর রহমান</v>
          </cell>
        </row>
        <row r="7839">
          <cell r="E7839"/>
          <cell r="G7839"/>
        </row>
        <row r="7840">
          <cell r="E7840">
            <v>188861960049</v>
          </cell>
          <cell r="G7840" t="str">
            <v>গাজী মোঃ আব্দুল বাছির</v>
          </cell>
        </row>
        <row r="7841">
          <cell r="E7841"/>
          <cell r="G7841"/>
        </row>
        <row r="7842">
          <cell r="E7842">
            <v>418387899608</v>
          </cell>
          <cell r="G7842" t="str">
            <v>বি এম ফারাহতুর রেজা</v>
          </cell>
        </row>
        <row r="7843">
          <cell r="E7843"/>
          <cell r="G7843"/>
        </row>
        <row r="7844">
          <cell r="E7844">
            <v>599428692429</v>
          </cell>
          <cell r="G7844" t="str">
            <v>মাহরুন নেসা (এ্যানি)</v>
          </cell>
        </row>
        <row r="7845">
          <cell r="E7845"/>
          <cell r="G7845"/>
        </row>
        <row r="7846">
          <cell r="E7846">
            <v>751208160468</v>
          </cell>
          <cell r="G7846" t="str">
            <v>ফেরদৌসী রহমান</v>
          </cell>
        </row>
        <row r="7847">
          <cell r="E7847"/>
          <cell r="G7847"/>
        </row>
        <row r="7848">
          <cell r="E7848">
            <v>837279602144</v>
          </cell>
          <cell r="G7848" t="str">
            <v>মোসাঃ নূর-ই-সাফা সরকার</v>
          </cell>
        </row>
        <row r="7849">
          <cell r="E7849"/>
          <cell r="G7849"/>
        </row>
        <row r="7850">
          <cell r="E7850">
            <v>641043314907</v>
          </cell>
          <cell r="G7850" t="str">
            <v>মোঃ ফারুক আহমেদ</v>
          </cell>
        </row>
        <row r="7851">
          <cell r="E7851"/>
          <cell r="G7851"/>
        </row>
        <row r="7852">
          <cell r="E7852">
            <v>271347740306</v>
          </cell>
          <cell r="G7852" t="str">
            <v>জয়নাব এএফটি</v>
          </cell>
        </row>
        <row r="7853">
          <cell r="E7853"/>
          <cell r="G7853"/>
        </row>
        <row r="7854">
          <cell r="E7854">
            <v>846395954089</v>
          </cell>
          <cell r="G7854" t="str">
            <v>এ.এস.এম. মোস্তফা মাহমুদ সোহেল</v>
          </cell>
        </row>
        <row r="7855">
          <cell r="E7855"/>
          <cell r="G7855"/>
        </row>
        <row r="7856">
          <cell r="E7856">
            <v>485087545467</v>
          </cell>
          <cell r="G7856" t="str">
            <v>রানিয়া খাতুন</v>
          </cell>
        </row>
        <row r="7857">
          <cell r="E7857"/>
          <cell r="G7857"/>
        </row>
        <row r="7858">
          <cell r="E7858">
            <v>764385279232</v>
          </cell>
          <cell r="G7858" t="str">
            <v>মোঃ ফরিদ উদ্দিন আহম্মেদ</v>
          </cell>
        </row>
        <row r="7859">
          <cell r="E7859"/>
          <cell r="G7859"/>
        </row>
        <row r="7860">
          <cell r="E7860">
            <v>856902468296</v>
          </cell>
          <cell r="G7860" t="str">
            <v>কাজী মোঃ মোসফাক শিবলী সাদিক</v>
          </cell>
        </row>
        <row r="7861">
          <cell r="E7861"/>
          <cell r="G7861"/>
        </row>
        <row r="7862">
          <cell r="E7862">
            <v>460832369328</v>
          </cell>
          <cell r="G7862" t="str">
            <v>ওমর ফারুক</v>
          </cell>
        </row>
        <row r="7863">
          <cell r="E7863"/>
          <cell r="G7863"/>
        </row>
        <row r="7864">
          <cell r="E7864">
            <v>122303782884</v>
          </cell>
          <cell r="G7864" t="str">
            <v>মোঃ আজিজুল ইসলাম</v>
          </cell>
        </row>
        <row r="7865">
          <cell r="E7865"/>
          <cell r="G7865"/>
        </row>
        <row r="7866">
          <cell r="E7866">
            <v>835561329336</v>
          </cell>
          <cell r="G7866" t="str">
            <v>মোঃ হুমায়ুন কবির</v>
          </cell>
        </row>
        <row r="7867">
          <cell r="E7867"/>
          <cell r="G7867"/>
        </row>
        <row r="7868">
          <cell r="E7868">
            <v>314224639480</v>
          </cell>
          <cell r="G7868" t="str">
            <v>শাহীন সুলতানা</v>
          </cell>
        </row>
        <row r="7869">
          <cell r="E7869"/>
          <cell r="G7869"/>
        </row>
        <row r="7870">
          <cell r="E7870">
            <v>849778628883</v>
          </cell>
          <cell r="G7870" t="str">
            <v>মোঃ হাবিবুর রহমান</v>
          </cell>
        </row>
        <row r="7871">
          <cell r="E7871"/>
          <cell r="G7871"/>
        </row>
        <row r="7872">
          <cell r="E7872">
            <v>252973722729</v>
          </cell>
          <cell r="G7872" t="str">
            <v>মোঃ মাহবুব হাসান মানিক</v>
          </cell>
        </row>
        <row r="7873">
          <cell r="E7873"/>
          <cell r="G7873"/>
        </row>
        <row r="7874">
          <cell r="E7874">
            <v>539294506156</v>
          </cell>
          <cell r="G7874" t="str">
            <v>মোঃ আব্দুল গফুর দেওয়ান</v>
          </cell>
        </row>
        <row r="7875">
          <cell r="E7875"/>
          <cell r="G7875"/>
        </row>
        <row r="7876">
          <cell r="E7876">
            <v>199207471106</v>
          </cell>
          <cell r="G7876" t="str">
            <v>মোঃ শাহিনুর ইসলাম</v>
          </cell>
        </row>
        <row r="7877">
          <cell r="E7877"/>
          <cell r="G7877"/>
        </row>
        <row r="7878">
          <cell r="E7878">
            <v>371000327477</v>
          </cell>
          <cell r="G7878" t="str">
            <v>মোঃ কামরুল হাসান আল তারেক</v>
          </cell>
        </row>
        <row r="7879">
          <cell r="E7879"/>
          <cell r="G7879"/>
        </row>
        <row r="7880">
          <cell r="E7880">
            <v>187300421362</v>
          </cell>
          <cell r="G7880" t="str">
            <v>মোঃ আরিফ শেখ</v>
          </cell>
        </row>
        <row r="7881">
          <cell r="E7881"/>
          <cell r="G7881"/>
        </row>
        <row r="7882">
          <cell r="E7882">
            <v>640740992679</v>
          </cell>
          <cell r="G7882" t="str">
            <v>রবিউল ইসলাম</v>
          </cell>
        </row>
        <row r="7883">
          <cell r="E7883"/>
          <cell r="G7883"/>
        </row>
        <row r="7884">
          <cell r="E7884">
            <v>248440699887</v>
          </cell>
          <cell r="G7884" t="str">
            <v>মাখন চন্দরা মালি</v>
          </cell>
        </row>
        <row r="7885">
          <cell r="E7885"/>
          <cell r="G7885"/>
        </row>
        <row r="7886">
          <cell r="E7886">
            <v>721257642310</v>
          </cell>
          <cell r="G7886" t="str">
            <v>শামীমা সিদ্দিকা</v>
          </cell>
        </row>
        <row r="7887">
          <cell r="E7887"/>
          <cell r="G7887"/>
        </row>
        <row r="7888">
          <cell r="E7888">
            <v>333304194331</v>
          </cell>
          <cell r="G7888" t="str">
            <v>মোঃ রফিকুল ইসলাম</v>
          </cell>
        </row>
        <row r="7889">
          <cell r="E7889"/>
          <cell r="G7889"/>
        </row>
        <row r="7890">
          <cell r="E7890">
            <v>151898477541</v>
          </cell>
          <cell r="G7890" t="str">
            <v>মোঃ আজিজুর রহমান</v>
          </cell>
        </row>
        <row r="7891">
          <cell r="E7891"/>
          <cell r="G7891"/>
        </row>
        <row r="7892">
          <cell r="E7892">
            <v>877723701855</v>
          </cell>
          <cell r="G7892" t="str">
            <v>আবুল কাশেম</v>
          </cell>
        </row>
        <row r="7893">
          <cell r="E7893"/>
          <cell r="G7893"/>
        </row>
        <row r="7894">
          <cell r="E7894">
            <v>539395202289</v>
          </cell>
          <cell r="G7894" t="str">
            <v>এস এম রাজিব</v>
          </cell>
        </row>
        <row r="7895">
          <cell r="E7895"/>
          <cell r="G7895"/>
        </row>
        <row r="7896">
          <cell r="E7896">
            <v>822957268694</v>
          </cell>
          <cell r="G7896" t="str">
            <v>মোঃ সিরাজুল ইসলাম মিয়া</v>
          </cell>
        </row>
        <row r="7897">
          <cell r="E7897"/>
          <cell r="G7897"/>
        </row>
        <row r="7898">
          <cell r="E7898">
            <v>147275178173</v>
          </cell>
          <cell r="G7898" t="str">
            <v>মোঃ নিজাম আলী সরকার</v>
          </cell>
        </row>
        <row r="7899">
          <cell r="E7899"/>
          <cell r="G7899"/>
        </row>
        <row r="7900">
          <cell r="E7900">
            <v>251249566381</v>
          </cell>
          <cell r="G7900" t="str">
            <v>রাসেল আহমেদ</v>
          </cell>
        </row>
        <row r="7901">
          <cell r="E7901"/>
          <cell r="G7901"/>
        </row>
        <row r="7902">
          <cell r="E7902">
            <v>441519555574</v>
          </cell>
          <cell r="G7902" t="str">
            <v>কাজী আব্দুল কুদ্দুস</v>
          </cell>
        </row>
        <row r="7903">
          <cell r="E7903"/>
          <cell r="G7903"/>
        </row>
        <row r="7904">
          <cell r="E7904">
            <v>447088973192</v>
          </cell>
          <cell r="G7904" t="str">
            <v>মোঃ নাজমুল ইসলাম</v>
          </cell>
        </row>
        <row r="7905">
          <cell r="E7905"/>
          <cell r="G7905"/>
        </row>
        <row r="7906">
          <cell r="E7906">
            <v>155163540694</v>
          </cell>
          <cell r="G7906" t="str">
            <v>সুজিত ঘোষ</v>
          </cell>
        </row>
        <row r="7907">
          <cell r="E7907"/>
          <cell r="G7907"/>
        </row>
        <row r="7908">
          <cell r="E7908">
            <v>159690370512</v>
          </cell>
          <cell r="G7908" t="str">
            <v>মৌসুমী অভিনেত্রী সুমি</v>
          </cell>
        </row>
        <row r="7909">
          <cell r="E7909"/>
          <cell r="G7909"/>
        </row>
        <row r="7910">
          <cell r="E7910">
            <v>831309585476</v>
          </cell>
          <cell r="G7910" t="str">
            <v>মাহমুদ আক্তার</v>
          </cell>
        </row>
        <row r="7911">
          <cell r="E7911"/>
          <cell r="G7911"/>
        </row>
        <row r="7912">
          <cell r="E7912">
            <v>287288614171</v>
          </cell>
          <cell r="G7912" t="str">
            <v>রোকেয়া খাতুন</v>
          </cell>
        </row>
        <row r="7913">
          <cell r="E7913"/>
          <cell r="G7913"/>
        </row>
        <row r="7914">
          <cell r="E7914">
            <v>687966549609</v>
          </cell>
          <cell r="G7914" t="str">
            <v>মিজানুর রহমান</v>
          </cell>
        </row>
        <row r="7915">
          <cell r="E7915"/>
          <cell r="G7915"/>
        </row>
        <row r="7916">
          <cell r="E7916">
            <v>876116244664</v>
          </cell>
          <cell r="G7916" t="str">
            <v>মোঃ মনজুর উল্লাহ</v>
          </cell>
        </row>
        <row r="7917">
          <cell r="E7917"/>
          <cell r="G7917"/>
        </row>
        <row r="7918">
          <cell r="E7918">
            <v>142538779770</v>
          </cell>
          <cell r="G7918" t="str">
            <v>এমএসটি। রহিমা নাসরিন</v>
          </cell>
        </row>
        <row r="7919">
          <cell r="E7919"/>
          <cell r="G7919"/>
        </row>
        <row r="7920">
          <cell r="E7920">
            <v>277164223202</v>
          </cell>
          <cell r="G7920" t="str">
            <v>মোঃ তৈয়বুর রহমান শেখ</v>
          </cell>
        </row>
        <row r="7921">
          <cell r="E7921"/>
          <cell r="G7921"/>
        </row>
        <row r="7922">
          <cell r="E7922">
            <v>386984938181</v>
          </cell>
          <cell r="G7922" t="str">
            <v>পারভীন বেগম</v>
          </cell>
        </row>
        <row r="7923">
          <cell r="E7923"/>
          <cell r="G7923"/>
        </row>
        <row r="7924">
          <cell r="E7924">
            <v>186988940563</v>
          </cell>
          <cell r="G7924" t="str">
            <v>রঞ্জিত কুমার দাস</v>
          </cell>
        </row>
        <row r="7925">
          <cell r="E7925"/>
          <cell r="G7925"/>
        </row>
        <row r="7926">
          <cell r="E7926">
            <v>224098633746</v>
          </cell>
          <cell r="G7926" t="str">
            <v>মিসেস শারমিন বানু</v>
          </cell>
        </row>
        <row r="7927">
          <cell r="E7927"/>
          <cell r="G7927"/>
        </row>
        <row r="7928">
          <cell r="E7928">
            <v>355354892182</v>
          </cell>
          <cell r="G7928" t="str">
            <v>মাকসুদা আক্তার</v>
          </cell>
        </row>
        <row r="7929">
          <cell r="E7929"/>
          <cell r="G7929"/>
        </row>
        <row r="7930">
          <cell r="E7930">
            <v>838501936422</v>
          </cell>
          <cell r="G7930" t="str">
            <v>নেলুফার ইয়াসমিন</v>
          </cell>
        </row>
        <row r="7931">
          <cell r="E7931"/>
          <cell r="G7931"/>
        </row>
        <row r="7932">
          <cell r="E7932">
            <v>641048513339</v>
          </cell>
          <cell r="G7932" t="str">
            <v>মাসুদুর রহমান</v>
          </cell>
        </row>
        <row r="7933">
          <cell r="E7933"/>
          <cell r="G7933"/>
        </row>
        <row r="7934">
          <cell r="E7934">
            <v>461382731875</v>
          </cell>
          <cell r="G7934" t="str">
            <v>টিটু ইসলাম</v>
          </cell>
        </row>
        <row r="7935">
          <cell r="E7935"/>
          <cell r="G7935"/>
        </row>
        <row r="7936">
          <cell r="E7936">
            <v>171919604360</v>
          </cell>
          <cell r="G7936" t="str">
            <v>মোঃ আব্দুর রাজ্জাক</v>
          </cell>
        </row>
        <row r="7937">
          <cell r="E7937"/>
          <cell r="G7937"/>
        </row>
        <row r="7938">
          <cell r="E7938">
            <v>725437732994</v>
          </cell>
          <cell r="G7938" t="str">
            <v>তাসনিম চৌধুরী</v>
          </cell>
        </row>
        <row r="7939">
          <cell r="E7939"/>
          <cell r="G7939"/>
        </row>
        <row r="7940">
          <cell r="E7940">
            <v>455399146686</v>
          </cell>
          <cell r="G7940" t="str">
            <v>মোঃ আব্দুল মজিদ</v>
          </cell>
        </row>
        <row r="7941">
          <cell r="E7941"/>
          <cell r="G7941"/>
        </row>
        <row r="7942">
          <cell r="E7942">
            <v>865982767609</v>
          </cell>
          <cell r="G7942" t="str">
            <v>বদরুন্নেসা</v>
          </cell>
        </row>
        <row r="7943">
          <cell r="E7943"/>
          <cell r="G7943"/>
        </row>
        <row r="7944">
          <cell r="E7944">
            <v>893121403028</v>
          </cell>
          <cell r="G7944" t="str">
            <v>মোঃ আবু সোহাইব</v>
          </cell>
        </row>
        <row r="7945">
          <cell r="E7945"/>
          <cell r="G7945"/>
        </row>
        <row r="7946">
          <cell r="E7946">
            <v>731112897937</v>
          </cell>
          <cell r="G7946" t="str">
            <v>জাকির হোসেন</v>
          </cell>
        </row>
        <row r="7947">
          <cell r="E7947"/>
          <cell r="G7947"/>
        </row>
        <row r="7948">
          <cell r="E7948">
            <v>359663427305</v>
          </cell>
          <cell r="G7948" t="str">
            <v>তাজিন সামশু এশা</v>
          </cell>
        </row>
        <row r="7949">
          <cell r="E7949"/>
          <cell r="G7949"/>
        </row>
        <row r="7950">
          <cell r="E7950">
            <v>130483565128</v>
          </cell>
          <cell r="G7950" t="str">
            <v>ইসরাত এরিন</v>
          </cell>
        </row>
        <row r="7951">
          <cell r="E7951"/>
          <cell r="G7951"/>
        </row>
        <row r="7952">
          <cell r="E7952">
            <v>190977171064</v>
          </cell>
          <cell r="G7952" t="str">
            <v>ফারহানা সুলতানা সুমি</v>
          </cell>
        </row>
        <row r="7953">
          <cell r="E7953"/>
          <cell r="G7953"/>
        </row>
        <row r="7954">
          <cell r="E7954">
            <v>822362454904</v>
          </cell>
          <cell r="G7954" t="str">
            <v>মোঃ শামীম হোসেন</v>
          </cell>
        </row>
        <row r="7955">
          <cell r="E7955"/>
          <cell r="G7955"/>
        </row>
        <row r="7956">
          <cell r="E7956">
            <v>577468623381</v>
          </cell>
          <cell r="G7956" t="str">
            <v>তারিফ আহমেদ</v>
          </cell>
        </row>
        <row r="7957">
          <cell r="E7957"/>
          <cell r="G7957"/>
        </row>
        <row r="7958">
          <cell r="E7958">
            <v>146830908685</v>
          </cell>
          <cell r="G7958" t="str">
            <v>মোহাম্মদ আবুল কাশিম</v>
          </cell>
        </row>
        <row r="7959">
          <cell r="E7959"/>
          <cell r="G7959"/>
        </row>
        <row r="7960">
          <cell r="E7960">
            <v>744608956770</v>
          </cell>
          <cell r="G7960" t="str">
            <v>মোঃ আবু বকর সিদ্দিক খান</v>
          </cell>
        </row>
        <row r="7961">
          <cell r="E7961"/>
          <cell r="G7961"/>
        </row>
        <row r="7962">
          <cell r="E7962">
            <v>522700144050</v>
          </cell>
          <cell r="G7962" t="str">
            <v>মোঃ মনিরুজ্জামান মানিক</v>
          </cell>
        </row>
        <row r="7963">
          <cell r="E7963"/>
          <cell r="G7963"/>
        </row>
        <row r="7964">
          <cell r="E7964">
            <v>194364936990</v>
          </cell>
          <cell r="G7964" t="str">
            <v>মোঃ খলিলুর রহমান</v>
          </cell>
        </row>
        <row r="7965">
          <cell r="E7965"/>
          <cell r="G7965"/>
        </row>
        <row r="7966">
          <cell r="E7966">
            <v>422967453757</v>
          </cell>
          <cell r="G7966" t="str">
            <v>অসীম কুমার বিশ্বাস</v>
          </cell>
        </row>
        <row r="7967">
          <cell r="E7967"/>
          <cell r="G7967"/>
        </row>
        <row r="7968">
          <cell r="E7968">
            <v>393520985899</v>
          </cell>
          <cell r="G7968" t="str">
            <v>খন্দকার শাকিল হোসেন</v>
          </cell>
        </row>
        <row r="7969">
          <cell r="E7969"/>
          <cell r="G7969"/>
        </row>
        <row r="7970">
          <cell r="E7970">
            <v>694184526110</v>
          </cell>
          <cell r="G7970" t="str">
            <v>সানজিদা শারমিন</v>
          </cell>
        </row>
        <row r="7971">
          <cell r="E7971"/>
          <cell r="G7971"/>
        </row>
        <row r="7972">
          <cell r="E7972">
            <v>449508948820</v>
          </cell>
          <cell r="G7972" t="str">
            <v>জান্নাতুন্নেসা ইভা</v>
          </cell>
        </row>
        <row r="7973">
          <cell r="E7973"/>
          <cell r="G7973"/>
        </row>
        <row r="7974">
          <cell r="E7974">
            <v>532375619646</v>
          </cell>
          <cell r="G7974" t="str">
            <v>মোঃ আজাদ হোসেন</v>
          </cell>
        </row>
        <row r="7975">
          <cell r="E7975"/>
          <cell r="G7975"/>
        </row>
        <row r="7976">
          <cell r="E7976">
            <v>144203325719</v>
          </cell>
          <cell r="G7976" t="str">
            <v>ফারজানা সুরভী</v>
          </cell>
        </row>
        <row r="7977">
          <cell r="E7977"/>
          <cell r="G7977"/>
        </row>
        <row r="7978">
          <cell r="E7978">
            <v>394344917211</v>
          </cell>
          <cell r="G7978" t="str">
            <v>অনিন্দিতা হাজরা</v>
          </cell>
        </row>
        <row r="7979">
          <cell r="E7979"/>
          <cell r="G7979"/>
        </row>
        <row r="7980">
          <cell r="E7980">
            <v>623269572361</v>
          </cell>
          <cell r="G7980" t="str">
            <v>আকলিমা সরকার</v>
          </cell>
        </row>
        <row r="7981">
          <cell r="E7981"/>
          <cell r="G7981"/>
        </row>
        <row r="7982">
          <cell r="E7982">
            <v>488255946363</v>
          </cell>
          <cell r="G7982" t="str">
            <v>মোঃ তোতা মিয়া</v>
          </cell>
        </row>
        <row r="7983">
          <cell r="E7983"/>
          <cell r="G7983"/>
        </row>
        <row r="7984">
          <cell r="E7984">
            <v>165552345295</v>
          </cell>
          <cell r="G7984" t="str">
            <v>মোঃ দুলাল মিয়া</v>
          </cell>
        </row>
        <row r="7985">
          <cell r="E7985"/>
          <cell r="G7985"/>
        </row>
        <row r="7986">
          <cell r="E7986">
            <v>660401798351</v>
          </cell>
          <cell r="G7986" t="str">
            <v>কাজী শারমিন জাহান</v>
          </cell>
        </row>
        <row r="7987">
          <cell r="E7987"/>
          <cell r="G7987"/>
        </row>
        <row r="7988">
          <cell r="E7988">
            <v>760645644938</v>
          </cell>
          <cell r="G7988" t="str">
            <v>পারভীন সুলতানা</v>
          </cell>
        </row>
        <row r="7989">
          <cell r="E7989"/>
          <cell r="G7989"/>
        </row>
        <row r="7990">
          <cell r="E7990">
            <v>574754499307</v>
          </cell>
          <cell r="G7990" t="str">
            <v>মোহাম্মদ নাজমুস সাকিব</v>
          </cell>
        </row>
        <row r="7991">
          <cell r="E7991"/>
          <cell r="G7991"/>
        </row>
        <row r="7992">
          <cell r="E7992">
            <v>712721479104</v>
          </cell>
          <cell r="G7992" t="str">
            <v>সালমা পাটোয়ারী</v>
          </cell>
        </row>
        <row r="7993">
          <cell r="E7993"/>
          <cell r="G7993"/>
        </row>
        <row r="7994">
          <cell r="E7994">
            <v>494643614857</v>
          </cell>
          <cell r="G7994" t="str">
            <v>মোঃ ইউসুফ আলী মিয়া</v>
          </cell>
        </row>
        <row r="7995">
          <cell r="E7995"/>
          <cell r="G7995"/>
        </row>
        <row r="7996">
          <cell r="E7996">
            <v>236486818921</v>
          </cell>
          <cell r="G7996" t="str">
            <v>মোঃ জাকির হোসেন</v>
          </cell>
        </row>
        <row r="7997">
          <cell r="E7997"/>
          <cell r="G7997"/>
        </row>
        <row r="7998">
          <cell r="E7998">
            <v>822492819116</v>
          </cell>
          <cell r="G7998" t="str">
            <v>তানজিনা এএফটি</v>
          </cell>
        </row>
        <row r="7999">
          <cell r="E7999"/>
          <cell r="G7999"/>
        </row>
        <row r="8000">
          <cell r="E8000">
            <v>219547616025</v>
          </cell>
          <cell r="G8000" t="str">
            <v>মোঃ ময়দুল ইসলাম</v>
          </cell>
        </row>
        <row r="8001">
          <cell r="E8001"/>
          <cell r="G8001"/>
        </row>
        <row r="8002">
          <cell r="E8002">
            <v>177448248482</v>
          </cell>
          <cell r="G8002" t="str">
            <v>মোঃ জাকির হোসেন খান</v>
          </cell>
        </row>
        <row r="8003">
          <cell r="E8003"/>
          <cell r="G8003"/>
        </row>
        <row r="8004">
          <cell r="E8004">
            <v>254564401852</v>
          </cell>
          <cell r="G8004" t="str">
            <v>মোঃ ইসমাইল</v>
          </cell>
        </row>
        <row r="8005">
          <cell r="E8005"/>
          <cell r="G8005"/>
        </row>
        <row r="8006">
          <cell r="E8006">
            <v>556186565322</v>
          </cell>
          <cell r="G8006" t="str">
            <v>সুরভী ইয়াসমিন</v>
          </cell>
        </row>
        <row r="8007">
          <cell r="E8007"/>
          <cell r="G8007"/>
        </row>
        <row r="8008">
          <cell r="E8008">
            <v>150003225028</v>
          </cell>
          <cell r="G8008" t="str">
            <v>মোঃ নজরুল ইসলাম</v>
          </cell>
        </row>
        <row r="8009">
          <cell r="E8009"/>
          <cell r="G8009"/>
        </row>
        <row r="8010">
          <cell r="E8010">
            <v>622891444120</v>
          </cell>
          <cell r="G8010" t="str">
            <v>নাজনীন সুলতানা</v>
          </cell>
        </row>
        <row r="8011">
          <cell r="E8011"/>
          <cell r="G8011"/>
        </row>
        <row r="8012">
          <cell r="E8012">
            <v>119730800127</v>
          </cell>
          <cell r="G8012" t="str">
            <v>মুহাম্মদ রেজাউল করিম</v>
          </cell>
        </row>
        <row r="8013">
          <cell r="E8013"/>
          <cell r="G8013"/>
        </row>
        <row r="8014">
          <cell r="E8014">
            <v>867981937790</v>
          </cell>
          <cell r="G8014" t="str">
            <v>সোনিয়া নাসরিন নূপুর</v>
          </cell>
        </row>
        <row r="8015">
          <cell r="E8015"/>
          <cell r="G8015"/>
        </row>
        <row r="8016">
          <cell r="E8016">
            <v>575110282614</v>
          </cell>
          <cell r="G8016" t="str">
            <v>মোঃ বেলাল হোসেন পাটোয়ারী</v>
          </cell>
        </row>
        <row r="8017">
          <cell r="E8017"/>
          <cell r="G8017"/>
        </row>
        <row r="8018">
          <cell r="E8018">
            <v>318635684057</v>
          </cell>
          <cell r="G8018" t="str">
            <v>মোঃ মাসুদুর রহমান</v>
          </cell>
        </row>
        <row r="8019">
          <cell r="E8019"/>
          <cell r="G8019"/>
        </row>
        <row r="8020">
          <cell r="E8020">
            <v>496478578749</v>
          </cell>
          <cell r="G8020" t="str">
            <v>মোঃ সাইদুজ্জামান হিমু</v>
          </cell>
        </row>
        <row r="8021">
          <cell r="E8021"/>
          <cell r="G8021"/>
        </row>
        <row r="8022">
          <cell r="E8022">
            <v>387665176484</v>
          </cell>
          <cell r="G8022" t="str">
            <v>নীরা ফারিহা সুবর্ণা</v>
          </cell>
        </row>
        <row r="8023">
          <cell r="E8023"/>
          <cell r="G8023"/>
        </row>
        <row r="8024">
          <cell r="E8024">
            <v>194016558001</v>
          </cell>
          <cell r="G8024" t="str">
            <v>খন্দকার হারুন অর রশিদ</v>
          </cell>
        </row>
        <row r="8025">
          <cell r="E8025"/>
          <cell r="G8025"/>
        </row>
        <row r="8026">
          <cell r="E8026">
            <v>139390432577</v>
          </cell>
          <cell r="G8026" t="str">
            <v>সুস্মিতা বৈদ্য</v>
          </cell>
        </row>
        <row r="8027">
          <cell r="E8027"/>
          <cell r="G8027"/>
        </row>
        <row r="8028">
          <cell r="E8028">
            <v>199777351144</v>
          </cell>
          <cell r="G8028" t="str">
            <v>তানজিমা বিন খালেক</v>
          </cell>
        </row>
        <row r="8029">
          <cell r="E8029"/>
          <cell r="G8029"/>
        </row>
        <row r="8030">
          <cell r="E8030">
            <v>446444705370</v>
          </cell>
          <cell r="G8030" t="str">
            <v>সুলতানা রাইড</v>
          </cell>
        </row>
        <row r="8031">
          <cell r="E8031"/>
          <cell r="G8031"/>
        </row>
        <row r="8032">
          <cell r="E8032">
            <v>180230314407</v>
          </cell>
          <cell r="G8032" t="str">
            <v>মোঃ এনামুল হক</v>
          </cell>
        </row>
        <row r="8033">
          <cell r="E8033"/>
          <cell r="G8033"/>
        </row>
        <row r="8034">
          <cell r="E8034">
            <v>140100709651</v>
          </cell>
          <cell r="G8034" t="str">
            <v>মোঃ বদরুদ্দোজা শিমুল</v>
          </cell>
        </row>
        <row r="8035">
          <cell r="E8035"/>
          <cell r="G8035"/>
        </row>
        <row r="8036">
          <cell r="E8036">
            <v>869380210410</v>
          </cell>
          <cell r="G8036" t="str">
            <v>মোঃ মোস্তাফিজুর রহমান</v>
          </cell>
        </row>
        <row r="8037">
          <cell r="E8037"/>
          <cell r="G8037"/>
        </row>
        <row r="8038">
          <cell r="E8038">
            <v>383975309036</v>
          </cell>
          <cell r="G8038" t="str">
            <v>মোঃ সোহাবুল আলম প্রধান</v>
          </cell>
        </row>
        <row r="8039">
          <cell r="E8039"/>
          <cell r="G8039"/>
        </row>
        <row r="8040">
          <cell r="E8040">
            <v>592504134519</v>
          </cell>
          <cell r="G8040" t="str">
            <v>খন্দকার মাহফুজুর রহমান</v>
          </cell>
        </row>
        <row r="8041">
          <cell r="E8041"/>
          <cell r="G8041"/>
        </row>
        <row r="8042">
          <cell r="E8042">
            <v>745952271294</v>
          </cell>
          <cell r="G8042" t="str">
            <v>শাহনাজ আফ্ট</v>
          </cell>
        </row>
        <row r="8043">
          <cell r="E8043"/>
          <cell r="G8043"/>
        </row>
        <row r="8044">
          <cell r="E8044">
            <v>111510664812</v>
          </cell>
          <cell r="G8044" t="str">
            <v>মোঃ জহিরুল ইসলাম</v>
          </cell>
        </row>
        <row r="8045">
          <cell r="E8045"/>
          <cell r="G8045"/>
        </row>
        <row r="8046">
          <cell r="E8046">
            <v>841327776195</v>
          </cell>
          <cell r="G8046" t="str">
            <v>মোঃ আবুল বাশার মিয়া</v>
          </cell>
        </row>
        <row r="8047">
          <cell r="E8047"/>
          <cell r="G8047"/>
        </row>
        <row r="8048">
          <cell r="E8048">
            <v>519323240998</v>
          </cell>
          <cell r="G8048" t="str">
            <v>মোঃ মাহফুজুর রহমান</v>
          </cell>
        </row>
        <row r="8049">
          <cell r="E8049"/>
          <cell r="G8049"/>
        </row>
        <row r="8050">
          <cell r="E8050">
            <v>560127769253</v>
          </cell>
          <cell r="G8050" t="str">
            <v>মোঃ মারাজ হোসেন খান</v>
          </cell>
        </row>
        <row r="8051">
          <cell r="E8051"/>
          <cell r="G8051"/>
        </row>
        <row r="8052">
          <cell r="E8052">
            <v>330291490512</v>
          </cell>
          <cell r="G8052" t="str">
            <v>জান্নাত রেহানা</v>
          </cell>
        </row>
        <row r="8053">
          <cell r="E8053"/>
          <cell r="G8053"/>
        </row>
        <row r="8054">
          <cell r="E8054">
            <v>447860381325</v>
          </cell>
          <cell r="G8054" t="str">
            <v>নীলিমা আমিন</v>
          </cell>
        </row>
        <row r="8055">
          <cell r="E8055"/>
          <cell r="G8055"/>
        </row>
        <row r="8056">
          <cell r="E8056">
            <v>235664361073</v>
          </cell>
          <cell r="G8056" t="str">
            <v>জিন্নাত আরা</v>
          </cell>
        </row>
        <row r="8057">
          <cell r="E8057"/>
          <cell r="G8057"/>
        </row>
        <row r="8058">
          <cell r="E8058">
            <v>285107872777</v>
          </cell>
          <cell r="G8058" t="str">
            <v>এম এ জলিল</v>
          </cell>
        </row>
        <row r="8059">
          <cell r="E8059"/>
          <cell r="G8059"/>
        </row>
        <row r="8060">
          <cell r="E8060">
            <v>872266631664</v>
          </cell>
          <cell r="G8060" t="str">
            <v>খালেদ জাহান</v>
          </cell>
        </row>
        <row r="8061">
          <cell r="E8061"/>
          <cell r="G8061"/>
        </row>
        <row r="8062">
          <cell r="E8062">
            <v>291875805214</v>
          </cell>
          <cell r="G8062" t="str">
            <v>মোঃ নুরুল হক মিয়া</v>
          </cell>
        </row>
        <row r="8063">
          <cell r="E8063"/>
          <cell r="G8063"/>
        </row>
        <row r="8064">
          <cell r="E8064">
            <v>539987875435</v>
          </cell>
          <cell r="G8064" t="str">
            <v>ফারিয়া আলম</v>
          </cell>
        </row>
        <row r="8065">
          <cell r="E8065"/>
          <cell r="G8065"/>
        </row>
        <row r="8066">
          <cell r="E8066">
            <v>828906696878</v>
          </cell>
          <cell r="G8066" t="str">
            <v>মোঃ শামীম-উল-আলম</v>
          </cell>
        </row>
        <row r="8067">
          <cell r="E8067"/>
          <cell r="G8067"/>
        </row>
        <row r="8068">
          <cell r="E8068">
            <v>366430971535</v>
          </cell>
          <cell r="G8068" t="str">
            <v>মোঃ বাহার উদ্দিন</v>
          </cell>
        </row>
        <row r="8069">
          <cell r="E8069"/>
          <cell r="G8069"/>
        </row>
        <row r="8070">
          <cell r="E8070">
            <v>319561628572</v>
          </cell>
          <cell r="G8070" t="str">
            <v>নাবিলা তাবাসসুম ফাতেমা</v>
          </cell>
        </row>
        <row r="8071">
          <cell r="E8071"/>
          <cell r="G8071"/>
        </row>
        <row r="8072">
          <cell r="E8072">
            <v>375893136380</v>
          </cell>
          <cell r="G8072" t="str">
            <v>মোঃ জুয়েল</v>
          </cell>
        </row>
        <row r="8073">
          <cell r="E8073"/>
          <cell r="G8073"/>
        </row>
        <row r="8074">
          <cell r="E8074">
            <v>611948113316</v>
          </cell>
          <cell r="G8074" t="str">
            <v>মোঃ আহসান উদ্দিন</v>
          </cell>
        </row>
        <row r="8075">
          <cell r="E8075"/>
          <cell r="G8075"/>
        </row>
        <row r="8076">
          <cell r="E8076">
            <v>662536819699</v>
          </cell>
          <cell r="G8076" t="str">
            <v>নাহিদা আরো</v>
          </cell>
        </row>
        <row r="8077">
          <cell r="E8077"/>
          <cell r="G8077"/>
        </row>
        <row r="8078">
          <cell r="E8078">
            <v>338493448689</v>
          </cell>
          <cell r="G8078" t="str">
            <v>মুশফিক এখন বিনতে আজাদ</v>
          </cell>
        </row>
        <row r="8079">
          <cell r="E8079"/>
          <cell r="G8079"/>
        </row>
        <row r="8080">
          <cell r="E8080">
            <v>692668709710</v>
          </cell>
          <cell r="G8080" t="str">
            <v>মনির হোসেন</v>
          </cell>
        </row>
        <row r="8081">
          <cell r="E8081"/>
          <cell r="G8081"/>
        </row>
        <row r="8082">
          <cell r="E8082">
            <v>557153811652</v>
          </cell>
          <cell r="G8082" t="str">
            <v>মোঃ নাজমুল ইসলাম</v>
          </cell>
        </row>
        <row r="8083">
          <cell r="E8083"/>
          <cell r="G8083"/>
        </row>
        <row r="8084">
          <cell r="E8084">
            <v>634762504627</v>
          </cell>
          <cell r="G8084" t="str">
            <v>মোঃ ফরহাদ হোসেন</v>
          </cell>
        </row>
        <row r="8085">
          <cell r="E8085"/>
          <cell r="G8085"/>
        </row>
        <row r="8086">
          <cell r="E8086">
            <v>424806968017</v>
          </cell>
          <cell r="G8086" t="str">
            <v>মোঃ আমির হোসেন</v>
          </cell>
        </row>
        <row r="8087">
          <cell r="E8087"/>
          <cell r="G8087"/>
        </row>
        <row r="8088">
          <cell r="E8088">
            <v>527395762341</v>
          </cell>
          <cell r="G8088" t="str">
            <v>মোঃ আফতাব উদ্দিন</v>
          </cell>
        </row>
        <row r="8089">
          <cell r="E8089"/>
          <cell r="G8089"/>
        </row>
        <row r="8090">
          <cell r="E8090">
            <v>418009318514</v>
          </cell>
          <cell r="G8090" t="str">
            <v>আসিবুর রহমান</v>
          </cell>
        </row>
        <row r="8091">
          <cell r="E8091"/>
          <cell r="G8091"/>
        </row>
        <row r="8092">
          <cell r="E8092">
            <v>173365165277</v>
          </cell>
          <cell r="G8092" t="str">
            <v>মোঃ মাহফুজুল হাসান</v>
          </cell>
        </row>
        <row r="8093">
          <cell r="E8093"/>
          <cell r="G8093"/>
        </row>
        <row r="8094">
          <cell r="E8094">
            <v>837044270764</v>
          </cell>
          <cell r="G8094" t="str">
            <v>জলাতঙ্ক অহিদ</v>
          </cell>
        </row>
        <row r="8095">
          <cell r="E8095"/>
          <cell r="G8095"/>
        </row>
        <row r="8096">
          <cell r="E8096">
            <v>496211837238</v>
          </cell>
          <cell r="G8096" t="str">
            <v>কানিজ ফাতেমা</v>
          </cell>
        </row>
        <row r="8097">
          <cell r="E8097"/>
          <cell r="G8097"/>
        </row>
        <row r="8098">
          <cell r="E8098">
            <v>127444636985</v>
          </cell>
          <cell r="G8098" t="str">
            <v>মোঃ জহির উদ্দিন</v>
          </cell>
        </row>
        <row r="8099">
          <cell r="E8099"/>
          <cell r="G8099"/>
        </row>
        <row r="8100">
          <cell r="E8100">
            <v>583288496418</v>
          </cell>
          <cell r="G8100" t="str">
            <v>সারা খাতুন</v>
          </cell>
        </row>
        <row r="8101">
          <cell r="E8101"/>
          <cell r="G8101"/>
        </row>
        <row r="8102">
          <cell r="E8102">
            <v>875224108206</v>
          </cell>
          <cell r="G8102" t="str">
            <v>সাজ্জাদুল আনোয়ার</v>
          </cell>
        </row>
        <row r="8103">
          <cell r="E8103"/>
          <cell r="G8103"/>
        </row>
        <row r="8104">
          <cell r="E8104">
            <v>741606380356</v>
          </cell>
          <cell r="G8104" t="str">
            <v>মোঃ আরিফুর রহমান</v>
          </cell>
        </row>
        <row r="8105">
          <cell r="E8105"/>
          <cell r="G8105"/>
        </row>
        <row r="8106">
          <cell r="E8106">
            <v>189474268479</v>
          </cell>
          <cell r="G8106" t="str">
            <v>মোঃ ফারুক খান</v>
          </cell>
        </row>
        <row r="8107">
          <cell r="E8107"/>
          <cell r="G8107"/>
        </row>
        <row r="8108">
          <cell r="E8108">
            <v>348127121350</v>
          </cell>
          <cell r="G8108" t="str">
            <v>জহুরুল ইসলাম নির্দোষ</v>
          </cell>
        </row>
        <row r="8109">
          <cell r="E8109"/>
          <cell r="G8109"/>
        </row>
        <row r="8110">
          <cell r="E8110">
            <v>344590112206</v>
          </cell>
          <cell r="G8110" t="str">
            <v>সুমনা ইয়াসমিন</v>
          </cell>
        </row>
        <row r="8111">
          <cell r="E8111"/>
          <cell r="G8111"/>
        </row>
        <row r="8112">
          <cell r="E8112">
            <v>430310669613</v>
          </cell>
          <cell r="G8112" t="str">
            <v>মোঃ ওয়ালিউল্লাহ</v>
          </cell>
        </row>
        <row r="8113">
          <cell r="E8113"/>
          <cell r="G8113"/>
        </row>
        <row r="8114">
          <cell r="E8114">
            <v>282632233894</v>
          </cell>
          <cell r="G8114" t="str">
            <v>ফারজানা খানম</v>
          </cell>
        </row>
        <row r="8115">
          <cell r="E8115"/>
          <cell r="G8115"/>
        </row>
        <row r="8116">
          <cell r="E8116">
            <v>776250150523</v>
          </cell>
          <cell r="G8116" t="str">
            <v>টি এম নুরুল ইসলাম</v>
          </cell>
        </row>
        <row r="8117">
          <cell r="E8117"/>
          <cell r="G8117"/>
        </row>
        <row r="8118">
          <cell r="E8118">
            <v>643415185982</v>
          </cell>
          <cell r="G8118" t="str">
            <v>এ.বি.এম ওয়াহেদুজ্জামান সরকার</v>
          </cell>
        </row>
        <row r="8119">
          <cell r="E8119"/>
          <cell r="G8119"/>
        </row>
        <row r="8120">
          <cell r="E8120">
            <v>381780950070</v>
          </cell>
          <cell r="G8120" t="str">
            <v>বোরহান উদ্দিন সুলতান</v>
          </cell>
        </row>
        <row r="8121">
          <cell r="E8121"/>
          <cell r="G8121"/>
        </row>
        <row r="8122">
          <cell r="E8122">
            <v>353638771636</v>
          </cell>
          <cell r="G8122" t="str">
            <v>মোঃ রুহুল আমিন খান</v>
          </cell>
        </row>
        <row r="8123">
          <cell r="E8123"/>
          <cell r="G8123"/>
        </row>
        <row r="8124">
          <cell r="E8124">
            <v>646394380958</v>
          </cell>
          <cell r="G8124" t="str">
            <v>তসলিমা জাহান</v>
          </cell>
        </row>
        <row r="8125">
          <cell r="E8125"/>
          <cell r="G8125"/>
        </row>
        <row r="8126">
          <cell r="E8126">
            <v>150416864585</v>
          </cell>
          <cell r="G8126" t="str">
            <v>মোঃ রবিউল ইসলাম</v>
          </cell>
        </row>
        <row r="8127">
          <cell r="E8127"/>
          <cell r="G8127"/>
        </row>
        <row r="8128">
          <cell r="E8128">
            <v>424196161185</v>
          </cell>
          <cell r="G8128" t="str">
            <v>মোঃ আমির হোসেন</v>
          </cell>
        </row>
        <row r="8129">
          <cell r="E8129"/>
          <cell r="G8129"/>
        </row>
        <row r="8130">
          <cell r="E8130">
            <v>139026403075</v>
          </cell>
          <cell r="G8130" t="str">
            <v>সাদিয়া মুস্তারি</v>
          </cell>
        </row>
        <row r="8131">
          <cell r="E8131"/>
          <cell r="G8131"/>
        </row>
        <row r="8132">
          <cell r="E8132">
            <v>485925119227</v>
          </cell>
          <cell r="G8132" t="str">
            <v>মোঃ নাজমুল হুদা</v>
          </cell>
        </row>
        <row r="8133">
          <cell r="E8133"/>
          <cell r="G8133"/>
        </row>
        <row r="8134">
          <cell r="E8134">
            <v>193934581932</v>
          </cell>
          <cell r="G8134" t="str">
            <v>কাজী মোসলেহ উদ্দিন সোহাগ</v>
          </cell>
        </row>
        <row r="8135">
          <cell r="E8135"/>
          <cell r="G8135"/>
        </row>
        <row r="8136">
          <cell r="E8136">
            <v>138227141508</v>
          </cell>
          <cell r="G8136" t="str">
            <v>কাজী মোহাম্মদ আতাউল হক</v>
          </cell>
        </row>
        <row r="8137">
          <cell r="E8137"/>
          <cell r="G8137"/>
        </row>
        <row r="8138">
          <cell r="E8138">
            <v>573388477878</v>
          </cell>
          <cell r="G8138" t="str">
            <v>মোঃ আব্দুর রব তালুকদার</v>
          </cell>
        </row>
        <row r="8139">
          <cell r="E8139"/>
          <cell r="G8139"/>
        </row>
        <row r="8140">
          <cell r="E8140">
            <v>768298895849</v>
          </cell>
          <cell r="G8140" t="str">
            <v>মোঃ আহসান হাবিব ফকির</v>
          </cell>
        </row>
        <row r="8141">
          <cell r="E8141"/>
          <cell r="G8141"/>
        </row>
        <row r="8142">
          <cell r="E8142">
            <v>645725212757</v>
          </cell>
          <cell r="G8142" t="str">
            <v>মোঃ মনির হোসেন</v>
          </cell>
        </row>
        <row r="8143">
          <cell r="E8143"/>
          <cell r="G8143"/>
        </row>
        <row r="8144">
          <cell r="E8144">
            <v>740510436138</v>
          </cell>
          <cell r="G8144" t="str">
            <v>মোঃ লাল মিয়া</v>
          </cell>
        </row>
        <row r="8145">
          <cell r="E8145"/>
          <cell r="G8145"/>
        </row>
        <row r="8146">
          <cell r="E8146">
            <v>123788848314</v>
          </cell>
          <cell r="G8146" t="str">
            <v>রোমানিয়ান রহমান</v>
          </cell>
        </row>
        <row r="8147">
          <cell r="E8147"/>
          <cell r="G8147"/>
        </row>
        <row r="8148">
          <cell r="E8148">
            <v>643753759120</v>
          </cell>
          <cell r="G8148" t="str">
            <v>মোঃ আনোয়ার হোসেন</v>
          </cell>
        </row>
        <row r="8149">
          <cell r="E8149"/>
          <cell r="G8149"/>
        </row>
        <row r="8150">
          <cell r="E8150">
            <v>147786483724</v>
          </cell>
          <cell r="G8150" t="str">
            <v>সায়েরা আক্তার</v>
          </cell>
        </row>
        <row r="8151">
          <cell r="E8151"/>
          <cell r="G8151"/>
        </row>
        <row r="8152">
          <cell r="E8152">
            <v>174940791181</v>
          </cell>
          <cell r="G8152" t="str">
            <v>সাখিনা আক্তার রুনা</v>
          </cell>
        </row>
        <row r="8153">
          <cell r="E8153"/>
          <cell r="G8153"/>
        </row>
        <row r="8154">
          <cell r="E8154">
            <v>263842664688</v>
          </cell>
          <cell r="G8154" t="str">
            <v>ফারজানা রাবেয়া</v>
          </cell>
        </row>
        <row r="8155">
          <cell r="E8155"/>
          <cell r="G8155"/>
        </row>
        <row r="8156">
          <cell r="E8156">
            <v>886893646559</v>
          </cell>
          <cell r="G8156" t="str">
            <v>নাসরিন আক্তার</v>
          </cell>
        </row>
        <row r="8157">
          <cell r="E8157"/>
          <cell r="G8157"/>
        </row>
        <row r="8158">
          <cell r="E8158">
            <v>145341331956</v>
          </cell>
          <cell r="G8158" t="str">
            <v>শারমিনের আক্তার লোটাস</v>
          </cell>
        </row>
        <row r="8159">
          <cell r="E8159"/>
          <cell r="G8159"/>
        </row>
        <row r="8160">
          <cell r="E8160">
            <v>858087658403</v>
          </cell>
          <cell r="G8160" t="str">
            <v>মোঃ মাসুম সিকদার</v>
          </cell>
        </row>
        <row r="8161">
          <cell r="E8161"/>
          <cell r="G8161"/>
        </row>
        <row r="8162">
          <cell r="E8162">
            <v>523447616172</v>
          </cell>
          <cell r="G8162" t="str">
            <v>সুফিয়া খান সেতু</v>
          </cell>
        </row>
        <row r="8163">
          <cell r="E8163"/>
          <cell r="G8163"/>
        </row>
        <row r="8164">
          <cell r="E8164">
            <v>793155129391</v>
          </cell>
          <cell r="G8164" t="str">
            <v>এস.এম.হায়দার আলী</v>
          </cell>
        </row>
        <row r="8165">
          <cell r="E8165"/>
          <cell r="G8165"/>
        </row>
        <row r="8166">
          <cell r="E8166">
            <v>736481268009</v>
          </cell>
          <cell r="G8166" t="str">
            <v>নাজমুন নাহার</v>
          </cell>
        </row>
        <row r="8167">
          <cell r="E8167"/>
          <cell r="G8167"/>
        </row>
        <row r="8168">
          <cell r="E8168">
            <v>387978127101</v>
          </cell>
          <cell r="G8168" t="str">
            <v>মোঃ আব্দুল আউয়াল</v>
          </cell>
        </row>
        <row r="8169">
          <cell r="E8169"/>
          <cell r="G8169"/>
        </row>
        <row r="8170">
          <cell r="E8170">
            <v>874748250028</v>
          </cell>
          <cell r="G8170" t="str">
            <v>মোঃ সিরাজুল ইসলাম</v>
          </cell>
        </row>
        <row r="8171">
          <cell r="E8171"/>
          <cell r="G8171"/>
        </row>
        <row r="8172">
          <cell r="E8172">
            <v>264511896942</v>
          </cell>
          <cell r="G8172" t="str">
            <v>সৈয়দ জুবেদুর রহমান</v>
          </cell>
        </row>
        <row r="8173">
          <cell r="E8173"/>
          <cell r="G8173"/>
        </row>
        <row r="8174">
          <cell r="E8174">
            <v>154239398242</v>
          </cell>
          <cell r="G8174" t="str">
            <v>নাসরিন শরীফ</v>
          </cell>
        </row>
        <row r="8175">
          <cell r="E8175"/>
          <cell r="G8175"/>
        </row>
        <row r="8176">
          <cell r="E8176">
            <v>662470896118</v>
          </cell>
          <cell r="G8176" t="str">
            <v>মোঃ আব্দুল আউয়াল</v>
          </cell>
        </row>
        <row r="8177">
          <cell r="E8177"/>
          <cell r="G8177"/>
        </row>
        <row r="8178">
          <cell r="E8178">
            <v>191201933048</v>
          </cell>
          <cell r="G8178" t="str">
            <v>রিনা বেগম</v>
          </cell>
        </row>
        <row r="8179">
          <cell r="E8179"/>
          <cell r="G8179"/>
        </row>
        <row r="8180">
          <cell r="E8180">
            <v>196438163332</v>
          </cell>
          <cell r="G8180" t="str">
            <v>আঞ্জুমান আরা রোজী</v>
          </cell>
        </row>
        <row r="8181">
          <cell r="E8181"/>
          <cell r="G8181"/>
        </row>
        <row r="8182">
          <cell r="E8182">
            <v>169675657244</v>
          </cell>
          <cell r="G8182" t="str">
            <v>কেরামত আলী বসন্ত</v>
          </cell>
        </row>
        <row r="8183">
          <cell r="E8183"/>
          <cell r="G8183"/>
        </row>
        <row r="8184">
          <cell r="E8184">
            <v>180746608931</v>
          </cell>
          <cell r="G8184" t="str">
            <v>সামিয়া সুলতানা</v>
          </cell>
        </row>
        <row r="8185">
          <cell r="E8185"/>
          <cell r="G8185"/>
        </row>
        <row r="8186">
          <cell r="E8186">
            <v>783298680398</v>
          </cell>
          <cell r="G8186" t="str">
            <v>মোজাম্মেল হক</v>
          </cell>
        </row>
        <row r="8187">
          <cell r="E8187"/>
          <cell r="G8187"/>
        </row>
        <row r="8188">
          <cell r="E8188">
            <v>190428263017</v>
          </cell>
          <cell r="G8188" t="str">
            <v>মোঃ ওয়ালী উল্লাহ</v>
          </cell>
        </row>
        <row r="8189">
          <cell r="E8189"/>
          <cell r="G8189"/>
        </row>
        <row r="8190">
          <cell r="E8190">
            <v>872650620162</v>
          </cell>
          <cell r="G8190" t="str">
            <v>ফারহানা খানম (নুপুর)</v>
          </cell>
        </row>
        <row r="8191">
          <cell r="E8191"/>
          <cell r="G8191"/>
        </row>
        <row r="8192">
          <cell r="E8192">
            <v>824748200438</v>
          </cell>
          <cell r="G8192" t="str">
            <v>মোঃ আরিফুল ইসলাম সিকদার</v>
          </cell>
        </row>
        <row r="8193">
          <cell r="E8193"/>
          <cell r="G8193"/>
        </row>
        <row r="8194">
          <cell r="E8194">
            <v>154456613386</v>
          </cell>
          <cell r="G8194" t="str">
            <v>আসমাউল হুসনা মনি</v>
          </cell>
        </row>
        <row r="8195">
          <cell r="E8195"/>
          <cell r="G8195"/>
        </row>
        <row r="8196">
          <cell r="E8196">
            <v>669440556719</v>
          </cell>
          <cell r="G8196" t="str">
            <v>সানজিদা নওরীন</v>
          </cell>
        </row>
        <row r="8197">
          <cell r="E8197"/>
          <cell r="G8197"/>
        </row>
        <row r="8198">
          <cell r="E8198">
            <v>284292212312</v>
          </cell>
          <cell r="G8198" t="str">
            <v>মোঃ নুরুল হক</v>
          </cell>
        </row>
        <row r="8199">
          <cell r="E8199"/>
          <cell r="G8199"/>
        </row>
        <row r="8200">
          <cell r="E8200">
            <v>521878420800</v>
          </cell>
          <cell r="G8200" t="str">
            <v>সৈয়দ ফারহানা পৃথ্বী</v>
          </cell>
        </row>
        <row r="8201">
          <cell r="E8201"/>
          <cell r="G8201"/>
        </row>
        <row r="8202">
          <cell r="E8202">
            <v>630107116385</v>
          </cell>
          <cell r="G8202" t="str">
            <v>মনিন্দ্রনাথ সমাদ্দার</v>
          </cell>
        </row>
        <row r="8203">
          <cell r="E8203"/>
          <cell r="G8203"/>
        </row>
        <row r="8204">
          <cell r="E8204">
            <v>480389654385</v>
          </cell>
          <cell r="G8204" t="str">
            <v>মোঃ মোস্তফা কামাল</v>
          </cell>
        </row>
        <row r="8205">
          <cell r="E8205"/>
          <cell r="G8205"/>
        </row>
        <row r="8206">
          <cell r="E8206">
            <v>754291710287</v>
          </cell>
          <cell r="G8206" t="str">
            <v>ফারহানা সুলতানা</v>
          </cell>
        </row>
        <row r="8207">
          <cell r="E8207"/>
          <cell r="G8207"/>
        </row>
        <row r="8208">
          <cell r="E8208">
            <v>246448148520</v>
          </cell>
          <cell r="G8208" t="str">
            <v>শামসুন নাহার চুমকি</v>
          </cell>
        </row>
        <row r="8209">
          <cell r="E8209"/>
          <cell r="G8209"/>
        </row>
        <row r="8210">
          <cell r="E8210">
            <v>859904560393</v>
          </cell>
          <cell r="G8210" t="str">
            <v>লামিয়া শারমিন উর্মি</v>
          </cell>
        </row>
        <row r="8211">
          <cell r="E8211"/>
          <cell r="G8211"/>
        </row>
        <row r="8212">
          <cell r="E8212">
            <v>448249701185</v>
          </cell>
          <cell r="G8212" t="str">
            <v>আলিনা আক্তার</v>
          </cell>
        </row>
        <row r="8213">
          <cell r="E8213"/>
          <cell r="G8213"/>
        </row>
        <row r="8214">
          <cell r="E8214">
            <v>263868487163</v>
          </cell>
          <cell r="G8214" t="str">
            <v>মোঃ আশফাকুল্লাহ</v>
          </cell>
        </row>
        <row r="8215">
          <cell r="E8215"/>
          <cell r="G8215"/>
        </row>
        <row r="8216">
          <cell r="E8216">
            <v>737107576979</v>
          </cell>
          <cell r="G8216" t="str">
            <v>মোঃ মোস্তাকিম বিল্লাহ</v>
          </cell>
        </row>
        <row r="8217">
          <cell r="E8217"/>
          <cell r="G8217"/>
        </row>
        <row r="8218">
          <cell r="E8218">
            <v>662946546270</v>
          </cell>
          <cell r="G8218" t="str">
            <v>প্রীতি পাপিয়া</v>
          </cell>
        </row>
        <row r="8219">
          <cell r="E8219"/>
          <cell r="G8219"/>
        </row>
        <row r="8220">
          <cell r="E8220">
            <v>525957457673</v>
          </cell>
          <cell r="G8220" t="str">
            <v>জাকিয়া হোসেন</v>
          </cell>
        </row>
        <row r="8221">
          <cell r="E8221"/>
          <cell r="G8221"/>
        </row>
        <row r="8222">
          <cell r="E8222">
            <v>481496517180</v>
          </cell>
          <cell r="G8222" t="str">
            <v>মোঃ জামানুর রহমান তরফদার</v>
          </cell>
        </row>
        <row r="8223">
          <cell r="E8223"/>
          <cell r="G8223"/>
        </row>
        <row r="8224">
          <cell r="E8224">
            <v>657516518622</v>
          </cell>
          <cell r="G8224" t="str">
            <v>মোঃ ওমর ফারুক</v>
          </cell>
        </row>
        <row r="8225">
          <cell r="E8225"/>
          <cell r="G8225"/>
        </row>
        <row r="8226">
          <cell r="E8226">
            <v>368037838020</v>
          </cell>
          <cell r="G8226" t="str">
            <v>জ্যাসমিন আক্তার</v>
          </cell>
        </row>
        <row r="8227">
          <cell r="E8227"/>
          <cell r="G8227"/>
        </row>
        <row r="8228">
          <cell r="E8228">
            <v>623619428496</v>
          </cell>
          <cell r="G8228" t="str">
            <v>মোঃ ইয়াসিন-উল-কবির</v>
          </cell>
        </row>
        <row r="8229">
          <cell r="E8229"/>
          <cell r="G8229"/>
        </row>
        <row r="8230">
          <cell r="E8230">
            <v>494405965623</v>
          </cell>
          <cell r="G8230" t="str">
            <v>সাবরিনা জামান</v>
          </cell>
        </row>
        <row r="8231">
          <cell r="E8231"/>
          <cell r="G8231"/>
        </row>
        <row r="8232">
          <cell r="E8232">
            <v>345433362469</v>
          </cell>
          <cell r="G8232" t="str">
            <v>মিসেস নাসরিন সুলানা</v>
          </cell>
        </row>
        <row r="8233">
          <cell r="E8233"/>
          <cell r="G8233"/>
        </row>
        <row r="8234">
          <cell r="E8234">
            <v>149005688132</v>
          </cell>
          <cell r="G8234" t="str">
            <v>সাইদা আফরিন</v>
          </cell>
        </row>
        <row r="8235">
          <cell r="E8235"/>
          <cell r="G8235"/>
        </row>
        <row r="8236">
          <cell r="E8236">
            <v>334861300486</v>
          </cell>
          <cell r="G8236" t="str">
            <v>নূর-ই-জান্নাত স্মৃতি</v>
          </cell>
        </row>
        <row r="8237">
          <cell r="E8237"/>
          <cell r="G8237"/>
        </row>
        <row r="8238">
          <cell r="E8238">
            <v>577714342671</v>
          </cell>
          <cell r="G8238" t="str">
            <v>আলী আহমাদ</v>
          </cell>
        </row>
        <row r="8239">
          <cell r="E8239"/>
          <cell r="G8239"/>
        </row>
        <row r="8240">
          <cell r="E8240">
            <v>394647856920</v>
          </cell>
          <cell r="G8240" t="str">
            <v>মোঃ সোহেল রানা</v>
          </cell>
        </row>
        <row r="8241">
          <cell r="E8241"/>
          <cell r="G8241"/>
        </row>
        <row r="8242">
          <cell r="E8242">
            <v>768607647980</v>
          </cell>
          <cell r="G8242" t="str">
            <v>মোঃ জাকির হোসেন খান</v>
          </cell>
        </row>
        <row r="8243">
          <cell r="E8243"/>
          <cell r="G8243"/>
        </row>
        <row r="8244">
          <cell r="E8244">
            <v>162163435043</v>
          </cell>
          <cell r="G8244" t="str">
            <v>সাইফুল ইসলাম</v>
          </cell>
        </row>
        <row r="8245">
          <cell r="E8245"/>
          <cell r="G8245"/>
        </row>
        <row r="8246">
          <cell r="E8246">
            <v>445668850117</v>
          </cell>
          <cell r="G8246" t="str">
            <v>মোঃ মইনুল হক</v>
          </cell>
        </row>
        <row r="8247">
          <cell r="E8247"/>
          <cell r="G8247"/>
        </row>
        <row r="8248">
          <cell r="E8248">
            <v>167287898254</v>
          </cell>
          <cell r="G8248" t="str">
            <v>লুৎফুন নাহার লাভলী</v>
          </cell>
        </row>
        <row r="8249">
          <cell r="E8249"/>
          <cell r="G8249"/>
        </row>
        <row r="8250">
          <cell r="E8250">
            <v>543586530411</v>
          </cell>
          <cell r="G8250" t="str">
            <v>মোঃ বোরহান উদ্দিন খাকি</v>
          </cell>
        </row>
        <row r="8251">
          <cell r="E8251"/>
          <cell r="G8251"/>
        </row>
        <row r="8252">
          <cell r="E8252">
            <v>124684753274</v>
          </cell>
          <cell r="G8252" t="str">
            <v>মোঃ মাসুদ রানা</v>
          </cell>
        </row>
        <row r="8253">
          <cell r="E8253"/>
          <cell r="G8253"/>
        </row>
        <row r="8254">
          <cell r="E8254">
            <v>186661602145</v>
          </cell>
          <cell r="G8254" t="str">
            <v>আব্দুল খালেক</v>
          </cell>
        </row>
        <row r="8255">
          <cell r="E8255"/>
          <cell r="G8255"/>
        </row>
        <row r="8256">
          <cell r="E8256">
            <v>499951495760</v>
          </cell>
          <cell r="G8256" t="str">
            <v>মৌসুমী মমতা মিতু</v>
          </cell>
        </row>
        <row r="8257">
          <cell r="E8257"/>
          <cell r="G8257"/>
        </row>
        <row r="8258">
          <cell r="E8258">
            <v>890272398384</v>
          </cell>
          <cell r="G8258" t="str">
            <v>মোঃ নুরুল ইসলাম</v>
          </cell>
        </row>
        <row r="8259">
          <cell r="E8259"/>
          <cell r="G8259"/>
        </row>
        <row r="8260">
          <cell r="E8260">
            <v>530604589505</v>
          </cell>
          <cell r="G8260" t="str">
            <v>মোঃ মাহমুদুল হাসান</v>
          </cell>
        </row>
        <row r="8261">
          <cell r="E8261"/>
          <cell r="G8261"/>
        </row>
        <row r="8262">
          <cell r="E8262">
            <v>628172968757</v>
          </cell>
          <cell r="G8262" t="str">
            <v>শামরিন সিদ্দিকী পার্না</v>
          </cell>
        </row>
        <row r="8263">
          <cell r="E8263"/>
          <cell r="G8263"/>
        </row>
        <row r="8264">
          <cell r="E8264">
            <v>112495727092</v>
          </cell>
          <cell r="G8264" t="str">
            <v>রাফরাফিন ইসলাম</v>
          </cell>
        </row>
        <row r="8265">
          <cell r="E8265"/>
          <cell r="G8265"/>
        </row>
        <row r="8266">
          <cell r="E8266">
            <v>750912686203</v>
          </cell>
          <cell r="G8266" t="str">
            <v>মোঃ লোকমান সরকার</v>
          </cell>
        </row>
        <row r="8267">
          <cell r="E8267"/>
          <cell r="G8267"/>
        </row>
        <row r="8268">
          <cell r="E8268">
            <v>720554934873</v>
          </cell>
          <cell r="G8268" t="str">
            <v>মোঃ নুরুল আলম</v>
          </cell>
        </row>
        <row r="8269">
          <cell r="E8269"/>
          <cell r="G8269"/>
        </row>
        <row r="8270">
          <cell r="E8270">
            <v>567679348512</v>
          </cell>
          <cell r="G8270" t="str">
            <v>মোঃ নিজাম উদ্দিন কাজী</v>
          </cell>
        </row>
        <row r="8271">
          <cell r="E8271"/>
          <cell r="G8271"/>
        </row>
        <row r="8272">
          <cell r="E8272">
            <v>599700964049</v>
          </cell>
          <cell r="G8272" t="str">
            <v>মোঃ শহীদ মোল্লা</v>
          </cell>
        </row>
        <row r="8273">
          <cell r="E8273"/>
          <cell r="G8273"/>
        </row>
        <row r="8274">
          <cell r="E8274">
            <v>682779648528</v>
          </cell>
          <cell r="G8274" t="str">
            <v>শাকি রেজোওয়ানা</v>
          </cell>
        </row>
        <row r="8275">
          <cell r="E8275"/>
          <cell r="G8275"/>
        </row>
        <row r="8276">
          <cell r="E8276">
            <v>251870603434</v>
          </cell>
          <cell r="G8276" t="str">
            <v>মোঃ সিরাজুল ইসলাম</v>
          </cell>
        </row>
        <row r="8277">
          <cell r="E8277"/>
          <cell r="G8277"/>
        </row>
        <row r="8278">
          <cell r="E8278">
            <v>539438231179</v>
          </cell>
          <cell r="G8278" t="str">
            <v>মোঃ সাঈদ বিন কবির</v>
          </cell>
        </row>
        <row r="8279">
          <cell r="E8279"/>
          <cell r="G8279"/>
        </row>
        <row r="8280">
          <cell r="E8280">
            <v>722351380059</v>
          </cell>
          <cell r="G8280" t="str">
            <v>জোবায়ের হাসান</v>
          </cell>
        </row>
        <row r="8281">
          <cell r="E8281"/>
          <cell r="G8281"/>
        </row>
        <row r="8282">
          <cell r="E8282">
            <v>741094885535</v>
          </cell>
          <cell r="G8282" t="str">
            <v>এফফাত শারমিন</v>
          </cell>
        </row>
        <row r="8283">
          <cell r="E8283"/>
          <cell r="G8283"/>
        </row>
        <row r="8284">
          <cell r="E8284">
            <v>297136784352</v>
          </cell>
          <cell r="G8284" t="str">
            <v>কাজী শফিকুল ইসলাম</v>
          </cell>
        </row>
        <row r="8285">
          <cell r="E8285"/>
          <cell r="G8285"/>
        </row>
        <row r="8286">
          <cell r="E8286">
            <v>644241988908</v>
          </cell>
          <cell r="G8286" t="str">
            <v>মোঃ আব্দুল জব্বার খান</v>
          </cell>
        </row>
        <row r="8287">
          <cell r="E8287"/>
          <cell r="G8287"/>
        </row>
        <row r="8288">
          <cell r="E8288">
            <v>165279869733</v>
          </cell>
          <cell r="G8288" t="str">
            <v>মোঃ জয়নুল ফুরাজী</v>
          </cell>
        </row>
        <row r="8289">
          <cell r="E8289"/>
          <cell r="G8289"/>
        </row>
        <row r="8290">
          <cell r="E8290">
            <v>726909391795</v>
          </cell>
          <cell r="G8290" t="str">
            <v>সাহিদুর রহমান</v>
          </cell>
        </row>
        <row r="8291">
          <cell r="E8291"/>
          <cell r="G8291"/>
        </row>
        <row r="8292">
          <cell r="E8292">
            <v>215690830315</v>
          </cell>
          <cell r="G8292" t="str">
            <v>মোঃ আব্দুস সামাদ মাতুব্বর</v>
          </cell>
        </row>
        <row r="8293">
          <cell r="E8293"/>
          <cell r="G8293"/>
        </row>
        <row r="8294">
          <cell r="E8294">
            <v>869042148238</v>
          </cell>
          <cell r="G8294" t="str">
            <v>মোঃ আব্দুস রাশেদ হাওলাদার</v>
          </cell>
        </row>
        <row r="8295">
          <cell r="E8295"/>
          <cell r="G8295"/>
        </row>
        <row r="8296">
          <cell r="E8296">
            <v>352648938667</v>
          </cell>
          <cell r="G8296" t="str">
            <v>অশোক কুমার মজুমদার</v>
          </cell>
        </row>
        <row r="8297">
          <cell r="E8297"/>
          <cell r="G8297"/>
        </row>
        <row r="8298">
          <cell r="E8298">
            <v>748295392398</v>
          </cell>
          <cell r="G8298" t="str">
            <v>শাইখ শানাওয়াজ সিদ্দিকী</v>
          </cell>
        </row>
        <row r="8299">
          <cell r="E8299"/>
          <cell r="G8299"/>
        </row>
        <row r="8300">
          <cell r="E8300">
            <v>362941982758</v>
          </cell>
          <cell r="G8300" t="str">
            <v>মোঃ মহসিন</v>
          </cell>
        </row>
        <row r="8301">
          <cell r="E8301"/>
          <cell r="G8301"/>
        </row>
        <row r="8302">
          <cell r="E8302">
            <v>757304309913</v>
          </cell>
          <cell r="G8302" t="str">
            <v>ইফরাত আরা জাহান</v>
          </cell>
        </row>
        <row r="8303">
          <cell r="E8303"/>
          <cell r="G8303"/>
        </row>
        <row r="8304">
          <cell r="E8304">
            <v>339911833646</v>
          </cell>
          <cell r="G8304" t="str">
            <v>মুহাম্মদ শাহীন খান</v>
          </cell>
        </row>
        <row r="8305">
          <cell r="E8305"/>
          <cell r="G8305"/>
        </row>
        <row r="8306">
          <cell r="E8306">
            <v>389595684129</v>
          </cell>
          <cell r="G8306" t="str">
            <v>মোঃ তোফাজ্জল হোসেন</v>
          </cell>
        </row>
        <row r="8307">
          <cell r="E8307"/>
          <cell r="G8307"/>
        </row>
        <row r="8308">
          <cell r="E8308">
            <v>560640231827</v>
          </cell>
          <cell r="G8308" t="str">
            <v>খন্দকার মেহনাজ রহমান</v>
          </cell>
        </row>
        <row r="8309">
          <cell r="E8309"/>
          <cell r="G8309"/>
        </row>
        <row r="8310">
          <cell r="E8310">
            <v>852948173573</v>
          </cell>
          <cell r="G8310" t="str">
            <v>শব্রত দেবনাথ</v>
          </cell>
        </row>
        <row r="8311">
          <cell r="E8311"/>
          <cell r="G8311"/>
        </row>
        <row r="8312">
          <cell r="E8312">
            <v>184786939421</v>
          </cell>
          <cell r="G8312" t="str">
            <v>মোঃ এমরান</v>
          </cell>
        </row>
        <row r="8313">
          <cell r="E8313"/>
          <cell r="G8313"/>
        </row>
        <row r="8314">
          <cell r="E8314">
            <v>195265862866</v>
          </cell>
          <cell r="G8314" t="str">
            <v>ফারজানা আফ্ট</v>
          </cell>
        </row>
        <row r="8315">
          <cell r="E8315"/>
          <cell r="G8315"/>
        </row>
        <row r="8316">
          <cell r="E8316">
            <v>757021691405</v>
          </cell>
          <cell r="G8316" t="str">
            <v>রাইসা তুনাজ্জিনা</v>
          </cell>
        </row>
        <row r="8317">
          <cell r="E8317"/>
          <cell r="G8317"/>
        </row>
        <row r="8318">
          <cell r="E8318">
            <v>866078459683</v>
          </cell>
          <cell r="G8318" t="str">
            <v>নাদিয়া চাঁদ</v>
          </cell>
        </row>
        <row r="8319">
          <cell r="E8319"/>
          <cell r="G8319"/>
        </row>
        <row r="8320">
          <cell r="E8320">
            <v>630188390363</v>
          </cell>
          <cell r="G8320" t="str">
            <v>রিনা খানম</v>
          </cell>
        </row>
        <row r="8321">
          <cell r="E8321"/>
          <cell r="G8321"/>
        </row>
        <row r="8322">
          <cell r="E8322">
            <v>497418948055</v>
          </cell>
          <cell r="G8322" t="str">
            <v>মোঃ মাহমুদ আফজাল</v>
          </cell>
        </row>
        <row r="8323">
          <cell r="E8323"/>
          <cell r="G8323"/>
        </row>
        <row r="8324">
          <cell r="E8324">
            <v>397076844887</v>
          </cell>
          <cell r="G8324" t="str">
            <v>আবদুল্লাহ আল মামুন</v>
          </cell>
        </row>
        <row r="8325">
          <cell r="E8325"/>
          <cell r="G8325"/>
        </row>
        <row r="8326">
          <cell r="E8326">
            <v>163511532999</v>
          </cell>
          <cell r="G8326" t="str">
            <v>ফারজানা সুবর্ণা সরকার</v>
          </cell>
        </row>
        <row r="8327">
          <cell r="E8327"/>
          <cell r="G8327"/>
        </row>
        <row r="8328">
          <cell r="E8328">
            <v>153865534205</v>
          </cell>
          <cell r="G8328" t="str">
            <v>তানিয়া তানজিনা রহমান</v>
          </cell>
        </row>
        <row r="8329">
          <cell r="E8329"/>
          <cell r="G8329"/>
        </row>
        <row r="8330">
          <cell r="E8330">
            <v>123101375517</v>
          </cell>
          <cell r="G8330" t="str">
            <v>মিসেস সঞ্জনা ইয়াসমিন</v>
          </cell>
        </row>
        <row r="8331">
          <cell r="E8331"/>
          <cell r="G8331"/>
        </row>
        <row r="8332">
          <cell r="E8332">
            <v>864072299942</v>
          </cell>
          <cell r="G8332" t="str">
            <v>সাদিয়া আফরিন দীনা</v>
          </cell>
        </row>
        <row r="8333">
          <cell r="E8333"/>
          <cell r="G8333"/>
        </row>
        <row r="8334">
          <cell r="E8334">
            <v>374658624729</v>
          </cell>
          <cell r="G8334" t="str">
            <v>সৈয়দ আলী ইমাম</v>
          </cell>
        </row>
        <row r="8335">
          <cell r="E8335"/>
          <cell r="G8335"/>
        </row>
        <row r="8336">
          <cell r="E8336">
            <v>463248450121</v>
          </cell>
          <cell r="G8336" t="str">
            <v>লিনা সুলতানার প্রকৃতি</v>
          </cell>
        </row>
        <row r="8337">
          <cell r="E8337"/>
          <cell r="G8337"/>
        </row>
        <row r="8338">
          <cell r="E8338">
            <v>623192555837</v>
          </cell>
          <cell r="G8338" t="str">
            <v>মোঃ আজমল আবছার</v>
          </cell>
        </row>
        <row r="8339">
          <cell r="E8339"/>
          <cell r="G8339"/>
        </row>
        <row r="8340">
          <cell r="E8340">
            <v>817289425645</v>
          </cell>
          <cell r="G8340" t="str">
            <v>মোঃ আব্দুল খালেক</v>
          </cell>
        </row>
        <row r="8341">
          <cell r="E8341"/>
          <cell r="G8341"/>
        </row>
        <row r="8342">
          <cell r="E8342">
            <v>851494685322</v>
          </cell>
          <cell r="G8342" t="str">
            <v>মিসেস সাজিয়া আফরোজ</v>
          </cell>
        </row>
        <row r="8343">
          <cell r="E8343"/>
          <cell r="G8343"/>
        </row>
        <row r="8344">
          <cell r="E8344">
            <v>798647655495</v>
          </cell>
          <cell r="G8344" t="str">
            <v>মোঃ জাকির হোসেন</v>
          </cell>
        </row>
        <row r="8345">
          <cell r="E8345"/>
          <cell r="G8345"/>
        </row>
        <row r="8346">
          <cell r="E8346">
            <v>625841916899</v>
          </cell>
          <cell r="G8346" t="str">
            <v>মোঃ আইয়ুব আলী বাপারী</v>
          </cell>
        </row>
        <row r="8347">
          <cell r="E8347"/>
          <cell r="G8347"/>
        </row>
        <row r="8348">
          <cell r="E8348">
            <v>585943720905</v>
          </cell>
          <cell r="G8348" t="str">
            <v>বুরহান উদ্দিন</v>
          </cell>
        </row>
        <row r="8349">
          <cell r="E8349"/>
          <cell r="G8349"/>
        </row>
        <row r="8350">
          <cell r="E8350">
            <v>239271230726</v>
          </cell>
          <cell r="G8350" t="str">
            <v>মোঃ আনোয়ারুজ্জামান</v>
          </cell>
        </row>
        <row r="8351">
          <cell r="E8351"/>
          <cell r="G8351"/>
        </row>
        <row r="8352">
          <cell r="E8352">
            <v>668320732129</v>
          </cell>
          <cell r="G8352" t="str">
            <v>মোঃ ফরিদ মিয়া</v>
          </cell>
        </row>
        <row r="8353">
          <cell r="E8353"/>
          <cell r="G8353"/>
        </row>
        <row r="8354">
          <cell r="E8354">
            <v>839785665585</v>
          </cell>
          <cell r="G8354" t="str">
            <v>মনিরা নাসরিন</v>
          </cell>
        </row>
        <row r="8355">
          <cell r="E8355"/>
          <cell r="G8355"/>
        </row>
        <row r="8356">
          <cell r="E8356">
            <v>474521340897</v>
          </cell>
          <cell r="G8356" t="str">
            <v>মোঃ সালেহ উদ্দিন</v>
          </cell>
        </row>
        <row r="8357">
          <cell r="E8357"/>
          <cell r="G8357"/>
        </row>
        <row r="8358">
          <cell r="E8358">
            <v>137852615807</v>
          </cell>
          <cell r="G8358" t="str">
            <v>রেহানা পারভীন</v>
          </cell>
        </row>
        <row r="8359">
          <cell r="E8359"/>
          <cell r="G8359"/>
        </row>
        <row r="8360">
          <cell r="E8360">
            <v>180791997164</v>
          </cell>
          <cell r="G8360" t="str">
            <v>মোঃ হাসান</v>
          </cell>
        </row>
        <row r="8361">
          <cell r="E8361"/>
          <cell r="G8361"/>
        </row>
        <row r="8362">
          <cell r="E8362"/>
          <cell r="G8362"/>
        </row>
        <row r="8363">
          <cell r="E8363">
            <v>871756555974</v>
          </cell>
          <cell r="G8363" t="str">
            <v>মোঃ আমান উল্লাহ</v>
          </cell>
        </row>
        <row r="8364">
          <cell r="E8364"/>
          <cell r="G8364"/>
        </row>
        <row r="8365">
          <cell r="E8365">
            <v>122334583714</v>
          </cell>
          <cell r="G8365" t="str">
            <v>মোঃ জিয়া উদ্দিন</v>
          </cell>
        </row>
        <row r="8366">
          <cell r="E8366"/>
          <cell r="G8366"/>
        </row>
        <row r="8367">
          <cell r="E8367">
            <v>187001531145</v>
          </cell>
          <cell r="G8367" t="str">
            <v>ফারাহ দিবা তানিয়া</v>
          </cell>
        </row>
        <row r="8368">
          <cell r="E8368"/>
          <cell r="G8368"/>
        </row>
        <row r="8369">
          <cell r="E8369">
            <v>787101967804</v>
          </cell>
          <cell r="G8369" t="str">
            <v>মোঃ আরিফুল হক</v>
          </cell>
        </row>
        <row r="8370">
          <cell r="E8370"/>
          <cell r="G8370"/>
        </row>
        <row r="8371">
          <cell r="E8371">
            <v>836743736748</v>
          </cell>
          <cell r="G8371" t="str">
            <v>খন্দকার আব্দুল হান্নান</v>
          </cell>
        </row>
        <row r="8372">
          <cell r="E8372"/>
          <cell r="G8372"/>
        </row>
        <row r="8373">
          <cell r="E8373">
            <v>551319258548</v>
          </cell>
          <cell r="G8373" t="str">
            <v>ইয়াসমিন আক্তার</v>
          </cell>
        </row>
        <row r="8374">
          <cell r="E8374"/>
          <cell r="G8374"/>
        </row>
        <row r="8375">
          <cell r="E8375">
            <v>667841110040</v>
          </cell>
          <cell r="G8375" t="str">
            <v>শফি উজ্জামার কবিতা</v>
          </cell>
        </row>
        <row r="8376">
          <cell r="E8376"/>
          <cell r="G8376"/>
        </row>
        <row r="8377">
          <cell r="E8377">
            <v>281935976475</v>
          </cell>
          <cell r="G8377" t="str">
            <v>আরিফুল ইসলাম</v>
          </cell>
        </row>
        <row r="8378">
          <cell r="E8378"/>
          <cell r="G8378"/>
        </row>
        <row r="8379">
          <cell r="E8379">
            <v>546558757499</v>
          </cell>
          <cell r="G8379" t="str">
            <v>মোঃ ফখরুদ্দীন সিদ্দিকী</v>
          </cell>
        </row>
        <row r="8380">
          <cell r="E8380"/>
          <cell r="G8380"/>
        </row>
        <row r="8381">
          <cell r="E8381">
            <v>489888312484</v>
          </cell>
          <cell r="G8381" t="str">
            <v>জোয়েল মিয়া</v>
          </cell>
        </row>
        <row r="8382">
          <cell r="E8382"/>
          <cell r="G8382"/>
        </row>
        <row r="8383">
          <cell r="E8383">
            <v>256226735212</v>
          </cell>
          <cell r="G8383" t="str">
            <v>মোঃ নূর ইসলাম</v>
          </cell>
        </row>
        <row r="8384">
          <cell r="E8384"/>
          <cell r="G8384"/>
        </row>
        <row r="8385">
          <cell r="E8385">
            <v>427703717979</v>
          </cell>
          <cell r="G8385" t="str">
            <v>মোঃ দেলোয়ার হোসেন</v>
          </cell>
        </row>
        <row r="8386">
          <cell r="E8386"/>
          <cell r="G8386"/>
        </row>
        <row r="8387">
          <cell r="E8387">
            <v>122666851742</v>
          </cell>
          <cell r="G8387" t="str">
            <v>মোঃ আব্দুল গফুর</v>
          </cell>
        </row>
        <row r="8388">
          <cell r="E8388"/>
          <cell r="G8388"/>
        </row>
        <row r="8389">
          <cell r="E8389">
            <v>866168580544</v>
          </cell>
          <cell r="G8389" t="str">
            <v>কাজী হুমায়ুন কবির</v>
          </cell>
        </row>
        <row r="8390">
          <cell r="E8390"/>
          <cell r="G8390"/>
        </row>
        <row r="8391">
          <cell r="E8391">
            <v>840447469619</v>
          </cell>
          <cell r="G8391" t="str">
            <v>মোঃ আব্দুল মতিন</v>
          </cell>
        </row>
        <row r="8392">
          <cell r="E8392"/>
          <cell r="G8392"/>
        </row>
        <row r="8393">
          <cell r="E8393">
            <v>719458837907</v>
          </cell>
          <cell r="G8393" t="str">
            <v>মোঃ ইসমাইল হোসেন</v>
          </cell>
        </row>
        <row r="8394">
          <cell r="E8394"/>
          <cell r="G8394"/>
        </row>
        <row r="8395">
          <cell r="E8395">
            <v>583503993344</v>
          </cell>
          <cell r="G8395" t="str">
            <v>মোঃ এনামুল হক ভূঁইয়া</v>
          </cell>
        </row>
        <row r="8396">
          <cell r="E8396"/>
          <cell r="G8396"/>
        </row>
        <row r="8397">
          <cell r="E8397">
            <v>584582128750</v>
          </cell>
          <cell r="G8397" t="str">
            <v>কবির হোসেন</v>
          </cell>
        </row>
        <row r="8398">
          <cell r="E8398"/>
          <cell r="G8398"/>
        </row>
        <row r="8399">
          <cell r="E8399">
            <v>840653684917</v>
          </cell>
          <cell r="G8399" t="str">
            <v>মোঃ মহিউদ্দিন</v>
          </cell>
        </row>
        <row r="8400">
          <cell r="E8400"/>
          <cell r="G8400"/>
        </row>
        <row r="8401">
          <cell r="E8401">
            <v>867241999332</v>
          </cell>
          <cell r="G8401" t="str">
            <v>ফারজানা আক্তার</v>
          </cell>
        </row>
        <row r="8402">
          <cell r="E8402"/>
          <cell r="G8402"/>
        </row>
        <row r="8403">
          <cell r="E8403">
            <v>350565685344</v>
          </cell>
          <cell r="G8403" t="str">
            <v>মোঃ নুরুল আলম আকন</v>
          </cell>
        </row>
        <row r="8404">
          <cell r="E8404"/>
          <cell r="G8404"/>
        </row>
        <row r="8405">
          <cell r="E8405">
            <v>866865183419</v>
          </cell>
          <cell r="G8405" t="str">
            <v>আওরঙ্গজেব বিন আলম</v>
          </cell>
        </row>
        <row r="8406">
          <cell r="E8406"/>
          <cell r="G8406"/>
        </row>
        <row r="8407">
          <cell r="E8407">
            <v>255561202115</v>
          </cell>
          <cell r="G8407" t="str">
            <v>মোঃ সিদ্দিক আলী খান</v>
          </cell>
        </row>
        <row r="8408">
          <cell r="E8408"/>
          <cell r="G8408"/>
        </row>
        <row r="8409">
          <cell r="E8409">
            <v>761377275047</v>
          </cell>
          <cell r="G8409" t="str">
            <v>মোঃ সাইদুর রহমান</v>
          </cell>
        </row>
        <row r="8410">
          <cell r="E8410"/>
          <cell r="G8410"/>
        </row>
        <row r="8411">
          <cell r="E8411">
            <v>363104257106</v>
          </cell>
          <cell r="G8411" t="str">
            <v>মোঃ আনোয়ার হোসেন</v>
          </cell>
        </row>
        <row r="8412">
          <cell r="E8412"/>
          <cell r="G8412"/>
        </row>
        <row r="8413">
          <cell r="E8413">
            <v>692045107502</v>
          </cell>
          <cell r="G8413" t="str">
            <v>সুনীল চক্রবর্তী</v>
          </cell>
        </row>
        <row r="8414">
          <cell r="E8414"/>
          <cell r="G8414"/>
        </row>
        <row r="8415">
          <cell r="E8415">
            <v>772936969991</v>
          </cell>
          <cell r="G8415" t="str">
            <v>কাজী সুলতান মোঃ আবু নোমান</v>
          </cell>
        </row>
        <row r="8416">
          <cell r="E8416"/>
          <cell r="G8416"/>
        </row>
        <row r="8417">
          <cell r="E8417">
            <v>880003337085</v>
          </cell>
          <cell r="G8417" t="str">
            <v>মোঃ নুরুল ইসলাম</v>
          </cell>
        </row>
        <row r="8418">
          <cell r="E8418"/>
          <cell r="G8418"/>
        </row>
        <row r="8419">
          <cell r="E8419">
            <v>174587242847</v>
          </cell>
          <cell r="G8419" t="str">
            <v>রুনা লায়লা</v>
          </cell>
        </row>
        <row r="8420">
          <cell r="E8420"/>
          <cell r="G8420"/>
        </row>
        <row r="8421">
          <cell r="E8421">
            <v>732768129364</v>
          </cell>
          <cell r="G8421" t="str">
            <v>মোঃ আজমাইন ইসলাম</v>
          </cell>
        </row>
        <row r="8422">
          <cell r="E8422"/>
          <cell r="G8422"/>
        </row>
        <row r="8423">
          <cell r="E8423">
            <v>133161673263</v>
          </cell>
          <cell r="G8423" t="str">
            <v>মোঃ আতিক হোসেন</v>
          </cell>
        </row>
        <row r="8424">
          <cell r="E8424"/>
          <cell r="G8424"/>
        </row>
        <row r="8425">
          <cell r="E8425">
            <v>178442248239</v>
          </cell>
          <cell r="G8425" t="str">
            <v>রবীন্দ্রনাথ নাগ</v>
          </cell>
        </row>
        <row r="8426">
          <cell r="E8426"/>
          <cell r="G8426"/>
        </row>
        <row r="8427">
          <cell r="E8427">
            <v>559980100193</v>
          </cell>
          <cell r="G8427" t="str">
            <v>মোঃ জাহাঙ্গীর আলম</v>
          </cell>
        </row>
        <row r="8428">
          <cell r="E8428"/>
          <cell r="G8428"/>
        </row>
        <row r="8429">
          <cell r="E8429">
            <v>427941474430</v>
          </cell>
          <cell r="G8429" t="str">
            <v>মোঃ লুকমান মীর</v>
          </cell>
        </row>
        <row r="8430">
          <cell r="E8430"/>
          <cell r="G8430"/>
        </row>
        <row r="8431">
          <cell r="E8431">
            <v>443297581809</v>
          </cell>
          <cell r="G8431" t="str">
            <v>মোঃ নান্নু মিয়া</v>
          </cell>
        </row>
        <row r="8432">
          <cell r="E8432"/>
          <cell r="G8432"/>
        </row>
        <row r="8433">
          <cell r="E8433">
            <v>239000485264</v>
          </cell>
          <cell r="G8433" t="str">
            <v>ঝর্ণা আক্তার</v>
          </cell>
        </row>
        <row r="8434">
          <cell r="E8434"/>
          <cell r="G8434"/>
        </row>
        <row r="8435">
          <cell r="E8435">
            <v>146497183474</v>
          </cell>
          <cell r="G8435" t="str">
            <v>মোঃ আলা উদ্দিন মিয়া</v>
          </cell>
        </row>
        <row r="8436">
          <cell r="E8436"/>
          <cell r="G8436"/>
        </row>
        <row r="8437">
          <cell r="E8437">
            <v>530350744125</v>
          </cell>
          <cell r="G8437" t="str">
            <v>দেবব্রত সরকার</v>
          </cell>
        </row>
        <row r="8438">
          <cell r="E8438"/>
          <cell r="G8438"/>
        </row>
        <row r="8439">
          <cell r="E8439">
            <v>226656211007</v>
          </cell>
          <cell r="G8439" t="str">
            <v>মিসেস রওশনারা পারভীন</v>
          </cell>
        </row>
        <row r="8440">
          <cell r="E8440"/>
          <cell r="G8440"/>
        </row>
        <row r="8441">
          <cell r="E8441">
            <v>190898127827</v>
          </cell>
          <cell r="G8441" t="str">
            <v>এ এস এম মান্নাফ রহমান</v>
          </cell>
        </row>
        <row r="8442">
          <cell r="E8442"/>
          <cell r="G8442"/>
        </row>
        <row r="8443">
          <cell r="E8443">
            <v>142919589609</v>
          </cell>
          <cell r="G8443" t="str">
            <v>উত্তম কুমার বড়ুয়া</v>
          </cell>
        </row>
        <row r="8444">
          <cell r="E8444"/>
          <cell r="G8444"/>
        </row>
        <row r="8445">
          <cell r="E8445">
            <v>490042183118</v>
          </cell>
          <cell r="G8445" t="str">
            <v>স্বরস্বতী গুপ্ত</v>
          </cell>
        </row>
        <row r="8446">
          <cell r="E8446"/>
          <cell r="G8446"/>
        </row>
        <row r="8447">
          <cell r="E8447">
            <v>540218334328</v>
          </cell>
          <cell r="G8447" t="str">
            <v>শিরেন বানু</v>
          </cell>
        </row>
        <row r="8448">
          <cell r="E8448"/>
          <cell r="G8448"/>
        </row>
        <row r="8449">
          <cell r="E8449">
            <v>717578672676</v>
          </cell>
          <cell r="G8449" t="str">
            <v>নুজহাত জাহান জুথি</v>
          </cell>
        </row>
        <row r="8450">
          <cell r="E8450"/>
          <cell r="G8450"/>
        </row>
        <row r="8451">
          <cell r="E8451">
            <v>162482840367</v>
          </cell>
          <cell r="G8451" t="str">
            <v>আসাদুল্লাহ আল-গালিব</v>
          </cell>
        </row>
        <row r="8452">
          <cell r="E8452"/>
          <cell r="G8452"/>
        </row>
        <row r="8453">
          <cell r="E8453">
            <v>563962630815</v>
          </cell>
          <cell r="G8453" t="str">
            <v>মোঃ আশিকুর রহমান</v>
          </cell>
        </row>
        <row r="8454">
          <cell r="E8454"/>
          <cell r="G8454"/>
        </row>
        <row r="8455">
          <cell r="E8455">
            <v>488924456709</v>
          </cell>
          <cell r="G8455" t="str">
            <v>মোঃ আব্দুল কাহার মিয়া</v>
          </cell>
        </row>
        <row r="8456">
          <cell r="E8456"/>
          <cell r="G8456"/>
        </row>
        <row r="8457">
          <cell r="E8457">
            <v>238828905663</v>
          </cell>
          <cell r="G8457" t="str">
            <v>মিনোতি রানী নাথ</v>
          </cell>
        </row>
        <row r="8458">
          <cell r="E8458"/>
          <cell r="G8458"/>
        </row>
        <row r="8459">
          <cell r="E8459">
            <v>337533879627</v>
          </cell>
          <cell r="G8459" t="str">
            <v>মোঃ নুরনাবে নিরপরাধ</v>
          </cell>
        </row>
        <row r="8460">
          <cell r="E8460"/>
          <cell r="G8460"/>
        </row>
        <row r="8461">
          <cell r="E8461">
            <v>575780842981</v>
          </cell>
          <cell r="G8461" t="str">
            <v>আল মুনির মো. এহসানুর রহমান</v>
          </cell>
        </row>
        <row r="8462">
          <cell r="E8462"/>
          <cell r="G8462"/>
        </row>
        <row r="8463">
          <cell r="E8463">
            <v>453699646879</v>
          </cell>
          <cell r="G8463" t="str">
            <v>মোঃ বাবুল হোসেন</v>
          </cell>
        </row>
        <row r="8464">
          <cell r="E8464"/>
          <cell r="G8464"/>
        </row>
        <row r="8465">
          <cell r="E8465">
            <v>754145805336</v>
          </cell>
          <cell r="G8465" t="str">
            <v>শাকিল সরকার</v>
          </cell>
        </row>
        <row r="8466">
          <cell r="E8466"/>
          <cell r="G8466"/>
        </row>
        <row r="8467">
          <cell r="E8467"/>
          <cell r="G8467" t="str">
            <v>ইশরাত জাহান তিশা</v>
          </cell>
        </row>
        <row r="8468">
          <cell r="E8468"/>
          <cell r="G8468"/>
        </row>
        <row r="8469">
          <cell r="E8469"/>
          <cell r="G8469"/>
        </row>
        <row r="8470">
          <cell r="E8470">
            <v>515589280265</v>
          </cell>
          <cell r="G8470" t="str">
            <v>সাইমুন নাহার</v>
          </cell>
        </row>
        <row r="8471">
          <cell r="E8471"/>
          <cell r="G8471"/>
        </row>
        <row r="8472">
          <cell r="E8472">
            <v>765544667465</v>
          </cell>
          <cell r="G8472" t="str">
            <v>অনিক রায়</v>
          </cell>
        </row>
        <row r="8473">
          <cell r="E8473"/>
          <cell r="G8473"/>
        </row>
        <row r="8474">
          <cell r="E8474">
            <v>438724232438</v>
          </cell>
          <cell r="G8474" t="str">
            <v>দেবিকা মজুমদার</v>
          </cell>
        </row>
        <row r="8475">
          <cell r="E8475"/>
          <cell r="G8475"/>
        </row>
        <row r="8476">
          <cell r="E8476">
            <v>142732249031</v>
          </cell>
          <cell r="G8476" t="str">
            <v>ফারজানা ইয়াসমিন</v>
          </cell>
        </row>
        <row r="8477">
          <cell r="E8477"/>
          <cell r="G8477"/>
        </row>
        <row r="8478">
          <cell r="E8478">
            <v>355271391080</v>
          </cell>
          <cell r="G8478" t="str">
            <v>জালাল খান</v>
          </cell>
        </row>
        <row r="8479">
          <cell r="E8479"/>
          <cell r="G8479"/>
        </row>
        <row r="8480">
          <cell r="E8480">
            <v>662675232665</v>
          </cell>
          <cell r="G8480" t="str">
            <v>আরিফুল ইসলাম</v>
          </cell>
        </row>
        <row r="8481">
          <cell r="E8481"/>
          <cell r="G8481"/>
        </row>
        <row r="8482">
          <cell r="E8482">
            <v>470051150241</v>
          </cell>
          <cell r="G8482" t="str">
            <v>মোঃ রফিকুল ইসলাম</v>
          </cell>
        </row>
        <row r="8483">
          <cell r="E8483"/>
          <cell r="G8483"/>
        </row>
        <row r="8484">
          <cell r="E8484">
            <v>383802143076</v>
          </cell>
          <cell r="G8484" t="str">
            <v>কানিজ ফাতামা চৌধুরী</v>
          </cell>
        </row>
        <row r="8485">
          <cell r="E8485"/>
          <cell r="G8485"/>
        </row>
        <row r="8486">
          <cell r="E8486">
            <v>538010725756</v>
          </cell>
          <cell r="G8486" t="str">
            <v>মোঃ আব্দুল্লাহ আল মাসুদ</v>
          </cell>
        </row>
        <row r="8487">
          <cell r="E8487"/>
          <cell r="G8487"/>
        </row>
        <row r="8488">
          <cell r="E8488">
            <v>690033518505</v>
          </cell>
          <cell r="G8488" t="str">
            <v>ফারজানা শারমিন</v>
          </cell>
        </row>
        <row r="8489">
          <cell r="E8489"/>
          <cell r="G8489"/>
        </row>
        <row r="8490">
          <cell r="E8490">
            <v>330176475212</v>
          </cell>
          <cell r="G8490" t="str">
            <v>মোঃ শাহিনুজ্জামান</v>
          </cell>
        </row>
        <row r="8491">
          <cell r="E8491"/>
          <cell r="G8491"/>
        </row>
        <row r="8492">
          <cell r="E8492">
            <v>883958840410</v>
          </cell>
          <cell r="G8492" t="str">
            <v>জুয়েল রানা</v>
          </cell>
        </row>
        <row r="8493">
          <cell r="E8493"/>
          <cell r="G8493"/>
        </row>
        <row r="8494">
          <cell r="E8494">
            <v>258357531533</v>
          </cell>
          <cell r="G8494" t="str">
            <v>পার্থ প্রতিম ঘোষ</v>
          </cell>
        </row>
        <row r="8495">
          <cell r="E8495"/>
          <cell r="G8495"/>
        </row>
        <row r="8496">
          <cell r="E8496">
            <v>428211749038</v>
          </cell>
          <cell r="G8496" t="str">
            <v>মোঃ হোসেন আলী</v>
          </cell>
        </row>
        <row r="8497">
          <cell r="E8497"/>
          <cell r="G8497"/>
        </row>
        <row r="8498">
          <cell r="E8498">
            <v>417051921901</v>
          </cell>
          <cell r="G8498" t="str">
            <v>মোঃ আল আমরান সরকার</v>
          </cell>
        </row>
        <row r="8499">
          <cell r="E8499"/>
          <cell r="G8499"/>
        </row>
        <row r="8500">
          <cell r="E8500">
            <v>175044192411</v>
          </cell>
          <cell r="G8500" t="str">
            <v>মোঃ মনজুর হোসেন</v>
          </cell>
        </row>
        <row r="8501">
          <cell r="E8501"/>
          <cell r="G8501"/>
        </row>
        <row r="8502">
          <cell r="E8502">
            <v>174727158113</v>
          </cell>
          <cell r="G8502" t="str">
            <v>মোঃ তরিকুল ইসলাম</v>
          </cell>
        </row>
        <row r="8503">
          <cell r="E8503"/>
          <cell r="G8503"/>
        </row>
        <row r="8504">
          <cell r="E8504">
            <v>792023730609</v>
          </cell>
          <cell r="G8504" t="str">
            <v>মোঃ শহিদুল ইসলাম</v>
          </cell>
        </row>
        <row r="8505">
          <cell r="E8505"/>
          <cell r="G8505"/>
        </row>
        <row r="8506">
          <cell r="E8506">
            <v>587842168125</v>
          </cell>
          <cell r="G8506" t="str">
            <v>রুহুল আমিন</v>
          </cell>
        </row>
        <row r="8507">
          <cell r="E8507"/>
          <cell r="G8507"/>
        </row>
        <row r="8508">
          <cell r="E8508">
            <v>512860334994</v>
          </cell>
          <cell r="G8508" t="str">
            <v>মোঃ পারভেজ রানা</v>
          </cell>
        </row>
        <row r="8509">
          <cell r="E8509"/>
          <cell r="G8509"/>
        </row>
        <row r="8510">
          <cell r="E8510">
            <v>864774500732</v>
          </cell>
          <cell r="G8510" t="str">
            <v>মোঃ শাহাদাত হোসেন</v>
          </cell>
        </row>
        <row r="8511">
          <cell r="E8511"/>
          <cell r="G8511"/>
        </row>
        <row r="8512">
          <cell r="E8512">
            <v>363514436404</v>
          </cell>
          <cell r="G8512" t="str">
            <v>বেলায়েত হোসেন</v>
          </cell>
        </row>
        <row r="8513">
          <cell r="E8513"/>
          <cell r="G8513"/>
        </row>
        <row r="8514">
          <cell r="E8514">
            <v>292748680600</v>
          </cell>
          <cell r="G8514" t="str">
            <v>খন্দকার মাহমুদুর রহমান</v>
          </cell>
        </row>
        <row r="8515">
          <cell r="E8515"/>
          <cell r="G8515"/>
        </row>
        <row r="8516">
          <cell r="E8516">
            <v>718237612565</v>
          </cell>
          <cell r="G8516" t="str">
            <v>মোহাম্মদ সাদবিন খান</v>
          </cell>
        </row>
        <row r="8517">
          <cell r="E8517"/>
          <cell r="G8517"/>
        </row>
        <row r="8518">
          <cell r="E8518">
            <v>194350576621</v>
          </cell>
          <cell r="G8518" t="str">
            <v>মিঠুন কুমার</v>
          </cell>
        </row>
        <row r="8519">
          <cell r="E8519"/>
          <cell r="G8519"/>
        </row>
        <row r="8520">
          <cell r="E8520">
            <v>134469176491</v>
          </cell>
          <cell r="G8520" t="str">
            <v>মোঃ জুলহাস ফরাজী</v>
          </cell>
        </row>
        <row r="8521">
          <cell r="E8521"/>
          <cell r="G8521"/>
        </row>
        <row r="8522">
          <cell r="E8522">
            <v>713514277837</v>
          </cell>
          <cell r="G8522" t="str">
            <v>মোঃ আরিফ হোসেন</v>
          </cell>
        </row>
        <row r="8523">
          <cell r="E8523"/>
          <cell r="G8523"/>
        </row>
        <row r="8524">
          <cell r="E8524">
            <v>261999853841</v>
          </cell>
          <cell r="G8524" t="str">
            <v>মোঃ আব্দুল মোতালেব</v>
          </cell>
        </row>
        <row r="8525">
          <cell r="E8525"/>
          <cell r="G8525"/>
        </row>
        <row r="8526">
          <cell r="E8526">
            <v>250779267545</v>
          </cell>
          <cell r="G8526" t="str">
            <v>উম্মা খারুম মাহবুবা হেরা</v>
          </cell>
        </row>
        <row r="8527">
          <cell r="E8527"/>
          <cell r="G8527"/>
        </row>
        <row r="8528">
          <cell r="E8528">
            <v>182174740926</v>
          </cell>
          <cell r="G8528" t="str">
            <v>মন্টু চন্দ্র দাস</v>
          </cell>
        </row>
        <row r="8529">
          <cell r="E8529"/>
          <cell r="G8529"/>
        </row>
        <row r="8530">
          <cell r="E8530">
            <v>133401676018</v>
          </cell>
          <cell r="G8530" t="str">
            <v>ফারহানা ফেরদৌস</v>
          </cell>
        </row>
        <row r="8531">
          <cell r="E8531"/>
          <cell r="G8531"/>
        </row>
        <row r="8532">
          <cell r="E8532">
            <v>525998950711</v>
          </cell>
          <cell r="G8532" t="str">
            <v>সম্রাট শর্মা</v>
          </cell>
        </row>
        <row r="8533">
          <cell r="E8533"/>
          <cell r="G8533"/>
        </row>
        <row r="8534">
          <cell r="E8534">
            <v>371308807924</v>
          </cell>
          <cell r="G8534" t="str">
            <v>মোঃ হাবিবুর রহমান</v>
          </cell>
        </row>
        <row r="8535">
          <cell r="E8535"/>
          <cell r="G8535"/>
        </row>
        <row r="8536">
          <cell r="E8536">
            <v>419041625459</v>
          </cell>
          <cell r="G8536" t="str">
            <v>মোঃ শামসুদ্দিন মোল্লা</v>
          </cell>
        </row>
        <row r="8537">
          <cell r="E8537"/>
          <cell r="G8537"/>
        </row>
        <row r="8538">
          <cell r="E8538">
            <v>130734639226</v>
          </cell>
          <cell r="G8538" t="str">
            <v>নাসিমা আক্তার</v>
          </cell>
        </row>
        <row r="8539">
          <cell r="E8539"/>
          <cell r="G8539"/>
        </row>
        <row r="8540">
          <cell r="E8540">
            <v>645925141234</v>
          </cell>
          <cell r="G8540" t="str">
            <v>মোঃ আতিকুর রহমান</v>
          </cell>
        </row>
        <row r="8541">
          <cell r="E8541"/>
          <cell r="G8541"/>
        </row>
        <row r="8542">
          <cell r="E8542">
            <v>563967248810</v>
          </cell>
          <cell r="G8542" t="str">
            <v>সাবিনা ইয়াসমিন রুমা</v>
          </cell>
        </row>
        <row r="8543">
          <cell r="E8543"/>
          <cell r="G8543"/>
        </row>
        <row r="8544">
          <cell r="E8544">
            <v>689937278889</v>
          </cell>
          <cell r="G8544" t="str">
            <v>সাদিয়া তাসনিম</v>
          </cell>
        </row>
        <row r="8545">
          <cell r="E8545"/>
          <cell r="G8545"/>
        </row>
        <row r="8546">
          <cell r="E8546">
            <v>494620665725</v>
          </cell>
          <cell r="G8546" t="str">
            <v>নুসরাত জাহান আঁখি</v>
          </cell>
        </row>
        <row r="8547">
          <cell r="E8547"/>
          <cell r="G8547"/>
        </row>
        <row r="8548">
          <cell r="E8548">
            <v>315409484311</v>
          </cell>
          <cell r="G8548" t="str">
            <v>তৌহিদা খাতুন</v>
          </cell>
        </row>
        <row r="8549">
          <cell r="E8549"/>
          <cell r="G8549"/>
        </row>
        <row r="8550">
          <cell r="E8550">
            <v>138637128097</v>
          </cell>
          <cell r="G8550" t="str">
            <v>শাহিনুর ইসলাম</v>
          </cell>
        </row>
        <row r="8551">
          <cell r="E8551"/>
          <cell r="G8551"/>
        </row>
        <row r="8552">
          <cell r="E8552">
            <v>360349271470</v>
          </cell>
          <cell r="G8552" t="str">
            <v>মোঃ হানিফুর রহমান</v>
          </cell>
        </row>
        <row r="8553">
          <cell r="E8553"/>
          <cell r="G8553"/>
        </row>
        <row r="8554">
          <cell r="E8554">
            <v>170135515835</v>
          </cell>
          <cell r="G8554" t="str">
            <v>মোঃ আবু হানিফ</v>
          </cell>
        </row>
        <row r="8555">
          <cell r="E8555"/>
          <cell r="G8555"/>
        </row>
        <row r="8556">
          <cell r="E8556">
            <v>462194561046</v>
          </cell>
          <cell r="G8556" t="str">
            <v>মমতাজ বেগম পান্না</v>
          </cell>
        </row>
        <row r="8557">
          <cell r="E8557"/>
          <cell r="G8557"/>
        </row>
        <row r="8558">
          <cell r="E8558">
            <v>284425694406</v>
          </cell>
          <cell r="G8558" t="str">
            <v>ফাতেমা খাতুন মিম</v>
          </cell>
        </row>
        <row r="8559">
          <cell r="E8559"/>
          <cell r="G8559"/>
        </row>
        <row r="8560">
          <cell r="E8560">
            <v>563406745682</v>
          </cell>
          <cell r="G8560" t="str">
            <v>আব্দুল গনি মিয়া</v>
          </cell>
        </row>
        <row r="8561">
          <cell r="E8561"/>
          <cell r="G8561"/>
        </row>
        <row r="8562">
          <cell r="E8562">
            <v>620218576744</v>
          </cell>
          <cell r="G8562" t="str">
            <v>মোঃ নুরুল ইসলাম হাওলাদার</v>
          </cell>
        </row>
        <row r="8563">
          <cell r="E8563"/>
          <cell r="G8563"/>
        </row>
        <row r="8564">
          <cell r="E8564">
            <v>254426719705</v>
          </cell>
          <cell r="G8564" t="str">
            <v>আরামদায়ক হাসান রোচি</v>
          </cell>
        </row>
        <row r="8565">
          <cell r="E8565"/>
          <cell r="G8565"/>
        </row>
        <row r="8566">
          <cell r="E8566">
            <v>265272853058</v>
          </cell>
          <cell r="G8566" t="str">
            <v>মোঃ ইরফান আলী বিশ্বাস</v>
          </cell>
        </row>
        <row r="8567">
          <cell r="E8567"/>
          <cell r="G8567"/>
        </row>
        <row r="8568">
          <cell r="E8568">
            <v>626562163338</v>
          </cell>
          <cell r="G8568" t="str">
            <v>মোঃ মোস্তাফিজুর রহমান ভূঁইয়া</v>
          </cell>
        </row>
        <row r="8569">
          <cell r="E8569"/>
          <cell r="G8569"/>
        </row>
        <row r="8570">
          <cell r="E8570">
            <v>517655935510</v>
          </cell>
          <cell r="G8570" t="str">
            <v>মোঃ রকিব উদ্দিন মোল্লা</v>
          </cell>
        </row>
        <row r="8571">
          <cell r="E8571"/>
          <cell r="G8571"/>
        </row>
        <row r="8572">
          <cell r="E8572">
            <v>276028535160</v>
          </cell>
          <cell r="G8572" t="str">
            <v>তাবরীনা হক</v>
          </cell>
        </row>
        <row r="8573">
          <cell r="E8573"/>
          <cell r="G8573"/>
        </row>
        <row r="8574">
          <cell r="E8574">
            <v>736896813445</v>
          </cell>
          <cell r="G8574" t="str">
            <v>মোঃ ওমর আলী</v>
          </cell>
        </row>
        <row r="8575">
          <cell r="E8575"/>
          <cell r="G8575"/>
        </row>
        <row r="8576">
          <cell r="E8576">
            <v>433439793426</v>
          </cell>
          <cell r="G8576" t="str">
            <v>মোঃ সোহরাব</v>
          </cell>
        </row>
        <row r="8577">
          <cell r="E8577"/>
          <cell r="G8577"/>
        </row>
        <row r="8578">
          <cell r="E8578">
            <v>416579615946</v>
          </cell>
          <cell r="G8578" t="str">
            <v>নাসিমা বেগম</v>
          </cell>
        </row>
        <row r="8579">
          <cell r="E8579"/>
          <cell r="G8579"/>
        </row>
        <row r="8580">
          <cell r="E8580">
            <v>492993440869</v>
          </cell>
          <cell r="G8580" t="str">
            <v>মোহাম্মদ রায়হানুজ্জামান</v>
          </cell>
        </row>
        <row r="8581">
          <cell r="E8581"/>
          <cell r="G8581"/>
        </row>
        <row r="8582">
          <cell r="E8582">
            <v>314351121701</v>
          </cell>
          <cell r="G8582" t="str">
            <v>আবদুল্লাহ আল আনসারী</v>
          </cell>
        </row>
        <row r="8583">
          <cell r="E8583"/>
          <cell r="G8583"/>
        </row>
        <row r="8584">
          <cell r="E8584">
            <v>471599404464</v>
          </cell>
          <cell r="G8584" t="str">
            <v>মোঃ আলমগীর হোসেন</v>
          </cell>
        </row>
        <row r="8585">
          <cell r="E8585"/>
          <cell r="G8585"/>
        </row>
        <row r="8586">
          <cell r="E8586">
            <v>257831830450</v>
          </cell>
          <cell r="G8586" t="str">
            <v>মোঃ মোয়াজ্জেম হোসেন সরকার</v>
          </cell>
        </row>
        <row r="8587">
          <cell r="E8587"/>
          <cell r="G8587"/>
        </row>
        <row r="8588">
          <cell r="E8588">
            <v>642678433914</v>
          </cell>
          <cell r="G8588" t="str">
            <v>সৈয়দ আনোয়ার হোসেন</v>
          </cell>
        </row>
        <row r="8589">
          <cell r="E8589"/>
          <cell r="G8589"/>
        </row>
        <row r="8590">
          <cell r="E8590">
            <v>334667364665</v>
          </cell>
          <cell r="G8590" t="str">
            <v>মেরিনা হোসেন মুন্নি</v>
          </cell>
        </row>
        <row r="8591">
          <cell r="E8591"/>
          <cell r="G8591"/>
        </row>
        <row r="8592">
          <cell r="E8592">
            <v>796068904804</v>
          </cell>
          <cell r="G8592" t="str">
            <v>আফরোজা পারভীন</v>
          </cell>
        </row>
        <row r="8593">
          <cell r="E8593"/>
          <cell r="G8593"/>
        </row>
        <row r="8594">
          <cell r="E8594">
            <v>276339399359</v>
          </cell>
          <cell r="G8594" t="str">
            <v>মোঃ আমির হোসেন</v>
          </cell>
        </row>
        <row r="8595">
          <cell r="E8595"/>
          <cell r="G8595"/>
        </row>
        <row r="8596">
          <cell r="E8596">
            <v>689824558807</v>
          </cell>
          <cell r="G8596" t="str">
            <v>মোঃ আবু জাফর</v>
          </cell>
        </row>
        <row r="8597">
          <cell r="E8597"/>
          <cell r="G8597"/>
        </row>
        <row r="8598">
          <cell r="E8598">
            <v>341827232545</v>
          </cell>
          <cell r="G8598" t="str">
            <v>আশিকুর রহমান আকন্দ</v>
          </cell>
        </row>
        <row r="8599">
          <cell r="E8599"/>
          <cell r="G8599"/>
        </row>
        <row r="8600">
          <cell r="E8600">
            <v>764327785410</v>
          </cell>
          <cell r="G8600" t="str">
            <v>মোঃ শাহজালাল</v>
          </cell>
        </row>
        <row r="8601">
          <cell r="E8601"/>
          <cell r="G8601"/>
        </row>
        <row r="8602">
          <cell r="E8602">
            <v>520239887603</v>
          </cell>
          <cell r="G8602" t="str">
            <v>জাহেদা বেগম</v>
          </cell>
        </row>
        <row r="8603">
          <cell r="E8603"/>
          <cell r="G8603"/>
        </row>
        <row r="8604">
          <cell r="E8604">
            <v>116452233343</v>
          </cell>
          <cell r="G8604" t="str">
            <v>মোঃ আবুল কাসেম</v>
          </cell>
        </row>
        <row r="8605">
          <cell r="E8605"/>
          <cell r="G8605"/>
        </row>
        <row r="8606">
          <cell r="E8606">
            <v>131429737119</v>
          </cell>
          <cell r="G8606" t="str">
            <v>সৈয়দ আহমেদ</v>
          </cell>
        </row>
        <row r="8607">
          <cell r="E8607"/>
          <cell r="G8607"/>
        </row>
        <row r="8608">
          <cell r="E8608">
            <v>452311816484</v>
          </cell>
          <cell r="G8608" t="str">
            <v>মোঃ সেরাগ ফারাগা</v>
          </cell>
        </row>
        <row r="8609">
          <cell r="E8609"/>
          <cell r="G8609"/>
        </row>
        <row r="8610">
          <cell r="E8610">
            <v>514905536711</v>
          </cell>
          <cell r="G8610" t="str">
            <v>আজিজা নাজরিন নাহার</v>
          </cell>
        </row>
        <row r="8611">
          <cell r="E8611"/>
          <cell r="G8611"/>
        </row>
        <row r="8612">
          <cell r="E8612">
            <v>194952324577</v>
          </cell>
          <cell r="G8612" t="str">
            <v>আবুল কালাম আজাদ</v>
          </cell>
        </row>
        <row r="8613">
          <cell r="E8613"/>
          <cell r="G8613"/>
        </row>
        <row r="8614">
          <cell r="E8614">
            <v>839614128681</v>
          </cell>
          <cell r="G8614" t="str">
            <v>মোঃ গিয়াস উদ্দিন</v>
          </cell>
        </row>
        <row r="8615">
          <cell r="E8615"/>
          <cell r="G8615"/>
        </row>
        <row r="8616">
          <cell r="E8616">
            <v>560827435029</v>
          </cell>
          <cell r="G8616" t="str">
            <v>মোঃ মাসুদ রানা</v>
          </cell>
        </row>
        <row r="8617">
          <cell r="E8617"/>
          <cell r="G8617"/>
        </row>
        <row r="8618">
          <cell r="E8618">
            <v>274645797159</v>
          </cell>
          <cell r="G8618" t="str">
            <v>রওশন আক্তার</v>
          </cell>
        </row>
        <row r="8619">
          <cell r="E8619"/>
          <cell r="G8619"/>
        </row>
        <row r="8620">
          <cell r="E8620">
            <v>467673491746</v>
          </cell>
          <cell r="G8620" t="str">
            <v>তাহমিনা বেগম</v>
          </cell>
        </row>
        <row r="8621">
          <cell r="E8621"/>
          <cell r="G8621"/>
        </row>
        <row r="8622">
          <cell r="E8622">
            <v>619279588039</v>
          </cell>
          <cell r="G8622" t="str">
            <v>মোঃ ইকবাল কবির</v>
          </cell>
        </row>
        <row r="8623">
          <cell r="E8623"/>
          <cell r="G8623"/>
        </row>
        <row r="8624">
          <cell r="E8624">
            <v>827448473984</v>
          </cell>
          <cell r="G8624" t="str">
            <v>এডন নেসা বেগম</v>
          </cell>
        </row>
        <row r="8625">
          <cell r="E8625"/>
          <cell r="G8625"/>
        </row>
        <row r="8626">
          <cell r="E8626">
            <v>312479909129</v>
          </cell>
          <cell r="G8626" t="str">
            <v>গৌতম কর্মকার</v>
          </cell>
        </row>
        <row r="8627">
          <cell r="E8627"/>
          <cell r="G8627"/>
        </row>
        <row r="8628">
          <cell r="E8628">
            <v>349787604686</v>
          </cell>
          <cell r="G8628" t="str">
            <v>আসমাউল হুসনা</v>
          </cell>
        </row>
        <row r="8629">
          <cell r="E8629"/>
          <cell r="G8629"/>
        </row>
        <row r="8630">
          <cell r="E8630">
            <v>398251634161</v>
          </cell>
          <cell r="G8630" t="str">
            <v>মোঃ আমান উল্লাহ</v>
          </cell>
        </row>
        <row r="8631">
          <cell r="E8631"/>
          <cell r="G8631"/>
        </row>
        <row r="8632">
          <cell r="E8632">
            <v>277530960293</v>
          </cell>
          <cell r="G8632" t="str">
            <v>মোঃ জুয়েল রানা</v>
          </cell>
        </row>
        <row r="8633">
          <cell r="E8633"/>
          <cell r="G8633"/>
        </row>
        <row r="8634">
          <cell r="E8634">
            <v>857712383678</v>
          </cell>
          <cell r="G8634" t="str">
            <v>মোহাম্মদ আলী হোসেন খান</v>
          </cell>
        </row>
        <row r="8635">
          <cell r="E8635"/>
          <cell r="G8635"/>
        </row>
        <row r="8636">
          <cell r="E8636">
            <v>882322899045</v>
          </cell>
          <cell r="G8636" t="str">
            <v>মোঃ আব্দুস সেলিম সরদার</v>
          </cell>
        </row>
        <row r="8637">
          <cell r="E8637"/>
          <cell r="G8637"/>
        </row>
        <row r="8638">
          <cell r="E8638">
            <v>651147815784</v>
          </cell>
          <cell r="G8638" t="str">
            <v>মোঃ ইউসুফ খান</v>
          </cell>
        </row>
        <row r="8639">
          <cell r="E8639"/>
          <cell r="G8639"/>
        </row>
        <row r="8640">
          <cell r="E8640">
            <v>824850552743</v>
          </cell>
          <cell r="G8640" t="str">
            <v>মোঃ নাসির হাওলাদার</v>
          </cell>
        </row>
        <row r="8641">
          <cell r="E8641"/>
          <cell r="G8641"/>
        </row>
        <row r="8642">
          <cell r="E8642">
            <v>458358306121</v>
          </cell>
          <cell r="G8642" t="str">
            <v>মোঃ জাহিদ হাসান</v>
          </cell>
        </row>
        <row r="8643">
          <cell r="E8643"/>
          <cell r="G8643"/>
        </row>
        <row r="8644">
          <cell r="E8644">
            <v>424965613849</v>
          </cell>
          <cell r="G8644" t="str">
            <v>আলী আহমেদ ইভান</v>
          </cell>
        </row>
        <row r="8645">
          <cell r="E8645"/>
          <cell r="G8645"/>
        </row>
        <row r="8646">
          <cell r="E8646">
            <v>865580246176</v>
          </cell>
          <cell r="G8646" t="str">
            <v>নুরে আলম এমডি রিসালাত</v>
          </cell>
        </row>
        <row r="8647">
          <cell r="E8647"/>
          <cell r="G8647"/>
        </row>
        <row r="8648">
          <cell r="E8648">
            <v>596608688163</v>
          </cell>
          <cell r="G8648" t="str">
            <v>মোঃ তরিকুল ইসলাম</v>
          </cell>
        </row>
        <row r="8649">
          <cell r="E8649"/>
          <cell r="G8649"/>
        </row>
        <row r="8650">
          <cell r="E8650">
            <v>222705415415</v>
          </cell>
          <cell r="G8650" t="str">
            <v>উম্মে ফারজানা</v>
          </cell>
        </row>
        <row r="8651">
          <cell r="E8651"/>
          <cell r="G8651"/>
        </row>
        <row r="8652">
          <cell r="E8652">
            <v>380926699231</v>
          </cell>
          <cell r="G8652" t="str">
            <v>মোঃ হেলাল উদ্দিন</v>
          </cell>
        </row>
        <row r="8653">
          <cell r="E8653"/>
          <cell r="G8653"/>
        </row>
        <row r="8654">
          <cell r="E8654">
            <v>247436194870</v>
          </cell>
          <cell r="G8654" t="str">
            <v>আয়নাল হোসেন</v>
          </cell>
        </row>
        <row r="8655">
          <cell r="E8655"/>
          <cell r="G8655"/>
        </row>
        <row r="8656">
          <cell r="E8656">
            <v>248012306281</v>
          </cell>
          <cell r="G8656" t="str">
            <v>মোঃ শামীমুল হক</v>
          </cell>
        </row>
        <row r="8657">
          <cell r="E8657"/>
          <cell r="G8657"/>
        </row>
        <row r="8658">
          <cell r="E8658">
            <v>873903216818</v>
          </cell>
          <cell r="G8658" t="str">
            <v>রকিব হাসান</v>
          </cell>
        </row>
        <row r="8659">
          <cell r="E8659"/>
          <cell r="G8659"/>
        </row>
        <row r="8660">
          <cell r="E8660">
            <v>332584708042</v>
          </cell>
          <cell r="G8660" t="str">
            <v>হুমিরা খাতুন</v>
          </cell>
        </row>
        <row r="8661">
          <cell r="E8661"/>
          <cell r="G8661"/>
        </row>
        <row r="8662">
          <cell r="E8662">
            <v>726903447172</v>
          </cell>
          <cell r="G8662" t="str">
            <v>শুরেশ চন্দ্র দাস</v>
          </cell>
        </row>
        <row r="8663">
          <cell r="E8663"/>
          <cell r="G8663"/>
        </row>
        <row r="8664">
          <cell r="E8664">
            <v>129723401410</v>
          </cell>
          <cell r="G8664" t="str">
            <v>ওয়াসউদ্দিন মোল্লা</v>
          </cell>
        </row>
        <row r="8665">
          <cell r="E8665"/>
          <cell r="G8665"/>
        </row>
        <row r="8666">
          <cell r="E8666">
            <v>114719113157</v>
          </cell>
          <cell r="G8666" t="str">
            <v>শাহানা পারভীন তিথি</v>
          </cell>
        </row>
        <row r="8667">
          <cell r="E8667"/>
          <cell r="G8667"/>
        </row>
        <row r="8668">
          <cell r="E8668">
            <v>137964883323</v>
          </cell>
          <cell r="G8668" t="str">
            <v>আফরিন জাহান নওমেন</v>
          </cell>
        </row>
        <row r="8669">
          <cell r="E8669"/>
          <cell r="G8669"/>
        </row>
        <row r="8670">
          <cell r="E8670">
            <v>746021581632</v>
          </cell>
          <cell r="G8670" t="str">
            <v>মোঃ আজিজ উল্লাহ</v>
          </cell>
        </row>
        <row r="8671">
          <cell r="E8671"/>
          <cell r="G8671"/>
        </row>
        <row r="8672">
          <cell r="E8672">
            <v>242994951086</v>
          </cell>
          <cell r="G8672" t="str">
            <v>মোঃ দাউদ মিয়া</v>
          </cell>
        </row>
        <row r="8673">
          <cell r="E8673"/>
          <cell r="G8673"/>
        </row>
        <row r="8674">
          <cell r="E8674">
            <v>514917187250</v>
          </cell>
          <cell r="G8674" t="str">
            <v>মোঃ সেলিম</v>
          </cell>
        </row>
        <row r="8675">
          <cell r="E8675"/>
          <cell r="G8675"/>
        </row>
        <row r="8676">
          <cell r="E8676">
            <v>658404500226</v>
          </cell>
          <cell r="G8676" t="str">
            <v>মোঃ আলতাব হোসেন</v>
          </cell>
        </row>
        <row r="8677">
          <cell r="E8677"/>
          <cell r="G8677"/>
        </row>
        <row r="8678">
          <cell r="E8678">
            <v>430912643927</v>
          </cell>
          <cell r="G8678" t="str">
            <v>মোঃ আবুল হাশেম</v>
          </cell>
        </row>
        <row r="8679">
          <cell r="E8679"/>
          <cell r="G8679"/>
        </row>
        <row r="8680">
          <cell r="E8680">
            <v>829826701693</v>
          </cell>
          <cell r="G8680" t="str">
            <v>কাশমিয়া ফেরদৌস</v>
          </cell>
        </row>
        <row r="8681">
          <cell r="E8681"/>
          <cell r="G8681"/>
        </row>
        <row r="8682">
          <cell r="E8682">
            <v>235471192521</v>
          </cell>
          <cell r="G8682" t="str">
            <v>রেখা আক্তার</v>
          </cell>
        </row>
        <row r="8683">
          <cell r="E8683"/>
          <cell r="G8683"/>
        </row>
        <row r="8684">
          <cell r="E8684">
            <v>244197177716</v>
          </cell>
          <cell r="G8684" t="str">
            <v>প্রিয়া বণিক</v>
          </cell>
        </row>
        <row r="8685">
          <cell r="E8685"/>
          <cell r="G8685"/>
        </row>
        <row r="8686">
          <cell r="E8686">
            <v>489484896359</v>
          </cell>
          <cell r="G8686" t="str">
            <v>মোঃ রেজাউল হক</v>
          </cell>
        </row>
        <row r="8687">
          <cell r="E8687"/>
          <cell r="G8687"/>
        </row>
        <row r="8688">
          <cell r="E8688">
            <v>227756235811</v>
          </cell>
          <cell r="G8688" t="str">
            <v>চঞ্চল বিশ্বাস</v>
          </cell>
        </row>
        <row r="8689">
          <cell r="E8689"/>
          <cell r="G8689"/>
        </row>
        <row r="8690">
          <cell r="E8690">
            <v>724145432529</v>
          </cell>
          <cell r="G8690" t="str">
            <v>আলেকজান্ডার রোজারিও</v>
          </cell>
        </row>
        <row r="8691">
          <cell r="E8691"/>
          <cell r="G8691"/>
        </row>
        <row r="8692">
          <cell r="E8692">
            <v>688714399435</v>
          </cell>
          <cell r="G8692" t="str">
            <v>মোঃ আকবর হোসেন</v>
          </cell>
        </row>
        <row r="8693">
          <cell r="E8693"/>
          <cell r="G8693"/>
        </row>
        <row r="8694">
          <cell r="E8694">
            <v>698565522222</v>
          </cell>
          <cell r="G8694" t="str">
            <v>মোঃ শওকত আলী</v>
          </cell>
        </row>
        <row r="8695">
          <cell r="E8695"/>
          <cell r="G8695"/>
        </row>
        <row r="8696">
          <cell r="E8696">
            <v>656744373389</v>
          </cell>
          <cell r="G8696" t="str">
            <v>মোঃ ইস্কান্দার আলী</v>
          </cell>
        </row>
        <row r="8697">
          <cell r="E8697"/>
          <cell r="G8697"/>
        </row>
        <row r="8698">
          <cell r="E8698">
            <v>654966112479</v>
          </cell>
          <cell r="G8698" t="str">
            <v>মোহাম্মদ উসমান গনি</v>
          </cell>
        </row>
        <row r="8699">
          <cell r="E8699"/>
          <cell r="G8699"/>
        </row>
        <row r="8700">
          <cell r="E8700">
            <v>526266581855</v>
          </cell>
          <cell r="G8700" t="str">
            <v>মোঃ নাজমুল ইসলাম</v>
          </cell>
        </row>
        <row r="8701">
          <cell r="E8701"/>
          <cell r="G8701"/>
        </row>
        <row r="8702">
          <cell r="E8702">
            <v>733902399346</v>
          </cell>
          <cell r="G8702" t="str">
            <v>মোঃ চাঁন মিয়া</v>
          </cell>
        </row>
        <row r="8703">
          <cell r="E8703"/>
          <cell r="G8703"/>
        </row>
        <row r="8704">
          <cell r="E8704">
            <v>856080316835</v>
          </cell>
          <cell r="G8704" t="str">
            <v>খালিদ হোসেন</v>
          </cell>
        </row>
        <row r="8705">
          <cell r="E8705"/>
          <cell r="G8705"/>
        </row>
        <row r="8706">
          <cell r="E8706">
            <v>557459142772</v>
          </cell>
          <cell r="G8706" t="str">
            <v>মিসেস মোজিদা</v>
          </cell>
        </row>
        <row r="8707">
          <cell r="E8707"/>
          <cell r="G8707"/>
        </row>
        <row r="8708">
          <cell r="E8708">
            <v>716175192742</v>
          </cell>
          <cell r="G8708" t="str">
            <v>মোঃ সাদ্দাম হোসেন</v>
          </cell>
        </row>
        <row r="8709">
          <cell r="E8709"/>
          <cell r="G8709"/>
        </row>
        <row r="8710">
          <cell r="E8710">
            <v>369515478020</v>
          </cell>
          <cell r="G8710" t="str">
            <v>রাজলক্ষ্মী পাল</v>
          </cell>
        </row>
        <row r="8711">
          <cell r="E8711"/>
          <cell r="G8711"/>
        </row>
        <row r="8712">
          <cell r="E8712">
            <v>677282643632</v>
          </cell>
          <cell r="G8712" t="str">
            <v>মিসেস জাহানারা খাতুন</v>
          </cell>
        </row>
        <row r="8713">
          <cell r="E8713"/>
          <cell r="G8713"/>
        </row>
        <row r="8714">
          <cell r="E8714">
            <v>883348866033</v>
          </cell>
          <cell r="G8714" t="str">
            <v>মোঃ মনিরুজ্জামান সিকদার</v>
          </cell>
        </row>
        <row r="8715">
          <cell r="E8715"/>
          <cell r="G8715"/>
        </row>
        <row r="8716">
          <cell r="E8716">
            <v>257683463700</v>
          </cell>
          <cell r="G8716" t="str">
            <v>সুমি আক্তার</v>
          </cell>
        </row>
        <row r="8717">
          <cell r="E8717"/>
          <cell r="G8717"/>
        </row>
        <row r="8718">
          <cell r="E8718">
            <v>624798697965</v>
          </cell>
          <cell r="G8718" t="str">
            <v>মোঃ জাহাঙ্গীর হোসেন চৌধুরী</v>
          </cell>
        </row>
        <row r="8719">
          <cell r="E8719"/>
          <cell r="G8719"/>
        </row>
        <row r="8720">
          <cell r="E8720">
            <v>269838698204</v>
          </cell>
          <cell r="G8720" t="str">
            <v>সাবরিনা শুলতানা</v>
          </cell>
        </row>
        <row r="8721">
          <cell r="E8721"/>
          <cell r="G8721"/>
        </row>
        <row r="8722">
          <cell r="E8722">
            <v>116043331155</v>
          </cell>
          <cell r="G8722" t="str">
            <v>লতিফা বিনতা মাহবুব</v>
          </cell>
        </row>
        <row r="8723">
          <cell r="E8723"/>
          <cell r="G8723"/>
        </row>
        <row r="8724">
          <cell r="E8724">
            <v>250986683732</v>
          </cell>
          <cell r="G8724" t="str">
            <v>মোঃ তাজুল ইসলাম</v>
          </cell>
        </row>
        <row r="8725">
          <cell r="E8725"/>
          <cell r="G8725"/>
        </row>
        <row r="8726">
          <cell r="E8726">
            <v>551280658076</v>
          </cell>
          <cell r="G8726" t="str">
            <v>মোঃ রেজাউল ইসলাম</v>
          </cell>
        </row>
        <row r="8727">
          <cell r="E8727"/>
          <cell r="G8727"/>
        </row>
        <row r="8728">
          <cell r="E8728">
            <v>719867200032</v>
          </cell>
          <cell r="G8728" t="str">
            <v>মোঃ শিহাব উদ্দিন আল আজাদ</v>
          </cell>
        </row>
        <row r="8729">
          <cell r="E8729"/>
          <cell r="G8729"/>
        </row>
        <row r="8730">
          <cell r="E8730">
            <v>671912582954</v>
          </cell>
          <cell r="G8730" t="str">
            <v>মোঃ মজিবুর রহমান সিকদার</v>
          </cell>
        </row>
        <row r="8731">
          <cell r="E8731"/>
          <cell r="G8731"/>
        </row>
        <row r="8732">
          <cell r="E8732">
            <v>193372338913</v>
          </cell>
          <cell r="G8732" t="str">
            <v>ঝর্ণা রানী দাস</v>
          </cell>
        </row>
        <row r="8733">
          <cell r="E8733"/>
          <cell r="G8733"/>
        </row>
        <row r="8734">
          <cell r="E8734">
            <v>286728831053</v>
          </cell>
          <cell r="G8734" t="str">
            <v>মোঃ শমসের আলী</v>
          </cell>
        </row>
        <row r="8735">
          <cell r="E8735"/>
          <cell r="G8735"/>
        </row>
        <row r="8736">
          <cell r="E8736">
            <v>735503372139</v>
          </cell>
          <cell r="G8736" t="str">
            <v>খান তুহিন সাজ্জাদ</v>
          </cell>
        </row>
        <row r="8737">
          <cell r="E8737"/>
          <cell r="G8737"/>
        </row>
        <row r="8738">
          <cell r="E8738">
            <v>869285202499</v>
          </cell>
          <cell r="G8738" t="str">
            <v>ফারাতুজ জোহরা</v>
          </cell>
        </row>
        <row r="8739">
          <cell r="E8739"/>
          <cell r="G8739"/>
        </row>
        <row r="8740">
          <cell r="E8740">
            <v>468265987682</v>
          </cell>
          <cell r="G8740" t="str">
            <v>কিরণ রায়</v>
          </cell>
        </row>
        <row r="8741">
          <cell r="E8741"/>
          <cell r="G8741"/>
        </row>
        <row r="8742">
          <cell r="E8742">
            <v>222738966107</v>
          </cell>
          <cell r="G8742" t="str">
            <v>প্রিয়াঙ্কা দাস</v>
          </cell>
        </row>
        <row r="8743">
          <cell r="E8743"/>
          <cell r="G8743"/>
        </row>
        <row r="8744">
          <cell r="E8744">
            <v>237193998300</v>
          </cell>
          <cell r="G8744" t="str">
            <v>নুরুল করিম</v>
          </cell>
        </row>
        <row r="8745">
          <cell r="E8745"/>
          <cell r="G8745"/>
        </row>
        <row r="8746">
          <cell r="E8746">
            <v>637406298482</v>
          </cell>
          <cell r="G8746" t="str">
            <v>মুক্তা রানী রায়</v>
          </cell>
        </row>
        <row r="8747">
          <cell r="E8747"/>
          <cell r="G8747"/>
        </row>
        <row r="8748">
          <cell r="E8748">
            <v>327079351399</v>
          </cell>
          <cell r="G8748" t="str">
            <v>ফারানাক আক্তার</v>
          </cell>
        </row>
        <row r="8749">
          <cell r="E8749"/>
          <cell r="G8749"/>
        </row>
        <row r="8750">
          <cell r="E8750">
            <v>622704674943</v>
          </cell>
          <cell r="G8750" t="str">
            <v>পূর্ণিমা সাহা</v>
          </cell>
        </row>
        <row r="8751">
          <cell r="E8751"/>
          <cell r="G8751"/>
        </row>
        <row r="8752">
          <cell r="E8752">
            <v>838153398087</v>
          </cell>
          <cell r="G8752" t="str">
            <v>মোঃ আব্দুল বাতান</v>
          </cell>
        </row>
        <row r="8753">
          <cell r="E8753"/>
          <cell r="G8753"/>
        </row>
        <row r="8754">
          <cell r="E8754">
            <v>269894716735</v>
          </cell>
          <cell r="G8754" t="str">
            <v>মোঃ মেহেদী হাসান</v>
          </cell>
        </row>
        <row r="8755">
          <cell r="E8755"/>
          <cell r="G8755"/>
        </row>
        <row r="8756">
          <cell r="E8756">
            <v>443559585994</v>
          </cell>
          <cell r="G8756" t="str">
            <v>শেওলি আক্তার</v>
          </cell>
        </row>
        <row r="8757">
          <cell r="E8757"/>
          <cell r="G8757"/>
        </row>
        <row r="8758">
          <cell r="E8758">
            <v>141102797094</v>
          </cell>
          <cell r="G8758" t="str">
            <v>মোঃ তাহাজ্জুত দপ্তরী নীরব</v>
          </cell>
        </row>
        <row r="8759">
          <cell r="E8759"/>
          <cell r="G8759"/>
        </row>
        <row r="8760">
          <cell r="E8760">
            <v>551752198545</v>
          </cell>
          <cell r="G8760" t="str">
            <v>মালিক পারভেজ হাসান</v>
          </cell>
        </row>
        <row r="8761">
          <cell r="E8761"/>
          <cell r="G8761"/>
        </row>
        <row r="8762">
          <cell r="E8762">
            <v>870533649799</v>
          </cell>
          <cell r="G8762" t="str">
            <v>মোঃ শাহাবুদ্দিন</v>
          </cell>
        </row>
        <row r="8763">
          <cell r="E8763"/>
          <cell r="G8763"/>
        </row>
        <row r="8764">
          <cell r="E8764">
            <v>145030554500</v>
          </cell>
          <cell r="G8764" t="str">
            <v>জান্নাতুল ফেরদৌস</v>
          </cell>
        </row>
        <row r="8765">
          <cell r="E8765"/>
          <cell r="G8765"/>
        </row>
        <row r="8766">
          <cell r="E8766">
            <v>143607211195</v>
          </cell>
          <cell r="G8766" t="str">
            <v>মোঃ গোলাম রব চৌধুরী</v>
          </cell>
        </row>
        <row r="8767">
          <cell r="E8767"/>
          <cell r="G8767"/>
        </row>
        <row r="8768">
          <cell r="E8768">
            <v>855845491084</v>
          </cell>
          <cell r="G8768" t="str">
            <v>মোঃ সামান আলী</v>
          </cell>
        </row>
        <row r="8769">
          <cell r="E8769"/>
          <cell r="G8769"/>
        </row>
        <row r="8770">
          <cell r="E8770"/>
          <cell r="G8770" t="str">
            <v>সোহেল মাহমুদ</v>
          </cell>
        </row>
        <row r="8771">
          <cell r="E8771"/>
          <cell r="G8771"/>
        </row>
        <row r="8772">
          <cell r="E8772"/>
          <cell r="G8772"/>
        </row>
        <row r="8773">
          <cell r="E8773">
            <v>390370361596</v>
          </cell>
          <cell r="G8773" t="str">
            <v>শামসুল হক</v>
          </cell>
        </row>
        <row r="8774">
          <cell r="E8774"/>
          <cell r="G8774"/>
        </row>
        <row r="8775">
          <cell r="E8775">
            <v>129583175590</v>
          </cell>
          <cell r="G8775" t="str">
            <v>সুস্মিতা রায় চৌধুরী</v>
          </cell>
        </row>
        <row r="8776">
          <cell r="E8776"/>
          <cell r="G8776"/>
        </row>
        <row r="8777">
          <cell r="E8777">
            <v>564112465143</v>
          </cell>
          <cell r="G8777" t="str">
            <v>দেবশ্রী সাহা</v>
          </cell>
        </row>
        <row r="8778">
          <cell r="E8778"/>
          <cell r="G8778"/>
        </row>
        <row r="8779">
          <cell r="E8779">
            <v>280732883082</v>
          </cell>
          <cell r="G8779" t="str">
            <v>মোঃ আব্দুর রহিম</v>
          </cell>
        </row>
        <row r="8780">
          <cell r="E8780"/>
          <cell r="G8780"/>
        </row>
        <row r="8781">
          <cell r="E8781">
            <v>319310541659</v>
          </cell>
          <cell r="G8781" t="str">
            <v>সোবাহান হায়লাদার</v>
          </cell>
        </row>
        <row r="8782">
          <cell r="E8782"/>
          <cell r="G8782"/>
        </row>
        <row r="8783">
          <cell r="E8783">
            <v>450819554953</v>
          </cell>
          <cell r="G8783" t="str">
            <v>মোঃ আব্দুল ওয়াদুদ</v>
          </cell>
        </row>
        <row r="8784">
          <cell r="E8784"/>
          <cell r="G8784"/>
        </row>
        <row r="8785">
          <cell r="E8785">
            <v>117876629065</v>
          </cell>
          <cell r="G8785" t="str">
            <v>খন্দকার মিজানুর রহমান</v>
          </cell>
        </row>
        <row r="8786">
          <cell r="E8786"/>
          <cell r="G8786"/>
        </row>
        <row r="8787">
          <cell r="E8787">
            <v>344669672762</v>
          </cell>
          <cell r="G8787" t="str">
            <v>হাবিবুর রহমান</v>
          </cell>
        </row>
        <row r="8788">
          <cell r="E8788"/>
          <cell r="G8788"/>
        </row>
        <row r="8789">
          <cell r="E8789">
            <v>227089444701</v>
          </cell>
          <cell r="G8789" t="str">
            <v>মোঃ হানিফ</v>
          </cell>
        </row>
        <row r="8790">
          <cell r="E8790"/>
          <cell r="G8790"/>
        </row>
        <row r="8791">
          <cell r="E8791">
            <v>326806665319</v>
          </cell>
          <cell r="G8791" t="str">
            <v>জুলিয়া পারভীন</v>
          </cell>
        </row>
        <row r="8792">
          <cell r="E8792"/>
          <cell r="G8792"/>
        </row>
        <row r="8793">
          <cell r="E8793">
            <v>176569465697</v>
          </cell>
          <cell r="G8793" t="str">
            <v>সুভাষ সরকার</v>
          </cell>
        </row>
        <row r="8794">
          <cell r="E8794"/>
          <cell r="G8794"/>
        </row>
        <row r="8795">
          <cell r="E8795">
            <v>574106412529</v>
          </cell>
          <cell r="G8795" t="str">
            <v>শারমিন ফারহানা ইসলাম</v>
          </cell>
        </row>
        <row r="8796">
          <cell r="E8796"/>
          <cell r="G8796"/>
        </row>
        <row r="8797">
          <cell r="E8797">
            <v>683853170736</v>
          </cell>
          <cell r="G8797" t="str">
            <v>মোঃ আলী হোসেন</v>
          </cell>
        </row>
        <row r="8798">
          <cell r="E8798"/>
          <cell r="G8798"/>
        </row>
        <row r="8799">
          <cell r="E8799">
            <v>161537369055</v>
          </cell>
          <cell r="G8799" t="str">
            <v>মোঃ সাইফুল আলম চৌধুরী</v>
          </cell>
        </row>
        <row r="8800">
          <cell r="E8800"/>
          <cell r="G8800"/>
        </row>
        <row r="8801">
          <cell r="E8801">
            <v>436512879772</v>
          </cell>
          <cell r="G8801" t="str">
            <v>মোঃ হারিস মিয়া</v>
          </cell>
        </row>
        <row r="8802">
          <cell r="E8802"/>
          <cell r="G8802"/>
        </row>
        <row r="8803">
          <cell r="E8803">
            <v>779776688237</v>
          </cell>
          <cell r="G8803" t="str">
            <v>মোঃ মিজানুর রহমান গাজী</v>
          </cell>
        </row>
        <row r="8804">
          <cell r="E8804"/>
          <cell r="G8804"/>
        </row>
        <row r="8805">
          <cell r="E8805">
            <v>496208127768</v>
          </cell>
          <cell r="G8805" t="str">
            <v>মোঃ ইয়াকুব আলী</v>
          </cell>
        </row>
        <row r="8806">
          <cell r="E8806"/>
          <cell r="G8806"/>
        </row>
        <row r="8807">
          <cell r="E8807">
            <v>391000411582</v>
          </cell>
          <cell r="G8807" t="str">
            <v>মোঃ জাহাঙ্গীর মোল্লা</v>
          </cell>
        </row>
        <row r="8808">
          <cell r="E8808"/>
          <cell r="G8808"/>
        </row>
        <row r="8809">
          <cell r="E8809">
            <v>179661505710</v>
          </cell>
          <cell r="G8809" t="str">
            <v>আব্দুল মজিদ</v>
          </cell>
        </row>
        <row r="8810">
          <cell r="E8810"/>
          <cell r="G8810"/>
        </row>
        <row r="8811">
          <cell r="E8811">
            <v>340636174090</v>
          </cell>
          <cell r="G8811" t="str">
            <v>পারভেজ সিকদার</v>
          </cell>
        </row>
        <row r="8812">
          <cell r="E8812"/>
          <cell r="G8812"/>
        </row>
        <row r="8813">
          <cell r="E8813">
            <v>439730474268</v>
          </cell>
          <cell r="G8813" t="str">
            <v>ইসলামী খায়রুল</v>
          </cell>
        </row>
        <row r="8814">
          <cell r="E8814"/>
          <cell r="G8814"/>
        </row>
        <row r="8815">
          <cell r="E8815">
            <v>799189754756</v>
          </cell>
          <cell r="G8815" t="str">
            <v>মোঃ আহসানুল হক খান</v>
          </cell>
        </row>
        <row r="8816">
          <cell r="E8816"/>
          <cell r="G8816"/>
        </row>
        <row r="8817">
          <cell r="E8817">
            <v>435731417046</v>
          </cell>
          <cell r="G8817" t="str">
            <v>শাহানা</v>
          </cell>
        </row>
        <row r="8818">
          <cell r="E8818"/>
          <cell r="G8818"/>
        </row>
        <row r="8819">
          <cell r="E8819">
            <v>559628172778</v>
          </cell>
          <cell r="G8819" t="str">
            <v>মোঃ আব্দুল হাই তালুকদার</v>
          </cell>
        </row>
        <row r="8820">
          <cell r="E8820"/>
          <cell r="G8820"/>
        </row>
        <row r="8821">
          <cell r="E8821">
            <v>518721948038</v>
          </cell>
          <cell r="G8821" t="str">
            <v>মাহিন সরকার</v>
          </cell>
        </row>
        <row r="8822">
          <cell r="E8822"/>
          <cell r="G8822"/>
        </row>
        <row r="8823">
          <cell r="E8823">
            <v>569117415301</v>
          </cell>
          <cell r="G8823" t="str">
            <v>ফাতেমা আফ্ট</v>
          </cell>
        </row>
        <row r="8824">
          <cell r="E8824"/>
          <cell r="G8824"/>
        </row>
        <row r="8825">
          <cell r="E8825">
            <v>421445124771</v>
          </cell>
          <cell r="G8825" t="str">
            <v>মোঃ নাজম উদ্দিন</v>
          </cell>
        </row>
        <row r="8826">
          <cell r="E8826"/>
          <cell r="G8826"/>
        </row>
        <row r="8827">
          <cell r="E8827">
            <v>269532504902</v>
          </cell>
          <cell r="G8827" t="str">
            <v>মোঃ মোখলেছু রহমান সরকার</v>
          </cell>
        </row>
        <row r="8828">
          <cell r="E8828"/>
          <cell r="G8828"/>
        </row>
        <row r="8829">
          <cell r="E8829">
            <v>154441945721</v>
          </cell>
          <cell r="G8829" t="str">
            <v>মোঃ আনোয়ারুল হাকিম</v>
          </cell>
        </row>
        <row r="8830">
          <cell r="E8830"/>
          <cell r="G8830"/>
        </row>
        <row r="8831">
          <cell r="E8831">
            <v>284076945362</v>
          </cell>
          <cell r="G8831" t="str">
            <v>কার্তিক চন্দ</v>
          </cell>
        </row>
        <row r="8832">
          <cell r="E8832"/>
          <cell r="G8832"/>
        </row>
        <row r="8833">
          <cell r="E8833">
            <v>397801198273</v>
          </cell>
          <cell r="G8833" t="str">
            <v>মোঃ এ হান্নান</v>
          </cell>
        </row>
        <row r="8834">
          <cell r="E8834"/>
          <cell r="G8834"/>
        </row>
        <row r="8835">
          <cell r="E8835">
            <v>160129751275</v>
          </cell>
          <cell r="G8835" t="str">
            <v>আশরাফ উদ্দিন আহম্মেদ</v>
          </cell>
        </row>
        <row r="8836">
          <cell r="E8836"/>
          <cell r="G8836"/>
        </row>
        <row r="8837">
          <cell r="E8837">
            <v>761540380653</v>
          </cell>
          <cell r="G8837" t="str">
            <v>মোঃ জয়নাল আবেদীন</v>
          </cell>
        </row>
        <row r="8838">
          <cell r="E8838"/>
          <cell r="G8838"/>
        </row>
        <row r="8839">
          <cell r="E8839">
            <v>130391173332</v>
          </cell>
          <cell r="G8839" t="str">
            <v>মোঃ মনিরুল ইসলাম</v>
          </cell>
        </row>
        <row r="8840">
          <cell r="E8840"/>
          <cell r="G8840"/>
        </row>
        <row r="8841">
          <cell r="E8841">
            <v>774144863332</v>
          </cell>
          <cell r="G8841" t="str">
            <v>মোঃ সিদ্দিকুর রহমান</v>
          </cell>
        </row>
        <row r="8842">
          <cell r="E8842"/>
          <cell r="G8842"/>
        </row>
        <row r="8843">
          <cell r="E8843">
            <v>511362214331</v>
          </cell>
          <cell r="G8843" t="str">
            <v>মোঃ মোশাররফ হোসেন</v>
          </cell>
        </row>
        <row r="8844">
          <cell r="E8844"/>
          <cell r="G8844"/>
        </row>
        <row r="8845">
          <cell r="E8845">
            <v>314746140466</v>
          </cell>
          <cell r="G8845" t="str">
            <v>মোঃ আমির হোসেন</v>
          </cell>
        </row>
        <row r="8846">
          <cell r="E8846"/>
          <cell r="G8846"/>
        </row>
        <row r="8847">
          <cell r="E8847">
            <v>868541236879</v>
          </cell>
          <cell r="G8847" t="str">
            <v>মোঃ রুহুল আমিন মজুমদার</v>
          </cell>
        </row>
        <row r="8848">
          <cell r="E8848"/>
          <cell r="G8848"/>
        </row>
        <row r="8849">
          <cell r="E8849">
            <v>245578994430</v>
          </cell>
          <cell r="G8849" t="str">
            <v>আঁখি সূত্র ধর</v>
          </cell>
        </row>
        <row r="8850">
          <cell r="E8850"/>
          <cell r="G8850"/>
        </row>
        <row r="8851">
          <cell r="E8851">
            <v>854514794438</v>
          </cell>
          <cell r="G8851" t="str">
            <v>মোঃ নাজমুল হুদা শামীম</v>
          </cell>
        </row>
        <row r="8852">
          <cell r="E8852"/>
          <cell r="G8852"/>
        </row>
        <row r="8853">
          <cell r="E8853">
            <v>272853823394</v>
          </cell>
          <cell r="G8853" t="str">
            <v>আসমা বেগম</v>
          </cell>
        </row>
        <row r="8854">
          <cell r="E8854"/>
          <cell r="G8854"/>
        </row>
        <row r="8855">
          <cell r="E8855">
            <v>217493316298</v>
          </cell>
          <cell r="G8855" t="str">
            <v>মোঃ সহিদুল ইসলাম</v>
          </cell>
        </row>
        <row r="8856">
          <cell r="E8856"/>
          <cell r="G8856"/>
        </row>
        <row r="8857">
          <cell r="E8857">
            <v>834502388943</v>
          </cell>
          <cell r="G8857" t="str">
            <v>এনামুল হোসেন</v>
          </cell>
        </row>
        <row r="8858">
          <cell r="E8858"/>
          <cell r="G8858"/>
        </row>
        <row r="8859">
          <cell r="E8859">
            <v>413289217012</v>
          </cell>
          <cell r="G8859" t="str">
            <v>মোঃ রোমান নুল করিম</v>
          </cell>
        </row>
        <row r="8860">
          <cell r="E8860"/>
          <cell r="G8860"/>
        </row>
        <row r="8861">
          <cell r="E8861">
            <v>584497669731</v>
          </cell>
          <cell r="G8861" t="str">
            <v>মোঃ মজিব উল্লাহ</v>
          </cell>
        </row>
        <row r="8862">
          <cell r="E8862"/>
          <cell r="G8862"/>
        </row>
        <row r="8863">
          <cell r="E8863">
            <v>724194323647</v>
          </cell>
          <cell r="G8863" t="str">
            <v>মোঃ হাসিবুল আহসান</v>
          </cell>
        </row>
        <row r="8864">
          <cell r="E8864"/>
          <cell r="G8864"/>
        </row>
        <row r="8865">
          <cell r="E8865">
            <v>310984840864</v>
          </cell>
          <cell r="G8865" t="str">
            <v>মোঃ জসিম উদ্দিন</v>
          </cell>
        </row>
        <row r="8866">
          <cell r="E8866"/>
          <cell r="G8866"/>
        </row>
        <row r="8867">
          <cell r="E8867">
            <v>356853350778</v>
          </cell>
          <cell r="G8867" t="str">
            <v>মোঃ কামাল হোসেন</v>
          </cell>
        </row>
        <row r="8868">
          <cell r="E8868"/>
          <cell r="G8868"/>
        </row>
        <row r="8869">
          <cell r="E8869">
            <v>778531831733</v>
          </cell>
          <cell r="G8869" t="str">
            <v>মোঃ আবুল বাশার</v>
          </cell>
        </row>
        <row r="8870">
          <cell r="E8870"/>
          <cell r="G8870"/>
        </row>
        <row r="8871">
          <cell r="E8871">
            <v>424647791500</v>
          </cell>
          <cell r="G8871" t="str">
            <v>সেলিনা আফরোজ উর্মি</v>
          </cell>
        </row>
        <row r="8872">
          <cell r="E8872"/>
          <cell r="G8872"/>
        </row>
        <row r="8873">
          <cell r="E8873">
            <v>899899637514</v>
          </cell>
          <cell r="G8873" t="str">
            <v>মোঃ আবুল খায়ের</v>
          </cell>
        </row>
        <row r="8874">
          <cell r="E8874"/>
          <cell r="G8874"/>
        </row>
        <row r="8875">
          <cell r="E8875">
            <v>139517666792</v>
          </cell>
          <cell r="G8875" t="str">
            <v>জালাল আকন</v>
          </cell>
        </row>
        <row r="8876">
          <cell r="E8876"/>
          <cell r="G8876"/>
        </row>
        <row r="8877">
          <cell r="E8877">
            <v>565529251105</v>
          </cell>
          <cell r="G8877" t="str">
            <v>মোঃ মাহবুবুর রহমান</v>
          </cell>
        </row>
        <row r="8878">
          <cell r="E8878"/>
          <cell r="G8878"/>
        </row>
        <row r="8879">
          <cell r="E8879">
            <v>322368618087</v>
          </cell>
          <cell r="G8879" t="str">
            <v>মোঃ মোমেন ভূঁইয়া</v>
          </cell>
        </row>
        <row r="8880">
          <cell r="E8880"/>
          <cell r="G8880"/>
        </row>
        <row r="8881">
          <cell r="E8881">
            <v>562470459284</v>
          </cell>
          <cell r="G8881" t="str">
            <v>যোগদিশ রায়</v>
          </cell>
        </row>
        <row r="8882">
          <cell r="E8882"/>
          <cell r="G8882"/>
        </row>
        <row r="8883">
          <cell r="E8883">
            <v>372703324570</v>
          </cell>
          <cell r="G8883" t="str">
            <v>মন্তু মোল্লা</v>
          </cell>
        </row>
        <row r="8884">
          <cell r="E8884"/>
          <cell r="G8884"/>
        </row>
        <row r="8885">
          <cell r="E8885">
            <v>410443379642</v>
          </cell>
          <cell r="G8885" t="str">
            <v>মোঃ সারোয়ার জাহান</v>
          </cell>
        </row>
        <row r="8886">
          <cell r="E8886"/>
          <cell r="G8886"/>
        </row>
        <row r="8887">
          <cell r="E8887">
            <v>148707324252</v>
          </cell>
          <cell r="G8887" t="str">
            <v>মোঃ হাসান আলী</v>
          </cell>
        </row>
        <row r="8888">
          <cell r="E8888"/>
          <cell r="G8888"/>
        </row>
        <row r="8889">
          <cell r="E8889">
            <v>461417449392</v>
          </cell>
          <cell r="G8889" t="str">
            <v>সাদিয়া আফরিন</v>
          </cell>
        </row>
        <row r="8890">
          <cell r="E8890"/>
          <cell r="G8890"/>
        </row>
        <row r="8891">
          <cell r="E8891">
            <v>169775474427</v>
          </cell>
          <cell r="G8891" t="str">
            <v>স্বর্ণা সরকার</v>
          </cell>
        </row>
        <row r="8892">
          <cell r="E8892"/>
          <cell r="G8892"/>
        </row>
        <row r="8893">
          <cell r="E8893">
            <v>155465582399</v>
          </cell>
          <cell r="G8893" t="str">
            <v>অলিকা রায় চৌধুরী</v>
          </cell>
        </row>
        <row r="8894">
          <cell r="E8894"/>
          <cell r="G8894"/>
        </row>
        <row r="8895">
          <cell r="E8895">
            <v>313721787503</v>
          </cell>
          <cell r="G8895" t="str">
            <v>শাহনাজ বেগম</v>
          </cell>
        </row>
        <row r="8896">
          <cell r="E8896"/>
          <cell r="G8896"/>
        </row>
        <row r="8897">
          <cell r="E8897">
            <v>245657689834</v>
          </cell>
          <cell r="G8897" t="str">
            <v>মোঃ জসিম উদ্দিন</v>
          </cell>
        </row>
        <row r="8898">
          <cell r="E8898"/>
          <cell r="G8898"/>
        </row>
        <row r="8899">
          <cell r="E8899">
            <v>715631918403</v>
          </cell>
          <cell r="G8899" t="str">
            <v>বিনয় কুমার সরকার</v>
          </cell>
        </row>
        <row r="8900">
          <cell r="E8900"/>
          <cell r="G8900"/>
        </row>
        <row r="8901">
          <cell r="E8901">
            <v>792794269296</v>
          </cell>
          <cell r="G8901" t="str">
            <v>মোঃ আল মামুন</v>
          </cell>
        </row>
        <row r="8902">
          <cell r="E8902"/>
          <cell r="G8902"/>
        </row>
        <row r="8903">
          <cell r="E8903">
            <v>232264913241</v>
          </cell>
          <cell r="G8903" t="str">
            <v>মোঃ তারেক আজিজ</v>
          </cell>
        </row>
        <row r="8904">
          <cell r="E8904"/>
          <cell r="G8904"/>
        </row>
        <row r="8905">
          <cell r="E8905">
            <v>315836622587</v>
          </cell>
          <cell r="G8905" t="str">
            <v>আফরোজা খাতুন</v>
          </cell>
        </row>
        <row r="8906">
          <cell r="E8906"/>
          <cell r="G8906"/>
        </row>
        <row r="8907">
          <cell r="E8907">
            <v>152990380530</v>
          </cell>
          <cell r="G8907" t="str">
            <v>মোঃ মহিউদ্দিন খন্দকার</v>
          </cell>
        </row>
        <row r="8908">
          <cell r="E8908"/>
          <cell r="G8908"/>
        </row>
        <row r="8909">
          <cell r="E8909">
            <v>817333305279</v>
          </cell>
          <cell r="G8909" t="str">
            <v>সোমেন পাল</v>
          </cell>
        </row>
        <row r="8910">
          <cell r="E8910"/>
          <cell r="G8910"/>
        </row>
        <row r="8911">
          <cell r="E8911">
            <v>810756626597</v>
          </cell>
          <cell r="G8911" t="str">
            <v>শায়লা আক্তার</v>
          </cell>
        </row>
        <row r="8912">
          <cell r="E8912"/>
          <cell r="G8912"/>
        </row>
        <row r="8913">
          <cell r="E8913">
            <v>465272251500</v>
          </cell>
          <cell r="G8913" t="str">
            <v>মোঃ আশাবুর রহমান</v>
          </cell>
        </row>
        <row r="8914">
          <cell r="E8914"/>
          <cell r="G8914"/>
        </row>
        <row r="8915">
          <cell r="E8915">
            <v>175269805797</v>
          </cell>
          <cell r="G8915" t="str">
            <v>মোঃ বাবুল মৃধা</v>
          </cell>
        </row>
        <row r="8916">
          <cell r="E8916"/>
          <cell r="G8916"/>
        </row>
        <row r="8917">
          <cell r="E8917">
            <v>124824757755</v>
          </cell>
          <cell r="G8917" t="str">
            <v>মোঃ সোবহান ফকির</v>
          </cell>
        </row>
        <row r="8918">
          <cell r="E8918"/>
          <cell r="G8918"/>
        </row>
        <row r="8919">
          <cell r="E8919">
            <v>233987347987</v>
          </cell>
          <cell r="G8919" t="str">
            <v>আবদুল বাতেন হল</v>
          </cell>
        </row>
        <row r="8920">
          <cell r="E8920"/>
          <cell r="G8920"/>
        </row>
        <row r="8921">
          <cell r="E8921">
            <v>178371338517</v>
          </cell>
          <cell r="G8921" t="str">
            <v>মোঃ সাইফুল ইসলাম</v>
          </cell>
        </row>
        <row r="8922">
          <cell r="E8922"/>
          <cell r="G8922"/>
        </row>
        <row r="8923">
          <cell r="E8923">
            <v>212555852761</v>
          </cell>
          <cell r="G8923" t="str">
            <v>মোঃ মনির সরদার</v>
          </cell>
        </row>
        <row r="8924">
          <cell r="E8924"/>
          <cell r="G8924"/>
        </row>
        <row r="8925">
          <cell r="E8925">
            <v>830059249083</v>
          </cell>
          <cell r="G8925" t="str">
            <v>মোঃ আইনুদ্দিন বিশ্বাস</v>
          </cell>
        </row>
        <row r="8926">
          <cell r="E8926"/>
          <cell r="G8926"/>
        </row>
        <row r="8927">
          <cell r="E8927">
            <v>729019655846</v>
          </cell>
          <cell r="G8927" t="str">
            <v>মোঃ শামসুল হুদা</v>
          </cell>
        </row>
        <row r="8928">
          <cell r="E8928"/>
          <cell r="G8928"/>
        </row>
        <row r="8929">
          <cell r="E8929">
            <v>577647234221</v>
          </cell>
          <cell r="G8929" t="str">
            <v>মোঃ জয়নাল আবেদীন</v>
          </cell>
        </row>
        <row r="8930">
          <cell r="E8930"/>
          <cell r="G8930"/>
        </row>
        <row r="8931">
          <cell r="E8931">
            <v>590862196097</v>
          </cell>
          <cell r="G8931" t="str">
            <v>এমডি বাদশা হল</v>
          </cell>
        </row>
        <row r="8932">
          <cell r="E8932"/>
          <cell r="G8932"/>
        </row>
        <row r="8933">
          <cell r="E8933">
            <v>186344347058</v>
          </cell>
          <cell r="G8933" t="str">
            <v>নুসরাত হোসেন</v>
          </cell>
        </row>
        <row r="8934">
          <cell r="E8934"/>
          <cell r="G8934"/>
        </row>
        <row r="8935">
          <cell r="E8935">
            <v>526470651353</v>
          </cell>
          <cell r="G8935" t="str">
            <v>মোঃ রফিকুল ইসলাম</v>
          </cell>
        </row>
        <row r="8936">
          <cell r="E8936"/>
          <cell r="G8936"/>
        </row>
        <row r="8937">
          <cell r="E8937">
            <v>133020704755</v>
          </cell>
          <cell r="G8937" t="str">
            <v>মোঃ ইমাম হোসেন</v>
          </cell>
        </row>
        <row r="8938">
          <cell r="E8938"/>
          <cell r="G8938"/>
        </row>
        <row r="8939">
          <cell r="E8939">
            <v>195621554094</v>
          </cell>
          <cell r="G8939" t="str">
            <v>শেখ মহিউদ্দিন</v>
          </cell>
        </row>
        <row r="8940">
          <cell r="E8940"/>
          <cell r="G8940"/>
        </row>
        <row r="8941">
          <cell r="E8941">
            <v>550724675050</v>
          </cell>
          <cell r="G8941" t="str">
            <v>খাজা আহমেদ</v>
          </cell>
        </row>
        <row r="8942">
          <cell r="E8942"/>
          <cell r="G8942"/>
        </row>
        <row r="8943">
          <cell r="E8943">
            <v>172319897598</v>
          </cell>
          <cell r="G8943" t="str">
            <v>মোঃ আজিজুল হক</v>
          </cell>
        </row>
        <row r="8944">
          <cell r="E8944"/>
          <cell r="G8944"/>
        </row>
        <row r="8945">
          <cell r="E8945">
            <v>313443341796</v>
          </cell>
          <cell r="G8945" t="str">
            <v>মোঃ সেলিম খান</v>
          </cell>
        </row>
        <row r="8946">
          <cell r="E8946"/>
          <cell r="G8946"/>
        </row>
        <row r="8947">
          <cell r="E8947">
            <v>889117824993</v>
          </cell>
          <cell r="G8947" t="str">
            <v>মোঃ সফিকুল ইসলাম সরকার</v>
          </cell>
        </row>
        <row r="8948">
          <cell r="E8948"/>
          <cell r="G8948"/>
        </row>
        <row r="8949">
          <cell r="E8949">
            <v>820264171530</v>
          </cell>
          <cell r="G8949" t="str">
            <v>মোঃ সালেক হাওলাদার</v>
          </cell>
        </row>
        <row r="8950">
          <cell r="E8950"/>
          <cell r="G8950"/>
        </row>
        <row r="8951">
          <cell r="E8951">
            <v>697850198105</v>
          </cell>
          <cell r="G8951" t="str">
            <v>শেখ খোকন</v>
          </cell>
        </row>
        <row r="8952">
          <cell r="E8952"/>
          <cell r="G8952"/>
        </row>
        <row r="8953">
          <cell r="E8953">
            <v>195175375948</v>
          </cell>
          <cell r="G8953" t="str">
            <v>মোঃ আনিসুর রহমান তালুকদার</v>
          </cell>
        </row>
        <row r="8954">
          <cell r="E8954"/>
          <cell r="G8954"/>
        </row>
        <row r="8955">
          <cell r="E8955">
            <v>294205536618</v>
          </cell>
          <cell r="G8955" t="str">
            <v>মোঃ কাইয়ুম শেখ</v>
          </cell>
        </row>
        <row r="8956">
          <cell r="E8956"/>
          <cell r="G8956"/>
        </row>
        <row r="8957">
          <cell r="E8957">
            <v>899735654929</v>
          </cell>
          <cell r="G8957" t="str">
            <v>মোঃ ফারুক হোসেন</v>
          </cell>
        </row>
        <row r="8958">
          <cell r="E8958"/>
          <cell r="G8958"/>
        </row>
        <row r="8959">
          <cell r="E8959">
            <v>770238809818</v>
          </cell>
          <cell r="G8959" t="str">
            <v>মোঃ শাহাজ উদ্দিন মোল্লা</v>
          </cell>
        </row>
        <row r="8960">
          <cell r="E8960"/>
          <cell r="G8960"/>
        </row>
        <row r="8961">
          <cell r="E8961">
            <v>524446473288</v>
          </cell>
          <cell r="G8961" t="str">
            <v>মোঃ আলমাস সরকার</v>
          </cell>
        </row>
        <row r="8962">
          <cell r="E8962"/>
          <cell r="G8962"/>
        </row>
        <row r="8963">
          <cell r="E8963">
            <v>110792250425</v>
          </cell>
          <cell r="G8963" t="str">
            <v>মোঃ আব্দুল হান্নান</v>
          </cell>
        </row>
        <row r="8964">
          <cell r="E8964"/>
          <cell r="G8964"/>
        </row>
        <row r="8965">
          <cell r="E8965">
            <v>394905458688</v>
          </cell>
          <cell r="G8965" t="str">
            <v>মোঃ আতাউর রহমান</v>
          </cell>
        </row>
        <row r="8966">
          <cell r="E8966"/>
          <cell r="G8966"/>
        </row>
        <row r="8967">
          <cell r="E8967">
            <v>311185534360</v>
          </cell>
          <cell r="G8967" t="str">
            <v>মোঃ আব্দুল হামিদ পাটোয়ারী</v>
          </cell>
        </row>
        <row r="8968">
          <cell r="E8968"/>
          <cell r="G8968"/>
        </row>
        <row r="8969">
          <cell r="E8969">
            <v>448701564583</v>
          </cell>
          <cell r="G8969" t="str">
            <v>মোঃ আবু জাফর</v>
          </cell>
        </row>
        <row r="8970">
          <cell r="E8970"/>
          <cell r="G8970"/>
        </row>
        <row r="8971">
          <cell r="E8971">
            <v>556054505553</v>
          </cell>
          <cell r="G8971" t="str">
            <v>সোয়েদ শোরোয়ার হোসেন</v>
          </cell>
        </row>
        <row r="8972">
          <cell r="E8972"/>
          <cell r="G8972"/>
        </row>
        <row r="8973">
          <cell r="E8973">
            <v>726580781405</v>
          </cell>
          <cell r="G8973" t="str">
            <v>মোঃ মহসিন</v>
          </cell>
        </row>
        <row r="8974">
          <cell r="E8974"/>
          <cell r="G8974"/>
        </row>
        <row r="8975">
          <cell r="E8975">
            <v>141622819046</v>
          </cell>
          <cell r="G8975" t="str">
            <v>আবুল বাজার সরকার</v>
          </cell>
        </row>
        <row r="8976">
          <cell r="E8976"/>
          <cell r="G8976"/>
        </row>
        <row r="8977">
          <cell r="E8977">
            <v>629936303702</v>
          </cell>
          <cell r="G8977" t="str">
            <v>আবদুল্লাহ আল-মামুন</v>
          </cell>
        </row>
        <row r="8978">
          <cell r="E8978"/>
          <cell r="G8978"/>
        </row>
        <row r="8979">
          <cell r="E8979">
            <v>446424796288</v>
          </cell>
          <cell r="G8979" t="str">
            <v>শ্রী গৌরাঙ্গ চক্রবর্তী</v>
          </cell>
        </row>
        <row r="8980">
          <cell r="E8980"/>
          <cell r="G8980"/>
        </row>
        <row r="8981">
          <cell r="E8981">
            <v>843138557891</v>
          </cell>
          <cell r="G8981" t="str">
            <v>মনোনীতা চক্রবর্তী</v>
          </cell>
        </row>
        <row r="8982">
          <cell r="E8982"/>
          <cell r="G8982"/>
        </row>
        <row r="8983">
          <cell r="E8983">
            <v>442589721831</v>
          </cell>
          <cell r="G8983" t="str">
            <v>মোঃ শহীদুল্লাহ</v>
          </cell>
        </row>
        <row r="8984">
          <cell r="E8984"/>
          <cell r="G8984"/>
        </row>
        <row r="8985">
          <cell r="E8985">
            <v>486147923143</v>
          </cell>
          <cell r="G8985" t="str">
            <v>মোঃ দেলোয়ার হোসেন খান</v>
          </cell>
        </row>
        <row r="8986">
          <cell r="E8986"/>
          <cell r="G8986"/>
        </row>
        <row r="8987">
          <cell r="E8987">
            <v>572730298085</v>
          </cell>
          <cell r="G8987" t="str">
            <v>কেয়া আক্তার</v>
          </cell>
        </row>
        <row r="8988">
          <cell r="E8988"/>
          <cell r="G8988"/>
        </row>
        <row r="8989">
          <cell r="E8989">
            <v>193517995517</v>
          </cell>
          <cell r="G8989" t="str">
            <v>মোঃ রবিউল ইসলাম</v>
          </cell>
        </row>
        <row r="8990">
          <cell r="E8990"/>
          <cell r="G8990"/>
        </row>
        <row r="8991">
          <cell r="E8991">
            <v>132771222507</v>
          </cell>
          <cell r="G8991" t="str">
            <v>মোঃ আসাদুজ্জামান</v>
          </cell>
        </row>
        <row r="8992">
          <cell r="E8992"/>
          <cell r="G8992"/>
        </row>
        <row r="8993">
          <cell r="E8993">
            <v>690538748221</v>
          </cell>
          <cell r="G8993" t="str">
            <v>মোঃ নাদিরুজ্জামান খান খোকন</v>
          </cell>
        </row>
        <row r="8994">
          <cell r="E8994"/>
          <cell r="G8994"/>
        </row>
        <row r="8995">
          <cell r="E8995">
            <v>753855850327</v>
          </cell>
          <cell r="G8995" t="str">
            <v>এলিনা আক্তার</v>
          </cell>
        </row>
        <row r="8996">
          <cell r="E8996"/>
          <cell r="G8996"/>
        </row>
        <row r="8997">
          <cell r="E8997">
            <v>629545741615</v>
          </cell>
          <cell r="G8997" t="str">
            <v>সিনা সুলতানার প্রকৃতি</v>
          </cell>
        </row>
        <row r="8998">
          <cell r="E8998"/>
          <cell r="G8998"/>
        </row>
        <row r="8999">
          <cell r="E8999">
            <v>143525136639</v>
          </cell>
          <cell r="G8999" t="str">
            <v>নূর নাহার বেগম</v>
          </cell>
        </row>
        <row r="9000">
          <cell r="E9000"/>
          <cell r="G9000"/>
        </row>
        <row r="9001">
          <cell r="E9001">
            <v>869461812627</v>
          </cell>
          <cell r="G9001" t="str">
            <v>মোঃ বাচ্চু মিয়া</v>
          </cell>
        </row>
        <row r="9002">
          <cell r="E9002"/>
          <cell r="G9002"/>
        </row>
        <row r="9003">
          <cell r="E9003">
            <v>115145917829</v>
          </cell>
          <cell r="G9003" t="str">
            <v>মোঃ রহমত আলী খান</v>
          </cell>
        </row>
        <row r="9004">
          <cell r="E9004"/>
          <cell r="G9004"/>
        </row>
        <row r="9005">
          <cell r="E9005">
            <v>279697505343</v>
          </cell>
          <cell r="G9005" t="str">
            <v>আস্তারা বেগম</v>
          </cell>
        </row>
        <row r="9006">
          <cell r="E9006"/>
          <cell r="G9006"/>
        </row>
        <row r="9007">
          <cell r="E9007">
            <v>522710608882</v>
          </cell>
          <cell r="G9007" t="str">
            <v>মোঃ জহুরুল হক</v>
          </cell>
        </row>
        <row r="9008">
          <cell r="E9008"/>
          <cell r="G9008"/>
        </row>
        <row r="9009">
          <cell r="E9009">
            <v>890608204281</v>
          </cell>
          <cell r="G9009" t="str">
            <v>আখতারুল আলম খান</v>
          </cell>
        </row>
        <row r="9010">
          <cell r="E9010"/>
          <cell r="G9010"/>
        </row>
        <row r="9011">
          <cell r="E9011">
            <v>817692763748</v>
          </cell>
          <cell r="G9011" t="str">
            <v>উইলিয়াম জি গোমেজ</v>
          </cell>
        </row>
        <row r="9012">
          <cell r="E9012"/>
          <cell r="G9012"/>
        </row>
        <row r="9013">
          <cell r="E9013">
            <v>485880817240</v>
          </cell>
          <cell r="G9013" t="str">
            <v>শাহ মোঃ ফাহাদ বিন রউফ</v>
          </cell>
        </row>
        <row r="9014">
          <cell r="E9014"/>
          <cell r="G9014"/>
        </row>
        <row r="9015">
          <cell r="E9015">
            <v>469063180472</v>
          </cell>
          <cell r="G9015" t="str">
            <v>মোঃ দিদার হোসেন</v>
          </cell>
        </row>
        <row r="9016">
          <cell r="E9016"/>
          <cell r="G9016"/>
        </row>
        <row r="9017">
          <cell r="E9017">
            <v>826511883259</v>
          </cell>
          <cell r="G9017" t="str">
            <v>মোঃ মিজানুর রহমান খান</v>
          </cell>
        </row>
        <row r="9018">
          <cell r="E9018"/>
          <cell r="G9018"/>
        </row>
        <row r="9019">
          <cell r="E9019">
            <v>748894269143</v>
          </cell>
          <cell r="G9019" t="str">
            <v>রাফিজা সুলতানা</v>
          </cell>
        </row>
        <row r="9020">
          <cell r="E9020"/>
          <cell r="G9020"/>
        </row>
        <row r="9021">
          <cell r="E9021">
            <v>154022383860</v>
          </cell>
          <cell r="G9021" t="str">
            <v>মিসেস জাহিদা</v>
          </cell>
        </row>
        <row r="9022">
          <cell r="E9022"/>
          <cell r="G9022"/>
        </row>
        <row r="9023">
          <cell r="E9023">
            <v>176446678357</v>
          </cell>
          <cell r="G9023" t="str">
            <v>মোঃ কামরুজ্জামান</v>
          </cell>
        </row>
        <row r="9024">
          <cell r="E9024"/>
          <cell r="G9024"/>
        </row>
        <row r="9025">
          <cell r="E9025">
            <v>647527990402</v>
          </cell>
          <cell r="G9025" t="str">
            <v>মোঃ আল আমিন</v>
          </cell>
        </row>
        <row r="9026">
          <cell r="E9026"/>
          <cell r="G9026"/>
        </row>
        <row r="9027">
          <cell r="E9027">
            <v>337602463368</v>
          </cell>
          <cell r="G9027" t="str">
            <v>মোঃ নজরুল ইসলাম</v>
          </cell>
        </row>
        <row r="9028">
          <cell r="E9028"/>
          <cell r="G9028"/>
        </row>
        <row r="9029">
          <cell r="E9029">
            <v>640462771198</v>
          </cell>
          <cell r="G9029" t="str">
            <v>মোঃ হোসেন</v>
          </cell>
        </row>
        <row r="9030">
          <cell r="E9030"/>
          <cell r="G9030"/>
        </row>
        <row r="9031">
          <cell r="E9031">
            <v>390176342894</v>
          </cell>
          <cell r="G9031" t="str">
            <v>শিল্পী</v>
          </cell>
        </row>
        <row r="9032">
          <cell r="E9032"/>
          <cell r="G9032"/>
        </row>
        <row r="9033">
          <cell r="E9033">
            <v>188629819090</v>
          </cell>
          <cell r="G9033" t="str">
            <v>সেলিনা সুলতানা</v>
          </cell>
        </row>
        <row r="9034">
          <cell r="E9034"/>
          <cell r="G9034"/>
        </row>
        <row r="9035">
          <cell r="E9035">
            <v>187498723754</v>
          </cell>
          <cell r="G9035" t="str">
            <v>শামীমা বেগম সকাল</v>
          </cell>
        </row>
        <row r="9036">
          <cell r="E9036"/>
          <cell r="G9036"/>
        </row>
        <row r="9037">
          <cell r="E9037">
            <v>579747355451</v>
          </cell>
          <cell r="G9037" t="str">
            <v>মোঃ কবির হোসেন মোল্লা</v>
          </cell>
        </row>
        <row r="9038">
          <cell r="E9038"/>
          <cell r="G9038"/>
        </row>
        <row r="9039">
          <cell r="E9039">
            <v>748201573739</v>
          </cell>
          <cell r="G9039" t="str">
            <v>শাহনাজ বেগম</v>
          </cell>
        </row>
        <row r="9040">
          <cell r="E9040"/>
          <cell r="G9040"/>
        </row>
        <row r="9041">
          <cell r="E9041">
            <v>161177131734</v>
          </cell>
          <cell r="G9041" t="str">
            <v>ফাতেমা খানম</v>
          </cell>
        </row>
        <row r="9042">
          <cell r="E9042"/>
          <cell r="G9042"/>
        </row>
        <row r="9043">
          <cell r="E9043">
            <v>778288554623</v>
          </cell>
          <cell r="G9043" t="str">
            <v>মমতা রানী ঘোষ</v>
          </cell>
        </row>
        <row r="9044">
          <cell r="E9044"/>
          <cell r="G9044"/>
        </row>
        <row r="9045">
          <cell r="E9045">
            <v>717909811060</v>
          </cell>
          <cell r="G9045" t="str">
            <v>মোঃ সহিদুর রহমান</v>
          </cell>
        </row>
        <row r="9046">
          <cell r="E9046"/>
          <cell r="G9046"/>
        </row>
        <row r="9047">
          <cell r="E9047">
            <v>619222731292</v>
          </cell>
          <cell r="G9047" t="str">
            <v>শাহানাগ অভিনেত্রী দোলা</v>
          </cell>
        </row>
        <row r="9048">
          <cell r="E9048"/>
          <cell r="G9048"/>
        </row>
        <row r="9049">
          <cell r="E9049">
            <v>531217505265</v>
          </cell>
          <cell r="G9049" t="str">
            <v>আব্দুল আউয়াল</v>
          </cell>
        </row>
        <row r="9050">
          <cell r="E9050"/>
          <cell r="G9050"/>
        </row>
        <row r="9051">
          <cell r="E9051">
            <v>714939742120</v>
          </cell>
          <cell r="G9051" t="str">
            <v>মোঃ নজরুল ইসলাম</v>
          </cell>
        </row>
        <row r="9052">
          <cell r="E9052"/>
          <cell r="G9052"/>
        </row>
        <row r="9053">
          <cell r="E9053">
            <v>616513979530</v>
          </cell>
          <cell r="G9053" t="str">
            <v>মোঃ রাসেল</v>
          </cell>
        </row>
        <row r="9054">
          <cell r="E9054"/>
          <cell r="G9054"/>
        </row>
        <row r="9055">
          <cell r="E9055">
            <v>779369195334</v>
          </cell>
          <cell r="G9055" t="str">
            <v>মাকসুদা আফ্ট</v>
          </cell>
        </row>
        <row r="9056">
          <cell r="E9056"/>
          <cell r="G9056"/>
        </row>
        <row r="9057">
          <cell r="E9057">
            <v>573893850262</v>
          </cell>
          <cell r="G9057" t="str">
            <v>মোঃ শাহ জাহান</v>
          </cell>
        </row>
        <row r="9058">
          <cell r="E9058"/>
          <cell r="G9058"/>
        </row>
        <row r="9059">
          <cell r="E9059">
            <v>151503646615</v>
          </cell>
          <cell r="G9059" t="str">
            <v>মোসাঃ ফারহানা হাওয়া</v>
          </cell>
        </row>
        <row r="9060">
          <cell r="E9060"/>
          <cell r="G9060"/>
        </row>
        <row r="9061">
          <cell r="E9061">
            <v>111015952704</v>
          </cell>
          <cell r="G9061" t="str">
            <v>মোঃ সুরুজ মিহা</v>
          </cell>
        </row>
        <row r="9062">
          <cell r="E9062"/>
          <cell r="G9062"/>
        </row>
        <row r="9063">
          <cell r="E9063">
            <v>684965542877</v>
          </cell>
          <cell r="G9063" t="str">
            <v>মোঃ মিজানুর রহমান</v>
          </cell>
        </row>
        <row r="9064">
          <cell r="E9064"/>
          <cell r="G9064"/>
        </row>
        <row r="9065">
          <cell r="E9065">
            <v>112588957529</v>
          </cell>
          <cell r="G9065" t="str">
            <v>মোঃ শফিকুল আনোয়ার</v>
          </cell>
        </row>
        <row r="9066">
          <cell r="E9066"/>
          <cell r="G9066"/>
        </row>
        <row r="9067">
          <cell r="E9067">
            <v>779138858085</v>
          </cell>
          <cell r="G9067" t="str">
            <v>ফয়সাল আহমেদ</v>
          </cell>
        </row>
        <row r="9068">
          <cell r="E9068"/>
          <cell r="G9068"/>
        </row>
        <row r="9069">
          <cell r="E9069">
            <v>436048452416</v>
          </cell>
          <cell r="G9069" t="str">
            <v>মসিউর রহমান</v>
          </cell>
        </row>
        <row r="9070">
          <cell r="E9070"/>
          <cell r="G9070"/>
        </row>
        <row r="9071">
          <cell r="E9071">
            <v>253156503741</v>
          </cell>
          <cell r="G9071" t="str">
            <v>মোঃ সোলায়মান মোল্লা</v>
          </cell>
        </row>
        <row r="9072">
          <cell r="E9072"/>
          <cell r="G9072"/>
        </row>
        <row r="9073">
          <cell r="E9073">
            <v>543102816917</v>
          </cell>
          <cell r="G9073" t="str">
            <v>সান্ধা বেগম</v>
          </cell>
        </row>
        <row r="9074">
          <cell r="E9074"/>
          <cell r="G9074"/>
        </row>
        <row r="9075">
          <cell r="E9075">
            <v>742347768157</v>
          </cell>
          <cell r="G9075" t="str">
            <v>মোঃ সোহেল মিয়া (রাসাল)</v>
          </cell>
        </row>
        <row r="9076">
          <cell r="E9076"/>
          <cell r="G9076"/>
        </row>
        <row r="9077">
          <cell r="E9077">
            <v>353360515253</v>
          </cell>
          <cell r="G9077" t="str">
            <v>লোটা বেগম</v>
          </cell>
        </row>
        <row r="9078">
          <cell r="E9078"/>
          <cell r="G9078"/>
        </row>
        <row r="9079">
          <cell r="E9079">
            <v>198143334359</v>
          </cell>
          <cell r="G9079" t="str">
            <v>রিয়াজ উদ্দিন আহাম্মদ</v>
          </cell>
        </row>
        <row r="9080">
          <cell r="E9080"/>
          <cell r="G9080"/>
        </row>
        <row r="9081">
          <cell r="E9081">
            <v>637883472605</v>
          </cell>
          <cell r="G9081" t="str">
            <v>মোস্তফা কামাল</v>
          </cell>
        </row>
        <row r="9082">
          <cell r="E9082"/>
          <cell r="G9082"/>
        </row>
        <row r="9083">
          <cell r="E9083">
            <v>347585243057</v>
          </cell>
          <cell r="G9083" t="str">
            <v>মোঃ রকিবুল ইসলাম</v>
          </cell>
        </row>
        <row r="9084">
          <cell r="E9084"/>
          <cell r="G9084"/>
        </row>
        <row r="9085">
          <cell r="E9085">
            <v>420214425668</v>
          </cell>
          <cell r="G9085" t="str">
            <v>মিসেস নাহিদা আক্তার</v>
          </cell>
        </row>
        <row r="9086">
          <cell r="E9086"/>
          <cell r="G9086"/>
        </row>
        <row r="9087">
          <cell r="E9087">
            <v>382280719616</v>
          </cell>
          <cell r="G9087" t="str">
            <v>নাজমুল সাকিব অতুল</v>
          </cell>
        </row>
        <row r="9088">
          <cell r="E9088"/>
          <cell r="G9088"/>
        </row>
        <row r="9089">
          <cell r="E9089">
            <v>352814731028</v>
          </cell>
          <cell r="G9089" t="str">
            <v>খাদিজা আরও</v>
          </cell>
        </row>
        <row r="9090">
          <cell r="E9090"/>
          <cell r="G9090"/>
        </row>
        <row r="9091">
          <cell r="E9091">
            <v>393853493608</v>
          </cell>
          <cell r="G9091" t="str">
            <v>মোসাঃ তারা আক্তার</v>
          </cell>
        </row>
        <row r="9092">
          <cell r="E9092"/>
          <cell r="G9092"/>
        </row>
        <row r="9093">
          <cell r="E9093">
            <v>618229935394</v>
          </cell>
          <cell r="G9093" t="str">
            <v>মোঃ আসাদুজ্জামান</v>
          </cell>
        </row>
        <row r="9094">
          <cell r="E9094"/>
          <cell r="G9094"/>
        </row>
        <row r="9095">
          <cell r="E9095">
            <v>262960984386</v>
          </cell>
          <cell r="G9095" t="str">
            <v>শামীমা আরও</v>
          </cell>
        </row>
        <row r="9096">
          <cell r="E9096"/>
          <cell r="G9096"/>
        </row>
        <row r="9097">
          <cell r="E9097">
            <v>541460477950</v>
          </cell>
          <cell r="G9097" t="str">
            <v>মোঃ মজিবুল হক</v>
          </cell>
        </row>
        <row r="9098">
          <cell r="E9098"/>
          <cell r="G9098"/>
        </row>
        <row r="9099">
          <cell r="E9099">
            <v>498054618700</v>
          </cell>
          <cell r="G9099" t="str">
            <v>মোঃ অহিদুল হক</v>
          </cell>
        </row>
        <row r="9100">
          <cell r="E9100"/>
          <cell r="G9100"/>
        </row>
        <row r="9101">
          <cell r="E9101">
            <v>173900640017</v>
          </cell>
          <cell r="G9101" t="str">
            <v>আবু বকর সিদ্দিক</v>
          </cell>
        </row>
        <row r="9102">
          <cell r="E9102"/>
          <cell r="G9102"/>
        </row>
        <row r="9103">
          <cell r="E9103">
            <v>810932596033</v>
          </cell>
          <cell r="G9103" t="str">
            <v>মীর মুশাহেদ আহসান</v>
          </cell>
        </row>
        <row r="9104">
          <cell r="E9104"/>
          <cell r="G9104"/>
        </row>
        <row r="9105">
          <cell r="E9105">
            <v>667226485421</v>
          </cell>
          <cell r="G9105" t="str">
            <v>রুনু চৌধুরী</v>
          </cell>
        </row>
        <row r="9106">
          <cell r="E9106"/>
          <cell r="G9106"/>
        </row>
        <row r="9107">
          <cell r="E9107">
            <v>844118484019</v>
          </cell>
          <cell r="G9107" t="str">
            <v>শফিকুর রহমান</v>
          </cell>
        </row>
        <row r="9108">
          <cell r="E9108"/>
          <cell r="G9108"/>
        </row>
        <row r="9109">
          <cell r="E9109">
            <v>767722804625</v>
          </cell>
          <cell r="G9109" t="str">
            <v>পলের সাথে মিলন</v>
          </cell>
        </row>
        <row r="9110">
          <cell r="E9110"/>
          <cell r="G9110"/>
        </row>
        <row r="9111">
          <cell r="E9111">
            <v>720666807361</v>
          </cell>
          <cell r="G9111" t="str">
            <v>ফাহিম ইকবাল সৌরভ</v>
          </cell>
        </row>
        <row r="9112">
          <cell r="E9112"/>
          <cell r="G9112"/>
        </row>
        <row r="9113">
          <cell r="E9113">
            <v>557618510566</v>
          </cell>
          <cell r="G9113" t="str">
            <v>আব্দুর রহিম বক্স</v>
          </cell>
        </row>
        <row r="9114">
          <cell r="E9114"/>
          <cell r="G9114"/>
        </row>
        <row r="9115">
          <cell r="E9115">
            <v>761714244609</v>
          </cell>
          <cell r="G9115" t="str">
            <v>নাজমা মোর</v>
          </cell>
        </row>
        <row r="9116">
          <cell r="E9116"/>
          <cell r="G9116"/>
        </row>
        <row r="9117">
          <cell r="E9117">
            <v>647674250971</v>
          </cell>
          <cell r="G9117" t="str">
            <v>রোম স্টার্নস</v>
          </cell>
        </row>
        <row r="9118">
          <cell r="E9118"/>
          <cell r="G9118"/>
        </row>
        <row r="9119">
          <cell r="E9119">
            <v>442265315652</v>
          </cell>
          <cell r="G9119" t="str">
            <v>নিলুফা ইয়াসমীন</v>
          </cell>
        </row>
        <row r="9120">
          <cell r="E9120"/>
          <cell r="G9120"/>
        </row>
        <row r="9121">
          <cell r="E9121">
            <v>888821580085</v>
          </cell>
          <cell r="G9121" t="str">
            <v>চণ্ডী চন্দ্র দাস</v>
          </cell>
        </row>
        <row r="9122">
          <cell r="E9122"/>
          <cell r="G9122"/>
        </row>
        <row r="9123">
          <cell r="E9123">
            <v>654553675996</v>
          </cell>
          <cell r="G9123" t="str">
            <v>মোঃ নুরুল ইসলাম</v>
          </cell>
        </row>
        <row r="9124">
          <cell r="E9124"/>
          <cell r="G9124"/>
        </row>
        <row r="9125">
          <cell r="E9125">
            <v>147509288604</v>
          </cell>
          <cell r="G9125" t="str">
            <v>মোঃ মোজাম্মেল হক চৌধুরী</v>
          </cell>
        </row>
        <row r="9126">
          <cell r="E9126"/>
          <cell r="G9126"/>
        </row>
        <row r="9127">
          <cell r="E9127">
            <v>611282212127</v>
          </cell>
          <cell r="G9127" t="str">
            <v>কাজী নাজির হোসেন</v>
          </cell>
        </row>
        <row r="9128">
          <cell r="E9128"/>
          <cell r="G9128"/>
        </row>
        <row r="9129">
          <cell r="E9129">
            <v>460911589117</v>
          </cell>
          <cell r="G9129" t="str">
            <v>মিসেস আঁখি</v>
          </cell>
        </row>
        <row r="9130">
          <cell r="E9130"/>
          <cell r="G9130"/>
        </row>
        <row r="9131">
          <cell r="E9131">
            <v>188155951939</v>
          </cell>
          <cell r="G9131" t="str">
            <v>পরী বেগম</v>
          </cell>
        </row>
        <row r="9132">
          <cell r="E9132"/>
          <cell r="G9132"/>
        </row>
        <row r="9133">
          <cell r="E9133">
            <v>812097909719</v>
          </cell>
          <cell r="G9133" t="str">
            <v>মোঃ দুলাল সিকদার</v>
          </cell>
        </row>
        <row r="9134">
          <cell r="E9134"/>
          <cell r="G9134"/>
        </row>
        <row r="9135">
          <cell r="E9135">
            <v>610422746700</v>
          </cell>
          <cell r="G9135" t="str">
            <v>মোঃ কেরামত আলী</v>
          </cell>
        </row>
        <row r="9136">
          <cell r="E9136"/>
          <cell r="G9136"/>
        </row>
        <row r="9137">
          <cell r="E9137">
            <v>174640556515</v>
          </cell>
          <cell r="G9137" t="str">
            <v>মোঃ আব্দুল্লাহ আল-জিহাত</v>
          </cell>
        </row>
        <row r="9138">
          <cell r="E9138"/>
          <cell r="G9138"/>
        </row>
        <row r="9139">
          <cell r="E9139">
            <v>745154877597</v>
          </cell>
          <cell r="G9139" t="str">
            <v>ইকবাল হোসেন</v>
          </cell>
        </row>
        <row r="9140">
          <cell r="E9140"/>
          <cell r="G9140"/>
        </row>
        <row r="9141">
          <cell r="E9141">
            <v>497730331069</v>
          </cell>
          <cell r="G9141" t="str">
            <v>মোঃ হুমায়ুন মিয়া</v>
          </cell>
        </row>
        <row r="9142">
          <cell r="E9142"/>
          <cell r="G9142"/>
        </row>
        <row r="9143">
          <cell r="E9143">
            <v>773824476764</v>
          </cell>
          <cell r="G9143" t="str">
            <v>মোঃ মিজানুর রহমান</v>
          </cell>
        </row>
        <row r="9144">
          <cell r="E9144"/>
          <cell r="G9144"/>
        </row>
        <row r="9145">
          <cell r="E9145">
            <v>632734561210</v>
          </cell>
          <cell r="G9145" t="str">
            <v>জোহর আলী মুন্সি</v>
          </cell>
        </row>
        <row r="9146">
          <cell r="E9146"/>
          <cell r="G9146"/>
        </row>
        <row r="9147">
          <cell r="E9147">
            <v>162941179443</v>
          </cell>
          <cell r="G9147" t="str">
            <v>মোঃ নাসির উদ্দিন</v>
          </cell>
        </row>
        <row r="9148">
          <cell r="E9148"/>
          <cell r="G9148"/>
        </row>
        <row r="9149">
          <cell r="E9149">
            <v>423605648427</v>
          </cell>
          <cell r="G9149" t="str">
            <v>মোঃ কাওছার হোসেন</v>
          </cell>
        </row>
        <row r="9150">
          <cell r="E9150"/>
          <cell r="G9150"/>
        </row>
        <row r="9151">
          <cell r="E9151">
            <v>584624383423</v>
          </cell>
          <cell r="G9151" t="str">
            <v>সোহাগ সরকার</v>
          </cell>
        </row>
        <row r="9152">
          <cell r="E9152"/>
          <cell r="G9152"/>
        </row>
        <row r="9153">
          <cell r="E9153">
            <v>567511329567</v>
          </cell>
          <cell r="G9153" t="str">
            <v>আফতাব উদ্দিন</v>
          </cell>
        </row>
        <row r="9154">
          <cell r="E9154"/>
          <cell r="G9154"/>
        </row>
        <row r="9155">
          <cell r="E9155">
            <v>551698604067</v>
          </cell>
          <cell r="G9155" t="str">
            <v>মোঃ তৌহিদ হোসেন</v>
          </cell>
        </row>
        <row r="9156">
          <cell r="E9156"/>
          <cell r="G9156"/>
        </row>
        <row r="9157">
          <cell r="E9157">
            <v>689103671442</v>
          </cell>
          <cell r="G9157" t="str">
            <v>অনিল শাংমা</v>
          </cell>
        </row>
        <row r="9158">
          <cell r="E9158"/>
          <cell r="G9158"/>
        </row>
        <row r="9159">
          <cell r="E9159">
            <v>187062348606</v>
          </cell>
          <cell r="G9159" t="str">
            <v>রেজওয়ানা হাসান</v>
          </cell>
        </row>
        <row r="9160">
          <cell r="E9160"/>
          <cell r="G9160"/>
        </row>
        <row r="9161">
          <cell r="E9161">
            <v>284088838829</v>
          </cell>
          <cell r="G9161" t="str">
            <v>সেলুনা বেগম</v>
          </cell>
        </row>
        <row r="9162">
          <cell r="E9162"/>
          <cell r="G9162"/>
        </row>
        <row r="9163">
          <cell r="E9163">
            <v>467133709969</v>
          </cell>
          <cell r="G9163" t="str">
            <v>মোঃ আব্দুল মতিন</v>
          </cell>
        </row>
        <row r="9164">
          <cell r="E9164"/>
          <cell r="G9164"/>
        </row>
        <row r="9165">
          <cell r="E9165">
            <v>733235512116</v>
          </cell>
          <cell r="G9165" t="str">
            <v>আসীম কুমার শিকদার</v>
          </cell>
        </row>
        <row r="9166">
          <cell r="E9166"/>
          <cell r="G9166"/>
        </row>
        <row r="9167">
          <cell r="E9167">
            <v>625737923010</v>
          </cell>
          <cell r="G9167" t="str">
            <v>মোঃ গোলাম মোস্তফা</v>
          </cell>
        </row>
        <row r="9168">
          <cell r="E9168"/>
          <cell r="G9168"/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13" Type="http://schemas.openxmlformats.org/officeDocument/2006/relationships/ctrlProp" Target="../ctrlProps/ctrlProp8.xml"/><Relationship Id="rId3" Type="http://schemas.openxmlformats.org/officeDocument/2006/relationships/printerSettings" Target="../printerSettings/printerSettings1.bin"/><Relationship Id="rId7" Type="http://schemas.openxmlformats.org/officeDocument/2006/relationships/ctrlProp" Target="../ctrlProps/ctrlProp2.xml"/><Relationship Id="rId12" Type="http://schemas.openxmlformats.org/officeDocument/2006/relationships/ctrlProp" Target="../ctrlProps/ctrlProp7.xml"/><Relationship Id="rId2" Type="http://schemas.openxmlformats.org/officeDocument/2006/relationships/hyperlink" Target="https://tinyurl.com/easypeasytax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s://tinyurl.com/taxpdfspotter" TargetMode="External"/><Relationship Id="rId6" Type="http://schemas.openxmlformats.org/officeDocument/2006/relationships/ctrlProp" Target="../ctrlProps/ctrlProp1.xml"/><Relationship Id="rId11" Type="http://schemas.openxmlformats.org/officeDocument/2006/relationships/ctrlProp" Target="../ctrlProps/ctrlProp6.xml"/><Relationship Id="rId5" Type="http://schemas.openxmlformats.org/officeDocument/2006/relationships/vmlDrawing" Target="../drawings/vmlDrawing1.vml"/><Relationship Id="rId15" Type="http://schemas.openxmlformats.org/officeDocument/2006/relationships/ctrlProp" Target="../ctrlProps/ctrlProp10.xml"/><Relationship Id="rId10" Type="http://schemas.openxmlformats.org/officeDocument/2006/relationships/ctrlProp" Target="../ctrlProps/ctrlProp5.xml"/><Relationship Id="rId4" Type="http://schemas.openxmlformats.org/officeDocument/2006/relationships/drawing" Target="../drawings/drawing1.xml"/><Relationship Id="rId9" Type="http://schemas.openxmlformats.org/officeDocument/2006/relationships/ctrlProp" Target="../ctrlProps/ctrlProp4.xml"/><Relationship Id="rId14" Type="http://schemas.openxmlformats.org/officeDocument/2006/relationships/ctrlProp" Target="../ctrlProps/ctrlProp9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13.xml"/><Relationship Id="rId5" Type="http://schemas.openxmlformats.org/officeDocument/2006/relationships/ctrlProp" Target="../ctrlProps/ctrlProp12.xml"/><Relationship Id="rId10" Type="http://schemas.openxmlformats.org/officeDocument/2006/relationships/ctrlProp" Target="../ctrlProps/ctrlProp17.xml"/><Relationship Id="rId4" Type="http://schemas.openxmlformats.org/officeDocument/2006/relationships/ctrlProp" Target="../ctrlProps/ctrlProp11.xml"/><Relationship Id="rId9" Type="http://schemas.openxmlformats.org/officeDocument/2006/relationships/ctrlProp" Target="../ctrlProps/ctrlProp1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8D898-343D-4C72-B8E5-0105782D14FA}">
  <sheetPr codeName="Sheet1">
    <tabColor rgb="FFFFFF00"/>
  </sheetPr>
  <dimension ref="B2:L62"/>
  <sheetViews>
    <sheetView showGridLines="0" showRowColHeaders="0" tabSelected="1" topLeftCell="A4" zoomScaleNormal="100" workbookViewId="0">
      <selection activeCell="I62" sqref="I62"/>
    </sheetView>
  </sheetViews>
  <sheetFormatPr defaultColWidth="9.140625" defaultRowHeight="12.75" x14ac:dyDescent="0.2"/>
  <cols>
    <col min="1" max="1" width="5.5703125" style="23" customWidth="1"/>
    <col min="2" max="2" width="2.7109375" style="23" customWidth="1"/>
    <col min="3" max="3" width="16.28515625" style="23" bestFit="1" customWidth="1"/>
    <col min="4" max="4" width="29" style="23" customWidth="1"/>
    <col min="5" max="5" width="20.7109375" style="23" customWidth="1"/>
    <col min="6" max="6" width="19" style="23" bestFit="1" customWidth="1"/>
    <col min="7" max="7" width="4.7109375" style="23" customWidth="1"/>
    <col min="8" max="8" width="23.7109375" style="23" customWidth="1"/>
    <col min="9" max="9" width="20.140625" style="23" customWidth="1"/>
    <col min="10" max="10" width="20.28515625" style="23" customWidth="1"/>
    <col min="11" max="11" width="20.85546875" style="23" customWidth="1"/>
    <col min="12" max="12" width="3.140625" style="23" customWidth="1"/>
    <col min="13" max="13" width="17" style="23" customWidth="1"/>
    <col min="14" max="16384" width="9.140625" style="23"/>
  </cols>
  <sheetData>
    <row r="2" spans="2:12" x14ac:dyDescent="0.2">
      <c r="B2" s="1032"/>
      <c r="C2" s="1033"/>
      <c r="D2" s="1033"/>
      <c r="E2" s="1033"/>
      <c r="F2" s="1033"/>
      <c r="G2" s="1033"/>
      <c r="H2" s="1033"/>
      <c r="I2" s="1033"/>
      <c r="J2" s="1033"/>
      <c r="K2" s="1033"/>
      <c r="L2" s="1034"/>
    </row>
    <row r="3" spans="2:12" ht="25.5" x14ac:dyDescent="0.2">
      <c r="B3" s="1039"/>
      <c r="C3" s="1052" t="s">
        <v>738</v>
      </c>
      <c r="D3" s="1053"/>
      <c r="E3" s="1053"/>
      <c r="F3" s="1054"/>
      <c r="G3" s="1087"/>
      <c r="H3" s="1052" t="s">
        <v>731</v>
      </c>
      <c r="I3" s="1053"/>
      <c r="J3" s="1053"/>
      <c r="K3" s="1054"/>
      <c r="L3" s="1035"/>
    </row>
    <row r="4" spans="2:12" ht="21.75" customHeight="1" x14ac:dyDescent="0.2">
      <c r="B4" s="1039"/>
      <c r="C4" s="380" t="s">
        <v>87</v>
      </c>
      <c r="D4" s="197" t="s">
        <v>492</v>
      </c>
      <c r="E4" s="380" t="s">
        <v>88</v>
      </c>
      <c r="F4" s="271">
        <v>823333551186</v>
      </c>
      <c r="G4" s="1087"/>
      <c r="H4" s="380" t="s">
        <v>656</v>
      </c>
      <c r="I4" s="272" t="s">
        <v>658</v>
      </c>
      <c r="J4" s="380" t="s">
        <v>102</v>
      </c>
      <c r="K4" s="196">
        <v>326</v>
      </c>
      <c r="L4" s="1035"/>
    </row>
    <row r="5" spans="2:12" ht="21.75" customHeight="1" x14ac:dyDescent="0.2">
      <c r="B5" s="1039"/>
      <c r="C5" s="380" t="s">
        <v>91</v>
      </c>
      <c r="D5" s="198">
        <f>DATE(2018,12,1)</f>
        <v>43435</v>
      </c>
      <c r="E5" s="380" t="s">
        <v>92</v>
      </c>
      <c r="F5" s="198">
        <f>DATE(2024,9,2)</f>
        <v>45537</v>
      </c>
      <c r="G5" s="1087"/>
      <c r="H5" s="380" t="s">
        <v>657</v>
      </c>
      <c r="I5" s="204" t="s">
        <v>265</v>
      </c>
      <c r="J5" s="380" t="s">
        <v>642</v>
      </c>
      <c r="K5" s="204" t="s">
        <v>210</v>
      </c>
      <c r="L5" s="1035"/>
    </row>
    <row r="6" spans="2:12" ht="18" x14ac:dyDescent="0.2">
      <c r="B6" s="1039"/>
      <c r="C6" s="381" t="s">
        <v>89</v>
      </c>
      <c r="D6" s="1011" t="str">
        <f>_xlfn.XLOOKUP(F4,'[1]Master Data (2013-2022)'!$E:$E,'[1]Master Data (2013-2022)'!$G:$G,"",0,1)</f>
        <v>মোঃ আব্দুল মান্নান খান</v>
      </c>
      <c r="E6" s="382"/>
      <c r="F6" s="383"/>
      <c r="G6" s="1087"/>
      <c r="H6" s="380" t="s">
        <v>114</v>
      </c>
      <c r="I6" s="205">
        <v>5000</v>
      </c>
      <c r="J6" s="380" t="s">
        <v>654</v>
      </c>
      <c r="K6" s="273" t="s">
        <v>655</v>
      </c>
      <c r="L6" s="1035"/>
    </row>
    <row r="7" spans="2:12" ht="36" customHeight="1" x14ac:dyDescent="0.2">
      <c r="B7" s="1039"/>
      <c r="C7" s="381" t="s">
        <v>90</v>
      </c>
      <c r="D7" s="1040" t="s">
        <v>782</v>
      </c>
      <c r="E7" s="1041"/>
      <c r="F7" s="1042"/>
      <c r="G7" s="1087"/>
      <c r="H7" s="380" t="s">
        <v>733</v>
      </c>
      <c r="I7" s="454" t="s">
        <v>105</v>
      </c>
      <c r="J7" s="380" t="s">
        <v>659</v>
      </c>
      <c r="K7" s="384" t="s">
        <v>780</v>
      </c>
      <c r="L7" s="1035"/>
    </row>
    <row r="8" spans="2:12" ht="18.75" customHeight="1" x14ac:dyDescent="0.2">
      <c r="B8" s="1039"/>
      <c r="C8" s="380" t="s">
        <v>37</v>
      </c>
      <c r="D8" s="201" t="s">
        <v>70</v>
      </c>
      <c r="E8" s="385" t="s">
        <v>589</v>
      </c>
      <c r="F8" s="267" t="s">
        <v>534</v>
      </c>
      <c r="G8" s="1087"/>
      <c r="H8" s="380" t="s">
        <v>641</v>
      </c>
      <c r="I8" s="455" t="s">
        <v>371</v>
      </c>
      <c r="J8" s="380" t="s">
        <v>369</v>
      </c>
      <c r="K8" s="386" t="str">
        <f>'MisC Cal-1'!AF2</f>
        <v>১-১১৪১-০১১০-০১১১</v>
      </c>
      <c r="L8" s="1035"/>
    </row>
    <row r="9" spans="2:12" ht="18" customHeight="1" x14ac:dyDescent="0.2">
      <c r="B9" s="1039"/>
      <c r="C9" s="380" t="s">
        <v>744</v>
      </c>
      <c r="D9" s="201" t="s">
        <v>745</v>
      </c>
      <c r="E9" s="387" t="s">
        <v>592</v>
      </c>
      <c r="F9" s="453">
        <v>70000000</v>
      </c>
      <c r="G9" s="1087"/>
      <c r="H9" s="388"/>
      <c r="I9" s="388"/>
      <c r="J9" s="388"/>
      <c r="K9" s="388"/>
      <c r="L9" s="1035"/>
    </row>
    <row r="10" spans="2:12" ht="20.25" x14ac:dyDescent="0.2">
      <c r="B10" s="1039"/>
      <c r="C10" s="380" t="s">
        <v>93</v>
      </c>
      <c r="D10" s="199" t="s">
        <v>261</v>
      </c>
      <c r="E10" s="380" t="str">
        <f>'MisC Cal-2'!C13</f>
        <v>cwi‡ek mviPvR© (AcÖ‡hvR¨)</v>
      </c>
      <c r="F10" s="195">
        <v>0</v>
      </c>
      <c r="G10" s="1087"/>
      <c r="H10" s="1029" t="s">
        <v>734</v>
      </c>
      <c r="I10" s="1030"/>
      <c r="J10" s="1030"/>
      <c r="K10" s="1031"/>
      <c r="L10" s="1035"/>
    </row>
    <row r="11" spans="2:12" ht="51.75" x14ac:dyDescent="0.2">
      <c r="B11" s="1039"/>
      <c r="C11" s="389" t="str">
        <f>'MisC Cal-2'!C5</f>
        <v>8000 et dzt evwo/GKvwaK Mvwo</v>
      </c>
      <c r="D11" s="200" t="s">
        <v>310</v>
      </c>
      <c r="E11" s="389" t="s">
        <v>692</v>
      </c>
      <c r="F11" s="263" t="s">
        <v>604</v>
      </c>
      <c r="G11" s="1087"/>
      <c r="H11" s="390" t="s">
        <v>194</v>
      </c>
      <c r="I11" s="456" t="s">
        <v>198</v>
      </c>
      <c r="J11" s="391" t="s">
        <v>193</v>
      </c>
      <c r="K11" s="457">
        <v>4</v>
      </c>
      <c r="L11" s="1035"/>
    </row>
    <row r="12" spans="2:12" x14ac:dyDescent="0.2">
      <c r="B12" s="1039"/>
      <c r="C12" s="392"/>
      <c r="D12" s="392"/>
      <c r="E12" s="392"/>
      <c r="F12" s="392"/>
      <c r="G12" s="1087"/>
      <c r="H12" s="388"/>
      <c r="I12" s="388"/>
      <c r="J12" s="388"/>
      <c r="K12" s="388"/>
      <c r="L12" s="1035"/>
    </row>
    <row r="13" spans="2:12" ht="25.5" customHeight="1" x14ac:dyDescent="0.2">
      <c r="B13" s="1039"/>
      <c r="C13" s="1052" t="s">
        <v>735</v>
      </c>
      <c r="D13" s="1053"/>
      <c r="E13" s="1053"/>
      <c r="F13" s="1054"/>
      <c r="G13" s="1087"/>
      <c r="H13" s="388"/>
      <c r="I13" s="388"/>
      <c r="J13" s="388"/>
      <c r="K13" s="388"/>
      <c r="L13" s="1035"/>
    </row>
    <row r="14" spans="2:12" ht="22.5" customHeight="1" x14ac:dyDescent="0.25">
      <c r="B14" s="1039"/>
      <c r="C14" s="393"/>
      <c r="D14" s="394" t="s">
        <v>124</v>
      </c>
      <c r="E14" s="395" t="s">
        <v>530</v>
      </c>
      <c r="F14" s="396" t="s">
        <v>139</v>
      </c>
      <c r="G14" s="1087"/>
      <c r="H14" s="1055" t="s">
        <v>661</v>
      </c>
      <c r="I14" s="1056"/>
      <c r="J14" s="1056"/>
      <c r="K14" s="1057"/>
      <c r="L14" s="1035"/>
    </row>
    <row r="15" spans="2:12" ht="16.899999999999999" customHeight="1" x14ac:dyDescent="0.2">
      <c r="B15" s="1039"/>
      <c r="C15" s="397"/>
      <c r="D15" s="202" t="s">
        <v>524</v>
      </c>
      <c r="E15" s="274">
        <v>700000</v>
      </c>
      <c r="F15" s="275">
        <v>0</v>
      </c>
      <c r="G15" s="1087"/>
      <c r="H15" s="1058"/>
      <c r="I15" s="1059"/>
      <c r="J15" s="1059"/>
      <c r="K15" s="1060"/>
      <c r="L15" s="1035"/>
    </row>
    <row r="16" spans="2:12" ht="17.25" customHeight="1" x14ac:dyDescent="0.2">
      <c r="B16" s="1039"/>
      <c r="C16" s="397"/>
      <c r="D16" s="202" t="s">
        <v>125</v>
      </c>
      <c r="E16" s="274">
        <v>480000</v>
      </c>
      <c r="F16" s="275">
        <v>0</v>
      </c>
      <c r="G16" s="1087"/>
      <c r="H16" s="1058"/>
      <c r="I16" s="1059"/>
      <c r="J16" s="1059"/>
      <c r="K16" s="1060"/>
      <c r="L16" s="1035"/>
    </row>
    <row r="17" spans="2:12" ht="17.25" customHeight="1" x14ac:dyDescent="0.2">
      <c r="B17" s="1039"/>
      <c r="C17" s="397"/>
      <c r="D17" s="202" t="s">
        <v>517</v>
      </c>
      <c r="E17" s="274">
        <v>430000</v>
      </c>
      <c r="F17" s="275">
        <v>300000</v>
      </c>
      <c r="G17" s="1087"/>
      <c r="H17" s="1058"/>
      <c r="I17" s="1059"/>
      <c r="J17" s="1059"/>
      <c r="K17" s="1060"/>
      <c r="L17" s="1035"/>
    </row>
    <row r="18" spans="2:12" ht="17.25" customHeight="1" x14ac:dyDescent="0.2">
      <c r="B18" s="1039"/>
      <c r="C18" s="397"/>
      <c r="D18" s="202" t="s">
        <v>596</v>
      </c>
      <c r="E18" s="274">
        <v>18000</v>
      </c>
      <c r="F18" s="275">
        <v>18000</v>
      </c>
      <c r="G18" s="1087"/>
      <c r="H18" s="1058"/>
      <c r="I18" s="1059"/>
      <c r="J18" s="1059"/>
      <c r="K18" s="1060"/>
      <c r="L18" s="1035"/>
    </row>
    <row r="19" spans="2:12" ht="17.25" customHeight="1" x14ac:dyDescent="0.2">
      <c r="B19" s="1039"/>
      <c r="C19" s="397"/>
      <c r="D19" s="202" t="s">
        <v>516</v>
      </c>
      <c r="E19" s="274">
        <v>320000</v>
      </c>
      <c r="F19" s="275">
        <v>0</v>
      </c>
      <c r="G19" s="1087"/>
      <c r="H19" s="1058"/>
      <c r="I19" s="1059"/>
      <c r="J19" s="1059"/>
      <c r="K19" s="1060"/>
      <c r="L19" s="1035"/>
    </row>
    <row r="20" spans="2:12" ht="17.25" customHeight="1" x14ac:dyDescent="0.2">
      <c r="B20" s="1039"/>
      <c r="C20" s="397"/>
      <c r="D20" s="202" t="s">
        <v>268</v>
      </c>
      <c r="E20" s="274">
        <v>14000</v>
      </c>
      <c r="F20" s="275">
        <v>0</v>
      </c>
      <c r="G20" s="1087"/>
      <c r="H20" s="1058"/>
      <c r="I20" s="1059"/>
      <c r="J20" s="1059"/>
      <c r="K20" s="1060"/>
      <c r="L20" s="1035"/>
    </row>
    <row r="21" spans="2:12" ht="17.25" customHeight="1" x14ac:dyDescent="0.2">
      <c r="B21" s="1039"/>
      <c r="C21" s="399"/>
      <c r="D21" s="203" t="s">
        <v>269</v>
      </c>
      <c r="E21" s="274">
        <v>0</v>
      </c>
      <c r="F21" s="400">
        <f>E21</f>
        <v>0</v>
      </c>
      <c r="G21" s="1087"/>
      <c r="H21" s="401"/>
      <c r="I21" s="402"/>
      <c r="J21" s="402"/>
      <c r="K21" s="403" t="s">
        <v>743</v>
      </c>
      <c r="L21" s="1035"/>
    </row>
    <row r="22" spans="2:12" ht="18" customHeight="1" x14ac:dyDescent="0.25">
      <c r="B22" s="1039"/>
      <c r="C22" s="393"/>
      <c r="D22" s="394" t="s">
        <v>136</v>
      </c>
      <c r="E22" s="404">
        <f>'MisC Cal-1'!I94</f>
        <v>1962000</v>
      </c>
      <c r="F22" s="405">
        <f>'MisC Cal-1'!J94</f>
        <v>318000</v>
      </c>
      <c r="G22" s="1087"/>
      <c r="H22" s="388"/>
      <c r="I22" s="388"/>
      <c r="J22" s="388"/>
      <c r="K22" s="388"/>
      <c r="L22" s="1035"/>
    </row>
    <row r="23" spans="2:12" x14ac:dyDescent="0.2">
      <c r="B23" s="1039"/>
      <c r="C23" s="388"/>
      <c r="D23" s="388"/>
      <c r="E23" s="388"/>
      <c r="F23" s="388"/>
      <c r="G23" s="1087"/>
      <c r="H23" s="388"/>
      <c r="I23" s="388"/>
      <c r="J23" s="388"/>
      <c r="K23" s="388"/>
      <c r="L23" s="1035"/>
    </row>
    <row r="24" spans="2:12" ht="25.5" x14ac:dyDescent="0.2">
      <c r="B24" s="1039"/>
      <c r="C24" s="1052" t="s">
        <v>653</v>
      </c>
      <c r="D24" s="1053"/>
      <c r="E24" s="1053"/>
      <c r="F24" s="1054"/>
      <c r="G24" s="1087"/>
      <c r="H24" s="1043" t="s">
        <v>647</v>
      </c>
      <c r="I24" s="1044"/>
      <c r="J24" s="1044"/>
      <c r="K24" s="1045"/>
      <c r="L24" s="1035"/>
    </row>
    <row r="25" spans="2:12" ht="18" x14ac:dyDescent="0.25">
      <c r="B25" s="1039"/>
      <c r="C25" s="393"/>
      <c r="D25" s="406" t="s">
        <v>32</v>
      </c>
      <c r="E25" s="395" t="s">
        <v>140</v>
      </c>
      <c r="F25" s="396" t="s">
        <v>33</v>
      </c>
      <c r="G25" s="1087"/>
      <c r="H25" s="407" t="str">
        <f>'MisC Intrst-3'!N31</f>
        <v>Tax Day</v>
      </c>
      <c r="I25" s="408" t="str">
        <f>'MisC Intrst-3'!O31</f>
        <v>৩০ নভেম্বর</v>
      </c>
      <c r="J25" s="409" t="s">
        <v>123</v>
      </c>
      <c r="K25" s="410" t="str">
        <f>'MisC Intrst-3'!L24</f>
        <v>2024-25</v>
      </c>
      <c r="L25" s="1035"/>
    </row>
    <row r="26" spans="2:12" ht="17.25" x14ac:dyDescent="0.2">
      <c r="B26" s="1039"/>
      <c r="C26" s="411"/>
      <c r="D26" s="412" t="s">
        <v>597</v>
      </c>
      <c r="E26" s="413">
        <f>'MisC Cal-1'!K94</f>
        <v>1644000</v>
      </c>
      <c r="F26" s="275">
        <v>82000</v>
      </c>
      <c r="G26" s="1087"/>
      <c r="H26" s="414" t="s">
        <v>583</v>
      </c>
      <c r="I26" s="415">
        <f>'MisC Intrst-3'!L9</f>
        <v>15</v>
      </c>
      <c r="J26" s="416" t="str">
        <f>'MisC Cal-1'!AK4</f>
        <v>Trunover Tax</v>
      </c>
      <c r="K26" s="417" t="str">
        <f>_xlfn.XLOOKUP(J26,'MisC Cal-1'!AM3:AM4,'MisC Cal-1'!AL3:AL4,0,1)</f>
        <v>Individual</v>
      </c>
      <c r="L26" s="1035"/>
    </row>
    <row r="27" spans="2:12" ht="17.25" x14ac:dyDescent="0.2">
      <c r="B27" s="1039"/>
      <c r="C27" s="418"/>
      <c r="D27" s="202" t="s">
        <v>271</v>
      </c>
      <c r="E27" s="274">
        <v>940000</v>
      </c>
      <c r="F27" s="275">
        <v>30000</v>
      </c>
      <c r="G27" s="1087"/>
      <c r="H27" s="388"/>
      <c r="I27" s="388"/>
      <c r="J27" s="388"/>
      <c r="K27" s="388"/>
      <c r="L27" s="1035"/>
    </row>
    <row r="28" spans="2:12" ht="17.25" x14ac:dyDescent="0.2">
      <c r="B28" s="1039"/>
      <c r="C28" s="418"/>
      <c r="D28" s="202" t="s">
        <v>550</v>
      </c>
      <c r="E28" s="274">
        <v>200000</v>
      </c>
      <c r="F28" s="275">
        <v>0</v>
      </c>
      <c r="G28" s="1087"/>
      <c r="H28" s="388"/>
      <c r="I28" s="388"/>
      <c r="J28" s="388"/>
      <c r="K28" s="388"/>
      <c r="L28" s="1035"/>
    </row>
    <row r="29" spans="2:12" ht="17.25" x14ac:dyDescent="0.2">
      <c r="B29" s="1039"/>
      <c r="C29" s="418"/>
      <c r="D29" s="202" t="s">
        <v>272</v>
      </c>
      <c r="E29" s="274">
        <v>33000</v>
      </c>
      <c r="F29" s="275">
        <v>3300</v>
      </c>
      <c r="G29" s="1087"/>
      <c r="H29" s="1046" t="s">
        <v>736</v>
      </c>
      <c r="I29" s="1047"/>
      <c r="J29" s="1047"/>
      <c r="K29" s="1048"/>
      <c r="L29" s="1035"/>
    </row>
    <row r="30" spans="2:12" ht="17.25" x14ac:dyDescent="0.2">
      <c r="B30" s="1039"/>
      <c r="C30" s="418"/>
      <c r="D30" s="202" t="s">
        <v>598</v>
      </c>
      <c r="E30" s="274">
        <v>40000</v>
      </c>
      <c r="F30" s="275">
        <v>0</v>
      </c>
      <c r="G30" s="1087"/>
      <c r="H30" s="1049"/>
      <c r="I30" s="1050"/>
      <c r="J30" s="1050"/>
      <c r="K30" s="1051"/>
      <c r="L30" s="1035"/>
    </row>
    <row r="31" spans="2:12" ht="18.75" thickBot="1" x14ac:dyDescent="0.3">
      <c r="B31" s="1039"/>
      <c r="C31" s="418"/>
      <c r="D31" s="398" t="str">
        <f>'MisC Cal-1'!B133</f>
        <v>ব্যক্তিসংঘ/ফার্মের করারোপিত শেয়ার আয়</v>
      </c>
      <c r="E31" s="274">
        <v>300000</v>
      </c>
      <c r="F31" s="419">
        <v>0</v>
      </c>
      <c r="G31" s="1087"/>
      <c r="H31" s="420"/>
      <c r="I31" s="421"/>
      <c r="J31" s="422" t="str">
        <f>F50&amp;" avivbymv‡i bxU AvqKi "</f>
        <v xml:space="preserve">180(1)/181/184/289/183(7) avivbymv‡i bxU AvqKi </v>
      </c>
      <c r="K31" s="423">
        <f>'Sheet of Calculation'!C50</f>
        <v>150387.15006305161</v>
      </c>
      <c r="L31" s="1035"/>
    </row>
    <row r="32" spans="2:12" ht="18" thickTop="1" x14ac:dyDescent="0.2">
      <c r="B32" s="1039"/>
      <c r="C32" s="424"/>
      <c r="D32" s="425" t="str">
        <f>'MisC Cal-1'!B134</f>
        <v>কর অব্যাহতি/হ্রাসকৃত হার খাতের (করযোগ্য) আয়</v>
      </c>
      <c r="E32" s="274">
        <v>15000</v>
      </c>
      <c r="F32" s="276">
        <v>7000</v>
      </c>
      <c r="G32" s="1087"/>
      <c r="H32" s="426" t="s">
        <v>568</v>
      </c>
      <c r="I32" s="427">
        <f>'MisC Intrst-3'!D18</f>
        <v>5530.972795781574</v>
      </c>
      <c r="J32" s="428" t="s">
        <v>640</v>
      </c>
      <c r="K32" s="427">
        <f>'MisC Cal-2'!D68</f>
        <v>55848.045397225724</v>
      </c>
      <c r="L32" s="1035"/>
    </row>
    <row r="33" spans="2:12" ht="18" x14ac:dyDescent="0.25">
      <c r="B33" s="1039"/>
      <c r="C33" s="393"/>
      <c r="D33" s="429" t="s">
        <v>135</v>
      </c>
      <c r="E33" s="430">
        <f>'Sheet of Calculation'!D24</f>
        <v>3172000</v>
      </c>
      <c r="F33" s="431">
        <f>'Sheet of Calculation'!E24</f>
        <v>122300</v>
      </c>
      <c r="G33" s="1087"/>
      <c r="H33" s="432" t="s">
        <v>239</v>
      </c>
      <c r="I33" s="433">
        <f>'MisC Cal-2'!D10</f>
        <v>66335.19546027742</v>
      </c>
      <c r="J33" s="434" t="s">
        <v>29</v>
      </c>
      <c r="K33" s="433">
        <f>'Sheet of Calculation'!F57</f>
        <v>134148.04539722571</v>
      </c>
      <c r="L33" s="1035"/>
    </row>
    <row r="34" spans="2:12" ht="18.75" x14ac:dyDescent="0.2">
      <c r="B34" s="1039"/>
      <c r="C34" s="1061" t="s">
        <v>737</v>
      </c>
      <c r="D34" s="1062"/>
      <c r="E34" s="1062"/>
      <c r="F34" s="1063"/>
      <c r="G34" s="1087"/>
      <c r="H34" s="432" t="str">
        <f>'MisC Intrst-3'!T32&amp;" wej¤^ my` (‡hvM)"</f>
        <v xml:space="preserve">  wej¤^ my` (‡hvM)</v>
      </c>
      <c r="I34" s="433">
        <f>'MisC Intrst-3'!L43</f>
        <v>180</v>
      </c>
      <c r="J34" s="434" t="s">
        <v>569</v>
      </c>
      <c r="K34" s="433">
        <f>'MisC Cal-2'!D11</f>
        <v>0</v>
      </c>
      <c r="L34" s="1035"/>
    </row>
    <row r="35" spans="2:12" ht="16.5" customHeight="1" x14ac:dyDescent="0.35">
      <c r="B35" s="1039"/>
      <c r="C35" s="460"/>
      <c r="D35" s="461" t="s">
        <v>531</v>
      </c>
      <c r="E35" s="274">
        <v>600000</v>
      </c>
      <c r="F35" s="277">
        <v>130000</v>
      </c>
      <c r="G35" s="1087"/>
      <c r="H35" s="435" t="s">
        <v>240</v>
      </c>
      <c r="I35" s="433">
        <f>F51+F53</f>
        <v>25000</v>
      </c>
      <c r="J35" s="434" t="s">
        <v>176</v>
      </c>
      <c r="K35" s="433">
        <f>F52</f>
        <v>0</v>
      </c>
      <c r="L35" s="1035"/>
    </row>
    <row r="36" spans="2:12" ht="20.25" thickBot="1" x14ac:dyDescent="0.4">
      <c r="B36" s="1039"/>
      <c r="C36" s="393"/>
      <c r="D36" s="429" t="s">
        <v>134</v>
      </c>
      <c r="E36" s="430">
        <f>'Sheet of Calculation'!D26</f>
        <v>3772000</v>
      </c>
      <c r="F36" s="436">
        <f>F33+F35</f>
        <v>252300</v>
      </c>
      <c r="G36" s="1087"/>
      <c r="H36" s="437"/>
      <c r="I36" s="438" t="str">
        <f>'Sheet of Calculation'!E51</f>
        <v>cÖ‡`q AvqKi</v>
      </c>
      <c r="J36" s="439">
        <f>'Sheet of Calculation'!F51</f>
        <v>180398.12285883317</v>
      </c>
      <c r="K36" s="440">
        <f>ROUND(J36,0)</f>
        <v>180398</v>
      </c>
      <c r="L36" s="1035"/>
    </row>
    <row r="37" spans="2:12" ht="20.25" customHeight="1" thickTop="1" thickBot="1" x14ac:dyDescent="0.55000000000000004">
      <c r="B37" s="1039"/>
      <c r="C37" s="460"/>
      <c r="D37" s="461" t="s">
        <v>532</v>
      </c>
      <c r="E37" s="278">
        <v>340000</v>
      </c>
      <c r="F37" s="277">
        <v>32000</v>
      </c>
      <c r="G37" s="1087"/>
      <c r="H37" s="441" t="s">
        <v>645</v>
      </c>
      <c r="I37" s="285" t="s">
        <v>804</v>
      </c>
      <c r="J37" s="442"/>
      <c r="K37" s="443"/>
      <c r="L37" s="1035"/>
    </row>
    <row r="38" spans="2:12" ht="13.5" thickTop="1" x14ac:dyDescent="0.2">
      <c r="B38" s="1039"/>
      <c r="C38" s="388"/>
      <c r="D38" s="388"/>
      <c r="E38" s="388"/>
      <c r="F38" s="388"/>
      <c r="G38" s="1087"/>
      <c r="H38" s="388"/>
      <c r="I38" s="388"/>
      <c r="J38" s="388"/>
      <c r="K38" s="388"/>
      <c r="L38" s="1035"/>
    </row>
    <row r="39" spans="2:12" ht="18" x14ac:dyDescent="0.2">
      <c r="B39" s="1039"/>
      <c r="C39" s="388"/>
      <c r="D39" s="444" t="s">
        <v>94</v>
      </c>
      <c r="E39" s="458">
        <v>590000</v>
      </c>
      <c r="F39" s="388"/>
      <c r="G39" s="1087"/>
      <c r="H39" s="388"/>
      <c r="I39" s="388"/>
      <c r="J39" s="388"/>
      <c r="K39" s="388"/>
      <c r="L39" s="1035"/>
    </row>
    <row r="40" spans="2:12" x14ac:dyDescent="0.2">
      <c r="B40" s="1039"/>
      <c r="C40" s="388"/>
      <c r="D40" s="388"/>
      <c r="E40" s="388"/>
      <c r="F40" s="388"/>
      <c r="G40" s="1087"/>
      <c r="H40" s="388"/>
      <c r="I40" s="388"/>
      <c r="J40" s="388"/>
      <c r="K40" s="388"/>
      <c r="L40" s="1035"/>
    </row>
    <row r="41" spans="2:12" ht="24.75" x14ac:dyDescent="0.2">
      <c r="B41" s="1039"/>
      <c r="C41" s="1061" t="s">
        <v>732</v>
      </c>
      <c r="D41" s="1062"/>
      <c r="E41" s="1062"/>
      <c r="F41" s="1063"/>
      <c r="G41" s="1087"/>
      <c r="H41" s="1073" t="s">
        <v>739</v>
      </c>
      <c r="I41" s="1074"/>
      <c r="J41" s="1074"/>
      <c r="K41" s="1075"/>
      <c r="L41" s="1035"/>
    </row>
    <row r="42" spans="2:12" ht="18" customHeight="1" x14ac:dyDescent="0.25">
      <c r="B42" s="1039"/>
      <c r="C42" s="393"/>
      <c r="D42" s="395" t="s">
        <v>97</v>
      </c>
      <c r="E42" s="445" t="s">
        <v>33</v>
      </c>
      <c r="F42" s="1064" t="s">
        <v>740</v>
      </c>
      <c r="G42" s="1087"/>
      <c r="H42" s="1070" t="s">
        <v>777</v>
      </c>
      <c r="I42" s="1070"/>
      <c r="J42" s="1070" t="s">
        <v>767</v>
      </c>
      <c r="K42" s="1070"/>
      <c r="L42" s="1035"/>
    </row>
    <row r="43" spans="2:12" ht="18" x14ac:dyDescent="0.2">
      <c r="B43" s="1039"/>
      <c r="C43" s="462"/>
      <c r="D43" s="463" t="str">
        <f>D33</f>
        <v>wbqwgZ Drm n‡Z ‡gvU Avq (163 avivi Avq e¨wZZ)</v>
      </c>
      <c r="E43" s="446">
        <f>F33</f>
        <v>122300</v>
      </c>
      <c r="F43" s="1065"/>
      <c r="G43" s="1087"/>
      <c r="H43" s="1067" t="s">
        <v>768</v>
      </c>
      <c r="I43" s="1068"/>
      <c r="J43" s="1076" t="s">
        <v>772</v>
      </c>
      <c r="K43" s="1076"/>
      <c r="L43" s="1035"/>
    </row>
    <row r="44" spans="2:12" ht="18" x14ac:dyDescent="0.2">
      <c r="B44" s="1039"/>
      <c r="C44" s="464"/>
      <c r="D44" s="465" t="s">
        <v>479</v>
      </c>
      <c r="E44" s="279">
        <v>150000</v>
      </c>
      <c r="F44" s="1065"/>
      <c r="G44" s="1087"/>
      <c r="H44" s="1085" t="s">
        <v>766</v>
      </c>
      <c r="I44" s="1086"/>
      <c r="J44" s="1076" t="s">
        <v>773</v>
      </c>
      <c r="K44" s="1076"/>
      <c r="L44" s="1035"/>
    </row>
    <row r="45" spans="2:12" ht="18" x14ac:dyDescent="0.2">
      <c r="B45" s="1039"/>
      <c r="C45" s="464"/>
      <c r="D45" s="465" t="s">
        <v>137</v>
      </c>
      <c r="E45" s="279">
        <v>25000</v>
      </c>
      <c r="F45" s="1065"/>
      <c r="G45" s="1087"/>
      <c r="H45" s="1067" t="s">
        <v>769</v>
      </c>
      <c r="I45" s="1068"/>
      <c r="J45" s="1076" t="s">
        <v>774</v>
      </c>
      <c r="K45" s="1076"/>
      <c r="L45" s="1035"/>
    </row>
    <row r="46" spans="2:12" ht="18" customHeight="1" thickBot="1" x14ac:dyDescent="0.4">
      <c r="B46" s="1039"/>
      <c r="C46" s="466"/>
      <c r="D46" s="467" t="s">
        <v>138</v>
      </c>
      <c r="E46" s="280">
        <v>120000</v>
      </c>
      <c r="F46" s="1066"/>
      <c r="G46" s="1087"/>
      <c r="H46" s="1067" t="s">
        <v>770</v>
      </c>
      <c r="I46" s="1068"/>
      <c r="J46" s="1076" t="s">
        <v>776</v>
      </c>
      <c r="K46" s="1076"/>
      <c r="L46" s="1035"/>
    </row>
    <row r="47" spans="2:12" ht="16.899999999999999" customHeight="1" thickTop="1" thickBot="1" x14ac:dyDescent="0.25">
      <c r="B47" s="1039"/>
      <c r="C47" s="468"/>
      <c r="D47" s="469" t="s">
        <v>643</v>
      </c>
      <c r="E47" s="281">
        <v>700</v>
      </c>
      <c r="F47" s="262" t="s">
        <v>493</v>
      </c>
      <c r="G47" s="1087"/>
      <c r="H47" s="1067" t="s">
        <v>771</v>
      </c>
      <c r="I47" s="1068"/>
      <c r="J47" s="1076" t="s">
        <v>775</v>
      </c>
      <c r="K47" s="1076"/>
      <c r="L47" s="1035"/>
    </row>
    <row r="48" spans="2:12" ht="13.5" thickTop="1" x14ac:dyDescent="0.2">
      <c r="B48" s="1039"/>
      <c r="C48" s="388"/>
      <c r="D48" s="388"/>
      <c r="E48" s="388"/>
      <c r="F48" s="388"/>
      <c r="G48" s="1087"/>
      <c r="H48" s="388"/>
      <c r="I48" s="388"/>
      <c r="J48" s="388"/>
      <c r="K48" s="388"/>
      <c r="L48" s="1035"/>
    </row>
    <row r="49" spans="2:12" ht="18.75" x14ac:dyDescent="0.2">
      <c r="B49" s="1039"/>
      <c r="C49" s="1061" t="s">
        <v>644</v>
      </c>
      <c r="D49" s="1062"/>
      <c r="E49" s="1062"/>
      <c r="F49" s="1072"/>
      <c r="G49" s="1087"/>
      <c r="H49" s="1077" t="s">
        <v>660</v>
      </c>
      <c r="I49" s="1078"/>
      <c r="J49" s="1081" t="s">
        <v>174</v>
      </c>
      <c r="K49" s="1082"/>
      <c r="L49" s="1035"/>
    </row>
    <row r="50" spans="2:12" ht="34.5" x14ac:dyDescent="0.2">
      <c r="B50" s="1039"/>
      <c r="C50" s="470" t="s">
        <v>175</v>
      </c>
      <c r="D50" s="471"/>
      <c r="E50" s="471"/>
      <c r="F50" s="459" t="s">
        <v>803</v>
      </c>
      <c r="G50" s="1087"/>
      <c r="H50" s="1079"/>
      <c r="I50" s="1080"/>
      <c r="J50" s="1083"/>
      <c r="K50" s="1084"/>
      <c r="L50" s="1035"/>
    </row>
    <row r="51" spans="2:12" ht="18" x14ac:dyDescent="0.2">
      <c r="B51" s="1039"/>
      <c r="C51" s="472"/>
      <c r="D51" s="473"/>
      <c r="E51" s="474" t="s">
        <v>172</v>
      </c>
      <c r="F51" s="282">
        <v>22000</v>
      </c>
      <c r="G51" s="1087"/>
      <c r="H51" s="447" t="s">
        <v>160</v>
      </c>
      <c r="I51" s="284">
        <v>10</v>
      </c>
      <c r="J51" s="447" t="s">
        <v>160</v>
      </c>
      <c r="K51" s="284">
        <v>27</v>
      </c>
      <c r="L51" s="1035"/>
    </row>
    <row r="52" spans="2:12" ht="17.25" x14ac:dyDescent="0.2">
      <c r="B52" s="1039"/>
      <c r="C52" s="472"/>
      <c r="D52" s="473"/>
      <c r="E52" s="475" t="s">
        <v>176</v>
      </c>
      <c r="F52" s="283">
        <v>0</v>
      </c>
      <c r="G52" s="1087"/>
      <c r="H52" s="388"/>
      <c r="I52" s="388"/>
      <c r="J52" s="388"/>
      <c r="K52" s="388"/>
      <c r="L52" s="1035"/>
    </row>
    <row r="53" spans="2:12" ht="17.25" x14ac:dyDescent="0.2">
      <c r="B53" s="1039"/>
      <c r="C53" s="476"/>
      <c r="D53" s="477"/>
      <c r="E53" s="478" t="s">
        <v>192</v>
      </c>
      <c r="F53" s="283">
        <v>3000</v>
      </c>
      <c r="G53" s="1087"/>
      <c r="H53" s="388"/>
      <c r="I53" s="388"/>
      <c r="J53" s="388"/>
      <c r="K53" s="388"/>
      <c r="L53" s="1035"/>
    </row>
    <row r="54" spans="2:12" x14ac:dyDescent="0.2">
      <c r="B54" s="1037"/>
      <c r="C54" s="1038"/>
      <c r="D54" s="1038"/>
      <c r="E54" s="1038"/>
      <c r="F54" s="1038"/>
      <c r="G54" s="1038"/>
      <c r="H54" s="1038"/>
      <c r="I54" s="1038"/>
      <c r="J54" s="1038"/>
      <c r="K54" s="1038"/>
      <c r="L54" s="1036"/>
    </row>
    <row r="56" spans="2:12" ht="12.75" customHeight="1" x14ac:dyDescent="0.2">
      <c r="C56" s="155" t="s">
        <v>169</v>
      </c>
      <c r="D56" s="1027" t="s">
        <v>741</v>
      </c>
      <c r="E56" s="1028"/>
      <c r="I56" s="1071" t="s">
        <v>783</v>
      </c>
      <c r="J56" s="1071"/>
      <c r="K56" s="1071"/>
      <c r="L56" s="448"/>
    </row>
    <row r="57" spans="2:12" ht="15.75" customHeight="1" x14ac:dyDescent="0.2">
      <c r="C57" s="361"/>
      <c r="D57" s="449" t="s">
        <v>742</v>
      </c>
      <c r="E57" s="450"/>
      <c r="I57" s="1071"/>
      <c r="J57" s="1071"/>
      <c r="K57" s="1071"/>
      <c r="L57" s="448"/>
    </row>
    <row r="58" spans="2:12" ht="15.75" customHeight="1" x14ac:dyDescent="0.2">
      <c r="C58" s="361"/>
      <c r="D58" s="451" t="s">
        <v>765</v>
      </c>
      <c r="E58" s="452"/>
      <c r="I58" s="1071"/>
      <c r="J58" s="1071"/>
      <c r="K58" s="1071"/>
      <c r="L58" s="448"/>
    </row>
    <row r="59" spans="2:12" ht="12.75" customHeight="1" x14ac:dyDescent="0.2">
      <c r="C59" s="361"/>
      <c r="I59" s="1071"/>
      <c r="J59" s="1071"/>
      <c r="K59" s="1071"/>
      <c r="L59" s="448"/>
    </row>
    <row r="60" spans="2:12" x14ac:dyDescent="0.2">
      <c r="I60" s="1071"/>
      <c r="J60" s="1071"/>
      <c r="K60" s="1071"/>
      <c r="L60" s="448"/>
    </row>
    <row r="61" spans="2:12" ht="15.75" customHeight="1" x14ac:dyDescent="0.2">
      <c r="I61" s="1256" t="s">
        <v>805</v>
      </c>
      <c r="J61" s="1069"/>
      <c r="K61" s="1069"/>
      <c r="L61" s="448"/>
    </row>
    <row r="62" spans="2:12" x14ac:dyDescent="0.2">
      <c r="K62"/>
    </row>
  </sheetData>
  <sheetProtection algorithmName="SHA-512" hashValue="dSzvO/2bCXltTFK4Vd0v85tU0Bzk8xTwCwqX39Bw4aHUr0UCxdXlhtemsmoi3NwoBl+JTwcMdc/e5wem4G/k1w==" saltValue="KA+6Tl/8wJoJ+bm/cQboWA==" spinCount="100000" sheet="1" objects="1" scenarios="1"/>
  <mergeCells count="36">
    <mergeCell ref="C49:F49"/>
    <mergeCell ref="H41:K41"/>
    <mergeCell ref="H46:I46"/>
    <mergeCell ref="H47:I47"/>
    <mergeCell ref="J43:K43"/>
    <mergeCell ref="J44:K44"/>
    <mergeCell ref="C41:F41"/>
    <mergeCell ref="J45:K45"/>
    <mergeCell ref="J46:K46"/>
    <mergeCell ref="J47:K47"/>
    <mergeCell ref="H49:I50"/>
    <mergeCell ref="J49:K50"/>
    <mergeCell ref="H44:I44"/>
    <mergeCell ref="H45:I45"/>
    <mergeCell ref="G3:G53"/>
    <mergeCell ref="I61:K61"/>
    <mergeCell ref="H3:K3"/>
    <mergeCell ref="H42:I42"/>
    <mergeCell ref="J42:K42"/>
    <mergeCell ref="I56:K60"/>
    <mergeCell ref="D56:E56"/>
    <mergeCell ref="H10:K10"/>
    <mergeCell ref="B2:L2"/>
    <mergeCell ref="L3:L54"/>
    <mergeCell ref="B54:K54"/>
    <mergeCell ref="B3:B53"/>
    <mergeCell ref="D7:F7"/>
    <mergeCell ref="H24:K24"/>
    <mergeCell ref="H29:K30"/>
    <mergeCell ref="C3:F3"/>
    <mergeCell ref="C13:F13"/>
    <mergeCell ref="C24:F24"/>
    <mergeCell ref="H14:K20"/>
    <mergeCell ref="C34:F34"/>
    <mergeCell ref="F42:F46"/>
    <mergeCell ref="H43:I43"/>
  </mergeCells>
  <conditionalFormatting sqref="C11:D11">
    <cfRule type="expression" dxfId="41" priority="53" stopIfTrue="1">
      <formula>OR($D$4="2016-17",$D$4="2017-18")</formula>
    </cfRule>
  </conditionalFormatting>
  <conditionalFormatting sqref="C15:D22 C26:D26">
    <cfRule type="expression" dxfId="40" priority="12">
      <formula>$F$11="বেতন অপ্রযোজ্য"</formula>
    </cfRule>
  </conditionalFormatting>
  <conditionalFormatting sqref="E15:F22 E26:F26">
    <cfRule type="expression" dxfId="38" priority="62" stopIfTrue="1">
      <formula>$F$11="বেতন অপ্রযোজ্য"</formula>
    </cfRule>
  </conditionalFormatting>
  <conditionalFormatting sqref="H32:I32">
    <cfRule type="expression" dxfId="35" priority="34" stopIfTrue="1">
      <formula>$I$32=0</formula>
    </cfRule>
  </conditionalFormatting>
  <conditionalFormatting sqref="H33:I33">
    <cfRule type="expression" dxfId="34" priority="33">
      <formula>$I$33=0</formula>
    </cfRule>
  </conditionalFormatting>
  <conditionalFormatting sqref="H34:I34">
    <cfRule type="expression" dxfId="33" priority="35" stopIfTrue="1">
      <formula>$I$34=0</formula>
    </cfRule>
  </conditionalFormatting>
  <conditionalFormatting sqref="H35:I35">
    <cfRule type="expression" dxfId="32" priority="31">
      <formula>$I$35=0</formula>
    </cfRule>
  </conditionalFormatting>
  <conditionalFormatting sqref="J34:K34">
    <cfRule type="expression" dxfId="26" priority="32">
      <formula>$K$34=0</formula>
    </cfRule>
  </conditionalFormatting>
  <conditionalFormatting sqref="J35:K35">
    <cfRule type="expression" dxfId="25" priority="30">
      <formula>$K$35=0</formula>
    </cfRule>
  </conditionalFormatting>
  <conditionalFormatting sqref="K32:K33">
    <cfRule type="expression" dxfId="18" priority="29">
      <formula>$K$33=0</formula>
    </cfRule>
  </conditionalFormatting>
  <dataValidations count="4">
    <dataValidation type="whole" operator="greaterThanOrEqual" allowBlank="1" showInputMessage="1" showErrorMessage="1" sqref="F26:F30" xr:uid="{6AC6AEEA-42BA-46F6-89C3-1FD3046B9F07}">
      <formula1>0</formula1>
    </dataValidation>
    <dataValidation type="custom" allowBlank="1" showInputMessage="1" showErrorMessage="1" sqref="C11" xr:uid="{92479E2B-8DDC-45B5-AF96-1C7D8965079B}">
      <formula1>OR($D$4=2016-17,$D$4=2017-18)</formula1>
    </dataValidation>
    <dataValidation type="custom" allowBlank="1" showInputMessage="1" showErrorMessage="1" sqref="E15:F21" xr:uid="{51335F33-45C0-426F-B003-F8929C9CC9BF}">
      <formula1>$F$11="বেতন-ভাতা (Yes)"</formula1>
    </dataValidation>
    <dataValidation type="custom" allowBlank="1" showInputMessage="1" showErrorMessage="1" sqref="F10" xr:uid="{B773F73E-4718-41B8-9DD9-402EE7D20E25}">
      <formula1>$E$10="cwi‡ek mviPvR©"</formula1>
    </dataValidation>
  </dataValidations>
  <hyperlinks>
    <hyperlink ref="K7" r:id="rId1" xr:uid="{453E1A1C-3962-467E-8648-EEFF26CC8E37}"/>
    <hyperlink ref="I61" r:id="rId2" xr:uid="{7FD62CCC-7A64-4E25-BEE8-F1CEF146FD54}"/>
  </hyperlinks>
  <pageMargins left="0.7" right="0.7" top="0.75" bottom="0.75" header="0.3" footer="0.3"/>
  <pageSetup orientation="portrait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3" r:id="rId6" name="Check Box 55">
              <controlPr defaultSize="0" autoFill="0" autoLine="0" autoPict="0">
                <anchor moveWithCells="1">
                  <from>
                    <xdr:col>7</xdr:col>
                    <xdr:colOff>66675</xdr:colOff>
                    <xdr:row>42</xdr:row>
                    <xdr:rowOff>0</xdr:rowOff>
                  </from>
                  <to>
                    <xdr:col>7</xdr:col>
                    <xdr:colOff>304800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7" name="Check Box 57">
              <controlPr defaultSize="0" autoFill="0" autoLine="0" autoPict="0">
                <anchor moveWithCells="1">
                  <from>
                    <xdr:col>7</xdr:col>
                    <xdr:colOff>66675</xdr:colOff>
                    <xdr:row>43</xdr:row>
                    <xdr:rowOff>9525</xdr:rowOff>
                  </from>
                  <to>
                    <xdr:col>7</xdr:col>
                    <xdr:colOff>295275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8" name="Check Box 58">
              <controlPr defaultSize="0" autoFill="0" autoLine="0" autoPict="0">
                <anchor moveWithCells="1">
                  <from>
                    <xdr:col>7</xdr:col>
                    <xdr:colOff>66675</xdr:colOff>
                    <xdr:row>43</xdr:row>
                    <xdr:rowOff>209550</xdr:rowOff>
                  </from>
                  <to>
                    <xdr:col>7</xdr:col>
                    <xdr:colOff>304800</xdr:colOff>
                    <xdr:row>44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9" name="Check Box 59">
              <controlPr defaultSize="0" autoFill="0" autoLine="0" autoPict="0">
                <anchor moveWithCells="1">
                  <from>
                    <xdr:col>7</xdr:col>
                    <xdr:colOff>66675</xdr:colOff>
                    <xdr:row>44</xdr:row>
                    <xdr:rowOff>209550</xdr:rowOff>
                  </from>
                  <to>
                    <xdr:col>7</xdr:col>
                    <xdr:colOff>371475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10" name="Check Box 60">
              <controlPr defaultSize="0" autoFill="0" autoLine="0" autoPict="0">
                <anchor moveWithCells="1">
                  <from>
                    <xdr:col>7</xdr:col>
                    <xdr:colOff>76200</xdr:colOff>
                    <xdr:row>45</xdr:row>
                    <xdr:rowOff>219075</xdr:rowOff>
                  </from>
                  <to>
                    <xdr:col>7</xdr:col>
                    <xdr:colOff>314325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11" name="Check Box 61">
              <controlPr defaultSize="0" autoFill="0" autoLine="0" autoPict="0">
                <anchor moveWithCells="1">
                  <from>
                    <xdr:col>9</xdr:col>
                    <xdr:colOff>57150</xdr:colOff>
                    <xdr:row>43</xdr:row>
                    <xdr:rowOff>0</xdr:rowOff>
                  </from>
                  <to>
                    <xdr:col>9</xdr:col>
                    <xdr:colOff>285750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12" name="Check Box 62">
              <controlPr defaultSize="0" autoFill="0" autoLine="0" autoPict="0">
                <anchor moveWithCells="1">
                  <from>
                    <xdr:col>9</xdr:col>
                    <xdr:colOff>57150</xdr:colOff>
                    <xdr:row>41</xdr:row>
                    <xdr:rowOff>228600</xdr:rowOff>
                  </from>
                  <to>
                    <xdr:col>9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13" name="Check Box 64">
              <controlPr defaultSize="0" autoFill="0" autoLine="0" autoPict="0">
                <anchor moveWithCells="1">
                  <from>
                    <xdr:col>9</xdr:col>
                    <xdr:colOff>66675</xdr:colOff>
                    <xdr:row>45</xdr:row>
                    <xdr:rowOff>219075</xdr:rowOff>
                  </from>
                  <to>
                    <xdr:col>9</xdr:col>
                    <xdr:colOff>304800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14" name="Check Box 65">
              <controlPr defaultSize="0" autoFill="0" autoLine="0" autoPict="0">
                <anchor moveWithCells="1">
                  <from>
                    <xdr:col>9</xdr:col>
                    <xdr:colOff>66675</xdr:colOff>
                    <xdr:row>43</xdr:row>
                    <xdr:rowOff>209550</xdr:rowOff>
                  </from>
                  <to>
                    <xdr:col>9</xdr:col>
                    <xdr:colOff>295275</xdr:colOff>
                    <xdr:row>44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5" name="Check Box 66">
              <controlPr defaultSize="0" autoFill="0" autoLine="0" autoPict="0">
                <anchor moveWithCells="1">
                  <from>
                    <xdr:col>9</xdr:col>
                    <xdr:colOff>66675</xdr:colOff>
                    <xdr:row>44</xdr:row>
                    <xdr:rowOff>209550</xdr:rowOff>
                  </from>
                  <to>
                    <xdr:col>9</xdr:col>
                    <xdr:colOff>323850</xdr:colOff>
                    <xdr:row>46</xdr:row>
                    <xdr:rowOff>9525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4" stopIfTrue="1" id="{95EFFA87-D5D8-4195-BC8F-C91B4C938504}">
            <xm:f>OR($D$4='MisC Intrst-3'!$R$10:$R$16)</xm:f>
            <x14:dxf>
              <font>
                <color theme="4" tint="0.79998168889431442"/>
              </font>
              <fill>
                <patternFill patternType="lightGray">
                  <fgColor theme="3"/>
                </patternFill>
              </fill>
            </x14:dxf>
          </x14:cfRule>
          <xm:sqref>E10:F10</xm:sqref>
        </x14:conditionalFormatting>
        <x14:conditionalFormatting xmlns:xm="http://schemas.microsoft.com/office/excel/2006/main">
          <x14:cfRule type="expression" priority="11" id="{38ACC23B-A415-4027-A5B9-EA6EF48A1A6C}">
            <xm:f>'MisC Cal-1'!$D$87="OLD 174"</xm:f>
            <x14:dxf>
              <font>
                <color theme="0"/>
              </font>
              <fill>
                <patternFill patternType="gray0625"/>
              </fill>
            </x14:dxf>
          </x14:cfRule>
          <x14:cfRule type="expression" priority="38" stopIfTrue="1" id="{AA063BD4-BF05-4490-8A48-AC17D04FDA9D}">
            <xm:f>'MisC Cal-1'!$D$86="No"</xm:f>
            <x14:dxf>
              <font>
                <color theme="0" tint="-0.24994659260841701"/>
              </font>
              <fill>
                <patternFill patternType="lightGray">
                  <fgColor theme="4"/>
                  <bgColor theme="4" tint="0.79998168889431442"/>
                </patternFill>
              </fill>
            </x14:dxf>
          </x14:cfRule>
          <xm:sqref>F15:F21</xm:sqref>
        </x14:conditionalFormatting>
        <x14:conditionalFormatting xmlns:xm="http://schemas.microsoft.com/office/excel/2006/main">
          <x14:cfRule type="expression" priority="10" stopIfTrue="1" id="{3DD201A0-002D-4B0B-BA42-6278A8CCC57C}">
            <xm:f>'MisC Cal-1'!$E$161=TRUE</xm:f>
            <x14:dxf>
              <fill>
                <patternFill>
                  <bgColor rgb="FFFFC000"/>
                </patternFill>
              </fill>
            </x14:dxf>
          </x14:cfRule>
          <xm:sqref>H43:I43</xm:sqref>
        </x14:conditionalFormatting>
        <x14:conditionalFormatting xmlns:xm="http://schemas.microsoft.com/office/excel/2006/main">
          <x14:cfRule type="expression" priority="9" id="{DDD3B9F1-C38F-49C7-B949-50F0BEED7FFA}">
            <xm:f>'MisC Cal-1'!$E$162=TRUE</xm:f>
            <x14:dxf>
              <fill>
                <patternFill>
                  <bgColor rgb="FFFFC000"/>
                </patternFill>
              </fill>
            </x14:dxf>
          </x14:cfRule>
          <xm:sqref>H44:I44</xm:sqref>
        </x14:conditionalFormatting>
        <x14:conditionalFormatting xmlns:xm="http://schemas.microsoft.com/office/excel/2006/main">
          <x14:cfRule type="expression" priority="8" id="{6AE2DB6D-BB39-4CE3-954C-EF92C0004793}">
            <xm:f>'MisC Cal-1'!$E$163=TRUE</xm:f>
            <x14:dxf>
              <fill>
                <patternFill>
                  <bgColor rgb="FFFFC000"/>
                </patternFill>
              </fill>
            </x14:dxf>
          </x14:cfRule>
          <xm:sqref>H45:I45</xm:sqref>
        </x14:conditionalFormatting>
        <x14:conditionalFormatting xmlns:xm="http://schemas.microsoft.com/office/excel/2006/main">
          <x14:cfRule type="expression" priority="7" id="{B3B5898D-E429-4840-943F-F98FF57C67E9}">
            <xm:f>'MisC Cal-1'!$E$164=TRUE</xm:f>
            <x14:dxf>
              <fill>
                <patternFill>
                  <bgColor rgb="FF00B0F0"/>
                </patternFill>
              </fill>
            </x14:dxf>
          </x14:cfRule>
          <xm:sqref>H46:I46</xm:sqref>
        </x14:conditionalFormatting>
        <x14:conditionalFormatting xmlns:xm="http://schemas.microsoft.com/office/excel/2006/main">
          <x14:cfRule type="expression" priority="6" id="{784C4A86-0331-4ADE-B6B2-110F2232C151}">
            <xm:f>'MisC Cal-1'!$E$165=TRUE</xm:f>
            <x14:dxf>
              <fill>
                <patternFill>
                  <bgColor rgb="FF00B0F0"/>
                </patternFill>
              </fill>
            </x14:dxf>
          </x14:cfRule>
          <xm:sqref>H47:I47</xm:sqref>
        </x14:conditionalFormatting>
        <x14:conditionalFormatting xmlns:xm="http://schemas.microsoft.com/office/excel/2006/main">
          <x14:cfRule type="expression" priority="5" id="{C79A0AC9-6B3F-4712-9E9F-108C650FEAFC}">
            <xm:f>'MisC Cal-1'!$H$161=TRUE</xm:f>
            <x14:dxf>
              <fill>
                <patternFill>
                  <bgColor rgb="FF92D050"/>
                </patternFill>
              </fill>
            </x14:dxf>
          </x14:cfRule>
          <xm:sqref>J43:K43</xm:sqref>
        </x14:conditionalFormatting>
        <x14:conditionalFormatting xmlns:xm="http://schemas.microsoft.com/office/excel/2006/main">
          <x14:cfRule type="expression" priority="4" id="{36FC0239-8C54-4962-A0BF-D9470861FF2A}">
            <xm:f>'MisC Cal-1'!$H$162=TRUE</xm:f>
            <x14:dxf>
              <fill>
                <patternFill>
                  <bgColor rgb="FF92D050"/>
                </patternFill>
              </fill>
            </x14:dxf>
          </x14:cfRule>
          <xm:sqref>J44:K44</xm:sqref>
        </x14:conditionalFormatting>
        <x14:conditionalFormatting xmlns:xm="http://schemas.microsoft.com/office/excel/2006/main">
          <x14:cfRule type="expression" priority="3" id="{5999952A-392C-4A52-96F3-7B4094A0AD93}">
            <xm:f>'MisC Cal-1'!$H$163=TRUE</xm:f>
            <x14:dxf>
              <fill>
                <patternFill>
                  <bgColor rgb="FF9A57CD"/>
                </patternFill>
              </fill>
            </x14:dxf>
          </x14:cfRule>
          <xm:sqref>J45:K45</xm:sqref>
        </x14:conditionalFormatting>
        <x14:conditionalFormatting xmlns:xm="http://schemas.microsoft.com/office/excel/2006/main">
          <x14:cfRule type="expression" priority="2" id="{8D878435-C7C4-479F-8E15-413C1618759B}">
            <xm:f>'MisC Cal-1'!$H$165=TRUE</xm:f>
            <x14:dxf>
              <fill>
                <patternFill>
                  <bgColor rgb="FF954ECA"/>
                </patternFill>
              </fill>
            </x14:dxf>
          </x14:cfRule>
          <xm:sqref>J46:K46</xm:sqref>
        </x14:conditionalFormatting>
        <x14:conditionalFormatting xmlns:xm="http://schemas.microsoft.com/office/excel/2006/main">
          <x14:cfRule type="expression" priority="1" id="{BB375D66-84F5-4642-8E7A-49F5B36507F5}">
            <xm:f>'MisC Cal-1'!$H$164=TRUE</xm:f>
            <x14:dxf>
              <fill>
                <patternFill>
                  <bgColor rgb="FF33A8FF"/>
                </patternFill>
              </fill>
            </x14:dxf>
          </x14:cfRule>
          <xm:sqref>J47:K47</xm:sqref>
        </x14:conditionalFormatting>
        <x14:conditionalFormatting xmlns:xm="http://schemas.microsoft.com/office/excel/2006/main">
          <x14:cfRule type="expression" priority="37" stopIfTrue="1" id="{4BDF3494-42C3-4547-8486-4282BB83F023}">
            <xm:f>'MisC Cal-1'!$I$12=0</xm:f>
            <x14:dxf>
              <font>
                <color theme="4" tint="0.79998168889431442"/>
              </font>
              <fill>
                <patternFill patternType="lightGray">
                  <fgColor theme="3"/>
                </patternFill>
              </fill>
            </x14:dxf>
          </x14:cfRule>
          <xm:sqref>K26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B9E17421-C03F-46B7-ABD0-ABE7105606B9}">
          <x14:formula1>
            <xm:f>'MisC Cal-1'!$B$82:$B$86</xm:f>
          </x14:formula1>
          <xm:sqref>D16</xm:sqref>
        </x14:dataValidation>
        <x14:dataValidation type="list" allowBlank="1" showInputMessage="1" showErrorMessage="1" xr:uid="{DF045BFF-8902-4AD8-800A-4CBC4F6D4DC8}">
          <x14:formula1>
            <xm:f>'MisC Intrst-3'!$R$10:$R$18</xm:f>
          </x14:formula1>
          <xm:sqref>D4</xm:sqref>
        </x14:dataValidation>
        <x14:dataValidation type="list" allowBlank="1" showInputMessage="1" showErrorMessage="1" xr:uid="{4C453C1F-BED4-4448-9D12-9E9D6C396914}">
          <x14:formula1>
            <xm:f>'MisC Cal-1'!$B$57:$B$64</xm:f>
          </x14:formula1>
          <xm:sqref>D8</xm:sqref>
        </x14:dataValidation>
        <x14:dataValidation type="list" allowBlank="1" showInputMessage="1" showErrorMessage="1" xr:uid="{9B6A399F-4A03-4713-864B-68A1BAA7D486}">
          <x14:formula1>
            <xm:f>'MisC Cal-1'!$B$95:$B$96</xm:f>
          </x14:formula1>
          <xm:sqref>D17</xm:sqref>
        </x14:dataValidation>
        <x14:dataValidation type="list" allowBlank="1" showInputMessage="1" showErrorMessage="1" xr:uid="{E8694D7B-A210-49FE-92E3-DACD5FE19937}">
          <x14:formula1>
            <xm:f>'MisC Cal-1'!$B$89:$B$92</xm:f>
          </x14:formula1>
          <xm:sqref>D15</xm:sqref>
        </x14:dataValidation>
        <x14:dataValidation type="list" allowBlank="1" showInputMessage="1" showErrorMessage="1" xr:uid="{E4C9A8EF-04D8-41C8-81A1-DD62345FD20F}">
          <x14:formula1>
            <xm:f>'MisC Cal-1'!$B$115:$B$118</xm:f>
          </x14:formula1>
          <xm:sqref>D21</xm:sqref>
        </x14:dataValidation>
        <x14:dataValidation type="list" allowBlank="1" showInputMessage="1" showErrorMessage="1" xr:uid="{2B8AE8E5-38F6-4DC3-86E3-8BACAF0D1BDE}">
          <x14:formula1>
            <xm:f>'MisC Cal-2'!$G$5:$G$10</xm:f>
          </x14:formula1>
          <xm:sqref>D10</xm:sqref>
        </x14:dataValidation>
        <x14:dataValidation type="list" allowBlank="1" showInputMessage="1" showErrorMessage="1" xr:uid="{3D53F27E-12AD-43D5-B5AA-E6F37046EC17}">
          <x14:formula1>
            <xm:f>'MisC Cal-1'!$B$150:$B$152</xm:f>
          </x14:formula1>
          <xm:sqref>I5</xm:sqref>
        </x14:dataValidation>
        <x14:dataValidation type="list" allowBlank="1" showInputMessage="1" showErrorMessage="1" xr:uid="{D73F8751-1C7D-4A42-AE53-D570C7FAA06C}">
          <x14:formula1>
            <xm:f>'MisC Cal-1'!$F$31:$F$33</xm:f>
          </x14:formula1>
          <xm:sqref>I6</xm:sqref>
        </x14:dataValidation>
        <x14:dataValidation type="list" allowBlank="1" showInputMessage="1" showErrorMessage="1" xr:uid="{893B529A-1D1F-49A3-ACE8-55E65EECCCB6}">
          <x14:formula1>
            <xm:f>'MisC Cal-1'!$AA$5:$AA$36</xm:f>
          </x14:formula1>
          <xm:sqref>K5</xm:sqref>
        </x14:dataValidation>
        <x14:dataValidation type="list" allowBlank="1" showInputMessage="1" showErrorMessage="1" xr:uid="{08D2329C-28BF-4013-9C72-42671D7E7B23}">
          <x14:formula1>
            <xm:f>'MisC Cal-1'!$AB$4:$AD$4</xm:f>
          </x14:formula1>
          <xm:sqref>I8</xm:sqref>
        </x14:dataValidation>
        <x14:dataValidation type="list" allowBlank="1" showInputMessage="1" showErrorMessage="1" xr:uid="{2B5F7B5E-173E-472E-93BC-F23BE714EE29}">
          <x14:formula1>
            <xm:f>'MisC Cal-2'!$F$13:$F$14</xm:f>
          </x14:formula1>
          <xm:sqref>D11</xm:sqref>
        </x14:dataValidation>
        <x14:dataValidation type="list" allowBlank="1" showInputMessage="1" showErrorMessage="1" xr:uid="{5929BD7B-8327-40B2-A138-09CACA916AE8}">
          <x14:formula1>
            <xm:f>'MisC Cal-1'!$AI$3:$AI$38</xm:f>
          </x14:formula1>
          <xm:sqref>F8</xm:sqref>
        </x14:dataValidation>
        <x14:dataValidation type="list" allowBlank="1" showInputMessage="1" showErrorMessage="1" xr:uid="{2F0F805D-1B68-461B-8AE0-A7807153CEC8}">
          <x14:formula1>
            <xm:f>'MisC Cal-1'!$B$98:$B$112</xm:f>
          </x14:formula1>
          <xm:sqref>D18:D20</xm:sqref>
        </x14:dataValidation>
        <x14:dataValidation type="list" allowBlank="1" showInputMessage="1" showErrorMessage="1" xr:uid="{C6783142-87B9-480F-823C-59A905931549}">
          <x14:formula1>
            <xm:f>'MisC Cal-1'!$B$122:$B$130</xm:f>
          </x14:formula1>
          <xm:sqref>D27:D30</xm:sqref>
        </x14:dataValidation>
        <x14:dataValidation type="list" allowBlank="1" showInputMessage="1" showErrorMessage="1" xr:uid="{AD4BF1B2-F86B-4D15-A1F3-C2E460E1E5CE}">
          <x14:formula1>
            <xm:f>'MisC Cal-1'!$D$83:$D$84</xm:f>
          </x14:formula1>
          <xm:sqref>F11</xm:sqref>
        </x14:dataValidation>
        <x14:dataValidation type="list" allowBlank="1" showInputMessage="1" showErrorMessage="1" xr:uid="{374D65B7-4ECD-4001-9DED-6206489E5BDD}">
          <x14:formula1>
            <xm:f>'MisC Intrst-3'!$N$32:$N$34</xm:f>
          </x14:formula1>
          <xm:sqref>D9</xm:sqref>
        </x14:dataValidation>
        <x14:dataValidation type="list" allowBlank="1" showInputMessage="1" showErrorMessage="1" xr:uid="{1254AC18-08AE-4033-BCB7-89C7A1EBBE7E}">
          <x14:formula1>
            <xm:f>'MisC Intrst-3'!$R$10:$R$23</xm:f>
          </x14:formula1>
          <xm:sqref>F47</xm:sqref>
        </x14:dataValidation>
        <x14:dataValidation type="list" allowBlank="1" showInputMessage="1" showErrorMessage="1" xr:uid="{8B5B446B-8F93-4ADC-AB18-313ADB3B4CBC}">
          <x14:formula1>
            <xm:f>'MisC Cal-1'!$AA$43:$AA$49</xm:f>
          </x14:formula1>
          <xm:sqref>I11</xm:sqref>
        </x14:dataValidation>
        <x14:dataValidation type="list" allowBlank="1" showInputMessage="1" showErrorMessage="1" xr:uid="{41862D23-87CB-4B63-AE90-7D4F3105A462}">
          <x14:formula1>
            <xm:f>'MisC Cal-1'!$Z$43:$Z$46</xm:f>
          </x14:formula1>
          <xm:sqref>K11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DFDF-0C24-42EE-9DF4-E33F5DF08EC3}">
  <sheetPr codeName="Sheet2">
    <tabColor rgb="FF00B0F0"/>
  </sheetPr>
  <dimension ref="A1:V54"/>
  <sheetViews>
    <sheetView showGridLines="0" showRowColHeaders="0" showRuler="0" view="pageLayout" zoomScale="80" zoomScaleNormal="100" zoomScalePageLayoutView="80" workbookViewId="0">
      <selection activeCell="E1" sqref="E1"/>
    </sheetView>
  </sheetViews>
  <sheetFormatPr defaultColWidth="9" defaultRowHeight="12.75" x14ac:dyDescent="0.2"/>
  <cols>
    <col min="1" max="1" width="12.42578125" customWidth="1"/>
    <col min="2" max="2" width="10" bestFit="1" customWidth="1"/>
    <col min="6" max="6" width="10" customWidth="1"/>
    <col min="7" max="7" width="7.7109375" customWidth="1"/>
    <col min="8" max="8" width="11.85546875" customWidth="1"/>
    <col min="9" max="9" width="7.28515625" customWidth="1"/>
    <col min="10" max="10" width="12" customWidth="1"/>
    <col min="11" max="11" width="9.140625" customWidth="1"/>
    <col min="12" max="12" width="26.5703125" customWidth="1"/>
    <col min="13" max="13" width="18.5703125" customWidth="1"/>
    <col min="14" max="14" width="5.42578125" customWidth="1"/>
    <col min="15" max="15" width="16.140625" customWidth="1"/>
    <col min="16" max="16" width="6.140625" bestFit="1" customWidth="1"/>
    <col min="17" max="17" width="12.85546875" customWidth="1"/>
    <col min="18" max="18" width="17.42578125" customWidth="1"/>
    <col min="19" max="19" width="15.140625" customWidth="1"/>
    <col min="20" max="20" width="14" customWidth="1"/>
    <col min="21" max="21" width="13" customWidth="1"/>
    <col min="22" max="22" width="3.85546875" customWidth="1"/>
    <col min="23" max="23" width="13.5703125" customWidth="1"/>
  </cols>
  <sheetData>
    <row r="1" spans="1:22" ht="9.75" customHeight="1" x14ac:dyDescent="0.2">
      <c r="P1" s="20"/>
      <c r="Q1" s="20"/>
      <c r="R1" s="20"/>
      <c r="S1" s="20"/>
      <c r="T1" s="20"/>
      <c r="U1" s="20"/>
      <c r="V1" s="20"/>
    </row>
    <row r="2" spans="1:22" ht="10.5" customHeight="1" x14ac:dyDescent="0.2">
      <c r="P2" s="20"/>
      <c r="Q2" s="20"/>
      <c r="R2" s="20"/>
      <c r="S2" s="20"/>
      <c r="T2" s="20"/>
      <c r="U2" s="20"/>
      <c r="V2" s="20"/>
    </row>
    <row r="3" spans="1:22" ht="17.25" customHeight="1" x14ac:dyDescent="0.2">
      <c r="E3" s="287" t="str">
        <f>'MisC Cal-1'!G143</f>
        <v>MYcÖRvZš¿x evsjv‡`k miKvi</v>
      </c>
      <c r="J3" s="1090" t="s">
        <v>187</v>
      </c>
      <c r="K3" s="1090"/>
      <c r="L3" s="55"/>
      <c r="M3" s="55"/>
      <c r="N3" s="55"/>
      <c r="O3" s="59" t="s">
        <v>178</v>
      </c>
      <c r="P3" s="20"/>
      <c r="Q3" s="20"/>
      <c r="R3" s="20"/>
      <c r="S3" s="20"/>
      <c r="T3" s="20"/>
      <c r="U3" s="20"/>
      <c r="V3" s="20"/>
    </row>
    <row r="4" spans="1:22" ht="15" customHeight="1" x14ac:dyDescent="0.2">
      <c r="D4" s="24"/>
      <c r="E4" s="288" t="str">
        <f>'MisC Cal-1'!G144</f>
        <v>DcKi Kwgkbv‡ii Kvh©vjq</v>
      </c>
      <c r="F4" s="24"/>
      <c r="J4" s="1090"/>
      <c r="K4" s="1090"/>
      <c r="P4" s="20"/>
      <c r="Q4" s="20"/>
      <c r="R4" s="20"/>
      <c r="S4" s="20"/>
      <c r="T4" s="20"/>
      <c r="U4" s="20"/>
      <c r="V4" s="20"/>
    </row>
    <row r="5" spans="1:22" ht="15.75" customHeight="1" x14ac:dyDescent="0.2">
      <c r="D5" s="24"/>
      <c r="E5" s="73" t="str">
        <f>'MisC Cal-1'!G145</f>
        <v>কর সার্কেল-326, কর অঞ্চল-১৫, ঢাকা</v>
      </c>
      <c r="F5" s="24"/>
      <c r="P5" s="20"/>
      <c r="Q5" s="20"/>
      <c r="R5" s="20"/>
      <c r="S5" s="20"/>
      <c r="T5" s="20"/>
      <c r="U5" s="20"/>
      <c r="V5" s="20"/>
    </row>
    <row r="6" spans="1:22" ht="19.5" customHeight="1" x14ac:dyDescent="0.2">
      <c r="D6" s="24"/>
      <c r="E6" s="289" t="str">
        <f>'MisC Cal-1'!G146</f>
        <v>50/1, wfAvBwc †ivW, bqvcëb, XvKv|</v>
      </c>
      <c r="F6" s="24"/>
      <c r="J6" s="1091" t="s">
        <v>179</v>
      </c>
      <c r="K6" s="1091"/>
      <c r="L6" s="1091"/>
      <c r="M6" s="1091"/>
      <c r="N6" s="1091"/>
      <c r="O6" s="1091"/>
      <c r="P6" s="20"/>
      <c r="Q6" s="20"/>
      <c r="R6" s="20"/>
      <c r="S6" s="20"/>
      <c r="T6" s="20"/>
      <c r="U6" s="20"/>
      <c r="V6" s="20"/>
    </row>
    <row r="7" spans="1:22" ht="11.25" customHeight="1" x14ac:dyDescent="0.2">
      <c r="P7" s="20"/>
      <c r="Q7" s="20"/>
      <c r="R7" s="20"/>
      <c r="S7" s="20"/>
      <c r="T7" s="20"/>
      <c r="U7" s="20"/>
      <c r="V7" s="20"/>
    </row>
    <row r="8" spans="1:22" ht="18" customHeight="1" x14ac:dyDescent="0.35">
      <c r="A8" s="290" t="s">
        <v>107</v>
      </c>
      <c r="B8" s="290" t="str">
        <f>"witcÖt/"&amp;'Sheet of Calculation'!F3&amp;"/"&amp;'Data Input'!K25&amp;"/"</f>
        <v>witcÖt/823333551186/Ktmvt-326/2024-25/</v>
      </c>
      <c r="C8" s="291"/>
      <c r="D8" s="291"/>
      <c r="E8" s="291"/>
      <c r="F8" s="291"/>
      <c r="G8" s="292" t="s">
        <v>111</v>
      </c>
      <c r="H8" s="293" t="str">
        <f>TEXT('Data Input'!F5,"dd/mm/yyyy")</f>
        <v>02/09/2024</v>
      </c>
      <c r="I8" s="25" t="s">
        <v>112</v>
      </c>
      <c r="J8" s="61" t="s">
        <v>185</v>
      </c>
      <c r="K8" s="62" t="str">
        <f>"wWt‡bvt/"&amp;'Data Input'!F4&amp;"/mv-"&amp;'Data Input'!K4&amp;"/"&amp;'Data Input'!K25&amp;"/"</f>
        <v>wWt‡bvt/823333551186/mv-326/2024-25/</v>
      </c>
      <c r="L8" s="47"/>
      <c r="M8" s="47"/>
      <c r="N8" s="64" t="s">
        <v>180</v>
      </c>
      <c r="O8" s="68" t="str">
        <f>TEXT('Data Input'!F5,"dd/mm/yyyy")</f>
        <v>02/09/2024</v>
      </c>
      <c r="P8" s="20"/>
      <c r="Q8" s="20"/>
      <c r="R8" s="20"/>
      <c r="S8" s="20"/>
      <c r="T8" s="20"/>
      <c r="U8" s="20"/>
      <c r="V8" s="20"/>
    </row>
    <row r="9" spans="1:22" ht="17.25" customHeight="1" x14ac:dyDescent="0.2">
      <c r="A9" s="294" t="s">
        <v>108</v>
      </c>
      <c r="B9" s="1012" t="str">
        <f>'Data Input'!D6</f>
        <v>মোঃ আব্দুল মান্নান খান</v>
      </c>
      <c r="C9" s="291"/>
      <c r="D9" s="291"/>
      <c r="E9" s="291"/>
      <c r="F9" s="291"/>
      <c r="G9" s="291"/>
      <c r="H9" s="291"/>
      <c r="I9" s="291"/>
      <c r="J9" s="62" t="s">
        <v>181</v>
      </c>
      <c r="K9" s="47"/>
      <c r="L9" s="47"/>
      <c r="M9" s="47"/>
      <c r="N9" s="47"/>
      <c r="O9" s="47"/>
      <c r="P9" s="20"/>
      <c r="Q9" s="20"/>
      <c r="R9" s="20"/>
      <c r="S9" s="20"/>
      <c r="T9" s="20"/>
      <c r="U9" s="20"/>
      <c r="V9" s="20"/>
    </row>
    <row r="10" spans="1:22" ht="14.45" customHeight="1" x14ac:dyDescent="0.2">
      <c r="A10" s="294" t="s">
        <v>109</v>
      </c>
      <c r="B10" s="295" t="str">
        <f>'Data Input'!F4&amp;"/Ktmvt-"&amp;'Data Input'!K4</f>
        <v>823333551186/Ktmvt-326</v>
      </c>
      <c r="C10" s="296"/>
      <c r="D10" s="296"/>
      <c r="E10" s="296"/>
      <c r="F10" s="296"/>
      <c r="G10" s="291"/>
      <c r="H10" s="291"/>
      <c r="I10" s="291"/>
      <c r="P10" s="20"/>
      <c r="Q10" s="20"/>
      <c r="R10" s="20"/>
      <c r="S10" s="20"/>
      <c r="T10" s="20"/>
      <c r="U10" s="20"/>
      <c r="V10" s="20"/>
    </row>
    <row r="11" spans="1:22" ht="15.75" customHeight="1" x14ac:dyDescent="0.2">
      <c r="A11" s="294" t="s">
        <v>367</v>
      </c>
      <c r="B11" s="297" t="str">
        <f>'Data Input'!D4</f>
        <v>2018-19</v>
      </c>
      <c r="C11" s="296"/>
      <c r="D11" s="296"/>
      <c r="E11" s="296"/>
      <c r="F11" s="296"/>
      <c r="G11" s="291"/>
      <c r="H11" s="291"/>
      <c r="I11" s="291"/>
      <c r="J11" s="62" t="s">
        <v>184</v>
      </c>
      <c r="K11" s="1012" t="str">
        <f>'Data Input'!D6</f>
        <v>মোঃ আব্দুল মান্নান খান</v>
      </c>
      <c r="L11" s="56"/>
      <c r="M11" s="51"/>
      <c r="N11" s="218"/>
      <c r="O11" s="218"/>
      <c r="P11" s="20"/>
      <c r="Q11" s="20"/>
      <c r="R11" s="20"/>
      <c r="S11" s="20"/>
      <c r="T11" s="20"/>
      <c r="U11" s="20"/>
      <c r="V11" s="20"/>
    </row>
    <row r="12" spans="1:22" ht="18.75" customHeight="1" x14ac:dyDescent="0.2">
      <c r="A12" s="294" t="s">
        <v>110</v>
      </c>
      <c r="B12" s="1088" t="str">
        <f>'Data Input'!D7</f>
        <v>d¬¨vUt 3/wm, †ivWt 02, †gvnv¤§`cyi †m›Uªvj †ivW, cyivb evm ÷¨vÛ, †gvnv¤§`cyi, XvKv-1218|</v>
      </c>
      <c r="C12" s="1088"/>
      <c r="D12" s="1088"/>
      <c r="E12" s="1088"/>
      <c r="F12" s="1088"/>
      <c r="G12" s="1088"/>
      <c r="H12" s="1088"/>
      <c r="I12" s="1088"/>
      <c r="J12" s="63" t="s">
        <v>101</v>
      </c>
      <c r="K12" s="1092" t="str">
        <f>'Data Input'!D7</f>
        <v>d¬¨vUt 3/wm, †ivWt 02, †gvnv¤§`cyi †m›Uªvj †ivW, cyivb evm ÷¨vÛ, †gvnv¤§`cyi, XvKv-1218|</v>
      </c>
      <c r="L12" s="1092"/>
      <c r="M12" s="1092"/>
      <c r="N12" s="1092"/>
      <c r="O12" s="1092"/>
      <c r="P12" s="20"/>
      <c r="Q12" s="20"/>
      <c r="R12" s="20"/>
      <c r="S12" s="20"/>
      <c r="T12" s="20"/>
      <c r="U12" s="20"/>
      <c r="V12" s="20"/>
    </row>
    <row r="13" spans="1:22" ht="13.5" customHeight="1" x14ac:dyDescent="0.2">
      <c r="A13" s="291"/>
      <c r="B13" s="1088"/>
      <c r="C13" s="1088"/>
      <c r="D13" s="1088"/>
      <c r="E13" s="1088"/>
      <c r="F13" s="1088"/>
      <c r="G13" s="1088"/>
      <c r="H13" s="1088"/>
      <c r="I13" s="1088"/>
      <c r="K13" s="1092"/>
      <c r="L13" s="1092"/>
      <c r="M13" s="1092"/>
      <c r="N13" s="1092"/>
      <c r="O13" s="1092"/>
      <c r="P13" s="20"/>
      <c r="Q13" s="20"/>
      <c r="R13" s="20"/>
      <c r="S13" s="20"/>
      <c r="T13" s="20"/>
      <c r="U13" s="20"/>
      <c r="V13" s="20"/>
    </row>
    <row r="14" spans="1:22" ht="19.5" x14ac:dyDescent="0.35">
      <c r="A14" s="298" t="s">
        <v>113</v>
      </c>
      <c r="B14" s="1089" t="str">
        <f>"Ki`vZv KZ©…K AvqKi AvBb, 2023 Gi 180(1) avivbymv‡i `vwLjK…Z "&amp;'Data Input'!D4&amp;" Kie‡l©i ¯^wba©viYx wiUvb©wU, AvqKi AvBb, 2023 Gi  181(1) avivq cÖwµqvKiYc~e©K 181(2) avivq AewnZKiY|"</f>
        <v>Ki`vZv KZ©…K AvqKi AvBb, 2023 Gi 180(1) avivbymv‡i `vwLjK…Z 2018-19 Kie‡l©i ¯^wba©viYx wiUvb©wU, AvqKi AvBb, 2023 Gi  181(1) avivq cÖwµqvKiYc~e©K 181(2) avivq AewnZKiY|</v>
      </c>
      <c r="C14" s="1089"/>
      <c r="D14" s="1089"/>
      <c r="E14" s="1089"/>
      <c r="F14" s="1089"/>
      <c r="G14" s="1089"/>
      <c r="H14" s="1089"/>
      <c r="I14" s="1089"/>
      <c r="J14" s="63" t="s">
        <v>183</v>
      </c>
      <c r="K14" s="69" t="str">
        <f>'Data Input'!F4&amp;"/Ktmvt-"&amp;'Data Input'!K4</f>
        <v>823333551186/Ktmvt-326</v>
      </c>
      <c r="L14" s="57"/>
      <c r="M14" s="52"/>
      <c r="N14" s="54"/>
      <c r="O14" s="54"/>
      <c r="P14" s="20"/>
      <c r="Q14" s="20"/>
      <c r="R14" s="20"/>
      <c r="S14" s="20"/>
      <c r="T14" s="20"/>
      <c r="U14" s="20"/>
      <c r="V14" s="20"/>
    </row>
    <row r="15" spans="1:22" ht="20.65" customHeight="1" x14ac:dyDescent="0.2">
      <c r="B15" s="1089"/>
      <c r="C15" s="1089"/>
      <c r="D15" s="1089"/>
      <c r="E15" s="1089"/>
      <c r="F15" s="1089"/>
      <c r="G15" s="1089"/>
      <c r="H15" s="1089"/>
      <c r="I15" s="1089"/>
      <c r="J15" s="63" t="s">
        <v>99</v>
      </c>
      <c r="K15" s="80" t="str">
        <f>'Data Input'!D4</f>
        <v>2018-19</v>
      </c>
      <c r="L15" s="47"/>
      <c r="M15" s="47"/>
      <c r="N15" s="47"/>
      <c r="O15" s="47"/>
      <c r="P15" s="20"/>
      <c r="Q15" s="20"/>
      <c r="R15" s="20"/>
      <c r="S15" s="20"/>
      <c r="T15" s="20"/>
      <c r="U15" s="20"/>
      <c r="V15" s="20"/>
    </row>
    <row r="16" spans="1:22" ht="7.9" customHeight="1" x14ac:dyDescent="0.2">
      <c r="B16" s="299"/>
      <c r="C16" s="299"/>
      <c r="D16" s="299"/>
      <c r="E16" s="299"/>
      <c r="F16" s="299"/>
      <c r="G16" s="299"/>
      <c r="H16" s="299"/>
      <c r="I16" s="299"/>
      <c r="J16" s="63"/>
      <c r="K16" s="80"/>
      <c r="L16" s="47"/>
      <c r="M16" s="47"/>
      <c r="N16" s="47"/>
      <c r="O16" s="47"/>
      <c r="P16" s="20"/>
      <c r="Q16" s="20"/>
      <c r="R16" s="20"/>
      <c r="S16" s="20"/>
      <c r="T16" s="20"/>
      <c r="U16" s="20"/>
      <c r="V16" s="20"/>
    </row>
    <row r="17" spans="1:22" ht="16.5" customHeight="1" x14ac:dyDescent="0.2">
      <c r="A17" s="21" t="s">
        <v>159</v>
      </c>
      <c r="J17" s="1097" t="str">
        <f>"1| GZØviv Avcbv‡K Rvbv‡bv hvB‡Z‡Q †h, UvKv "&amp;'Data Input'!K36&amp;"/-  "&amp;'Sheet of Calculation'!B51&amp;" hvnv "&amp;'Data Input'!D4&amp;" Kie‡l©i Rb¨ Avcbvi cÖ‡`q/Avcbvi wbKU †dir‡hvM¨ wnmv‡e wbgœiƒc avh© Kiv nBqv‡Qt"</f>
        <v>1| GZØviv Avcbv‡K Rvbv‡bv hvB‡Z‡Q †h, UvKv 180398/-  K_vqt (cvuP j¶ †ZqvËi nvRvi `yBkZ Qvàvbœ UvKv gvÎ) hvnv 2018-19 Kie‡l©i Rb¨ Avcbvi cÖ‡`q/Avcbvi wbKU †dir‡hvM¨ wnmv‡e wbgœiƒc avh© Kiv nBqv‡Qt</v>
      </c>
      <c r="K17" s="1097"/>
      <c r="L17" s="1097"/>
      <c r="M17" s="1097"/>
      <c r="N17" s="1097"/>
      <c r="O17" s="1097"/>
      <c r="P17" s="20"/>
      <c r="Q17" s="20"/>
      <c r="R17" s="20"/>
      <c r="S17" s="20"/>
      <c r="T17" s="20"/>
      <c r="U17" s="20"/>
      <c r="V17" s="20"/>
    </row>
    <row r="18" spans="1:22" ht="17.25" customHeight="1" x14ac:dyDescent="0.2">
      <c r="A18" s="300" t="s">
        <v>571</v>
      </c>
      <c r="C18" s="301"/>
      <c r="J18" s="1097"/>
      <c r="K18" s="1097"/>
      <c r="L18" s="1097"/>
      <c r="M18" s="1097"/>
      <c r="N18" s="1097"/>
      <c r="O18" s="1097"/>
    </row>
    <row r="19" spans="1:22" ht="23.85" customHeight="1" x14ac:dyDescent="0.2">
      <c r="A19" s="1095" t="str">
        <f>"1. "&amp;'Data Input'!D4&amp;" Kie‡l© ¯^wba©viYx c×wZ‡Z Avcbvi `vwLjK…Z wiUvb©/ms‡kvwaZ wiUvb©wU, AvqKi AvBb, 2023 Gi 181(1) avivq cÖwµqvKiY c~e©K MvwYwZK ÎæwU/wiUv‡b©i mv‡_ `vwLjK…Z wee„wZ ev `wjjvw`‡Z we`¨gvb/Zv n‡Z D™¢‚Z Z‡_¨i Av‡jv‡K wbgœiƒc Aï× `vwe cwijw¶Z n‡q‡Q|"</f>
        <v>1. 2018-19 Kie‡l© ¯^wba©viYx c×wZ‡Z Avcbvi `vwLjK…Z wiUvb©/ms‡kvwaZ wiUvb©wU, AvqKi AvBb, 2023 Gi 181(1) avivq cÖwµqvKiY c~e©K MvwYwZK ÎæwU/wiUv‡b©i mv‡_ `vwLjK…Z wee„wZ ev `wjjvw`‡Z we`¨gvb/Zv n‡Z D™¢‚Z Z‡_¨i Av‡jv‡K wbgœiƒc Aï× `vwe cwijw¶Z n‡q‡Q|</v>
      </c>
      <c r="B19" s="1095"/>
      <c r="C19" s="1095"/>
      <c r="D19" s="1095"/>
      <c r="E19" s="1095"/>
      <c r="F19" s="1095"/>
      <c r="G19" s="1095"/>
      <c r="H19" s="1095"/>
      <c r="I19" s="1095"/>
      <c r="J19" s="1097"/>
      <c r="K19" s="1097"/>
      <c r="L19" s="1097"/>
      <c r="M19" s="1097"/>
      <c r="N19" s="1097"/>
      <c r="O19" s="1097"/>
    </row>
    <row r="20" spans="1:22" ht="9.75" customHeight="1" x14ac:dyDescent="0.2">
      <c r="A20" s="1095"/>
      <c r="B20" s="1095"/>
      <c r="C20" s="1095"/>
      <c r="D20" s="1095"/>
      <c r="E20" s="1095"/>
      <c r="F20" s="1095"/>
      <c r="G20" s="1095"/>
      <c r="H20" s="1095"/>
      <c r="I20" s="1095"/>
    </row>
    <row r="21" spans="1:22" ht="18.399999999999999" customHeight="1" x14ac:dyDescent="0.2">
      <c r="A21" s="1095"/>
      <c r="B21" s="1095"/>
      <c r="C21" s="1095"/>
      <c r="D21" s="1095"/>
      <c r="E21" s="1095"/>
      <c r="F21" s="1095"/>
      <c r="G21" s="1095"/>
      <c r="H21" s="1095"/>
      <c r="I21" s="1095"/>
      <c r="J21" s="66" t="s">
        <v>186</v>
      </c>
      <c r="K21" s="50"/>
      <c r="L21" s="60" t="s">
        <v>764</v>
      </c>
      <c r="M21" s="50"/>
      <c r="N21" s="81" t="s">
        <v>273</v>
      </c>
      <c r="O21" s="70">
        <f>'Sheet of Calculation'!C50</f>
        <v>150387.15006305161</v>
      </c>
    </row>
    <row r="22" spans="1:22" ht="16.5" customHeight="1" x14ac:dyDescent="0.35">
      <c r="A22" s="1096" t="s">
        <v>162</v>
      </c>
      <c r="B22" s="1096"/>
      <c r="C22" s="1096"/>
      <c r="D22" s="1096"/>
      <c r="E22" s="1096"/>
      <c r="F22" s="1096"/>
      <c r="G22" s="1096"/>
      <c r="H22" s="1096"/>
      <c r="I22" s="1096"/>
      <c r="J22" s="1098" t="s">
        <v>172</v>
      </c>
      <c r="K22" s="1098"/>
      <c r="L22" s="1098"/>
      <c r="M22" s="1098"/>
      <c r="N22" s="81" t="s">
        <v>273</v>
      </c>
      <c r="O22" s="71">
        <f>'Data Input'!F51</f>
        <v>22000</v>
      </c>
    </row>
    <row r="23" spans="1:22" ht="4.5" customHeight="1" x14ac:dyDescent="0.2">
      <c r="A23" s="295"/>
      <c r="B23" s="295"/>
      <c r="C23" s="295"/>
      <c r="D23" s="295"/>
      <c r="E23" s="295"/>
      <c r="F23" s="295"/>
      <c r="G23" s="295"/>
      <c r="H23" s="295"/>
      <c r="I23" s="295"/>
    </row>
    <row r="24" spans="1:22" ht="19.5" x14ac:dyDescent="0.2">
      <c r="A24" s="1094" t="s">
        <v>572</v>
      </c>
      <c r="B24" s="1094"/>
      <c r="C24" s="1094"/>
      <c r="D24" s="1094"/>
      <c r="E24" s="1094"/>
      <c r="F24" s="1094"/>
      <c r="G24" s="1094"/>
      <c r="H24" s="1094"/>
      <c r="I24" s="1094"/>
      <c r="J24" s="1101" t="s">
        <v>191</v>
      </c>
      <c r="K24" s="1101"/>
      <c r="L24" s="1101"/>
      <c r="M24" s="1101"/>
      <c r="N24" s="81" t="s">
        <v>273</v>
      </c>
      <c r="O24" s="70">
        <f>'Data Input'!I32+'Data Input'!F52</f>
        <v>5530.972795781574</v>
      </c>
    </row>
    <row r="25" spans="1:22" ht="19.5" x14ac:dyDescent="0.2">
      <c r="A25" s="1094"/>
      <c r="B25" s="1094"/>
      <c r="C25" s="1094"/>
      <c r="D25" s="1094"/>
      <c r="E25" s="1094"/>
      <c r="F25" s="1094"/>
      <c r="G25" s="1094"/>
      <c r="H25" s="1094"/>
      <c r="I25" s="1094"/>
      <c r="J25" s="1101" t="str">
        <f>"mviPvR©:"&amp;'MisC Cal-2'!C15&amp;" /Ab¨vb¨ AsK: "&amp;'MisC Intrst-3'!R32&amp;"...."</f>
        <v>mviPvR©:. /Ab¨vb¨ AsK: ( wej¤^ my` = 180/- UvKv ) BZ¨vw` ....</v>
      </c>
      <c r="K25" s="1101"/>
      <c r="L25" s="1101"/>
      <c r="M25" s="1101"/>
      <c r="N25" s="81" t="s">
        <v>273</v>
      </c>
      <c r="O25" s="114">
        <f>'Data Input'!I34+'Data Input'!F53+'Data Input'!K34</f>
        <v>3180</v>
      </c>
    </row>
    <row r="26" spans="1:22" ht="11.25" customHeight="1" x14ac:dyDescent="0.2">
      <c r="A26" s="1094"/>
      <c r="B26" s="1094"/>
      <c r="C26" s="1094"/>
      <c r="D26" s="1094"/>
      <c r="E26" s="1094"/>
      <c r="F26" s="1094"/>
      <c r="G26" s="1094"/>
      <c r="H26" s="1094"/>
      <c r="I26" s="1094"/>
    </row>
    <row r="27" spans="1:22" ht="6.4" customHeight="1" x14ac:dyDescent="0.2">
      <c r="A27" s="302"/>
      <c r="B27" s="302"/>
      <c r="C27" s="302"/>
      <c r="D27" s="302"/>
      <c r="E27" s="302"/>
      <c r="F27" s="302"/>
      <c r="G27" s="302"/>
      <c r="H27" s="302"/>
      <c r="I27" s="302"/>
      <c r="J27" s="1099" t="str">
        <f>"২। আপনাকে এই টাকা আগামী "&amp;TEXT('MisC Intrst-3'!L27,"dd/mm/yyyy")&amp;" খ্রিঃ তারিখে বা তৎপূর্বে এ চালানে/সরকারি কোষাগারে: কর অঞ্চলঃ "&amp;'Data Input'!K5&amp;"- এর কোডে ( "&amp;'Data Input'!K8&amp;" ) জমা দিতে হইবে।"</f>
        <v>২। আপনাকে এই টাকা আগামী 29/09/2024 খ্রিঃ তারিখে বা তৎপূর্বে এ চালানে/সরকারি কোষাগারে: কর অঞ্চলঃ ১৫, ঢাকা- এর কোডে ( ১-১১৪১-০১১০-০১১১ ) জমা দিতে হইবে।</v>
      </c>
      <c r="K27" s="1099"/>
      <c r="L27" s="1099"/>
      <c r="M27" s="1099"/>
      <c r="N27" s="1099"/>
      <c r="O27" s="1099"/>
    </row>
    <row r="28" spans="1:22" ht="12.75" customHeight="1" x14ac:dyDescent="0.2">
      <c r="A28" s="1094" t="str">
        <f>"3.  DwjøwLZ MvwYwZK ÎæwU/Aï× `vwe Gi †cÖw¶‡Z wbiƒwcZ Avq I cÖ‡`q AvqK‡ii wel‡q Avcbvi e³e¨/AvcwË/wjwLZ e¨vL¨v/cÖgvYvw` A_ev cwi‡kva‡hvM¨ Ki ( "&amp;'Data Input'!K36&amp;"/- UvKv cwi‡kv‡ai Pvjvb cÎ)/Ki mn, AvqKi AvBb, 2023 Gi aviv 181(2)(M)(A) Abymv‡i ms‡kvwaZ wiUvb©, AvMvgx "&amp;TEXT('MisC Intrst-3'!L26,"dd/mm/yyyy")&amp;"  wLªt Zvwi‡L ev Zrc~‡e© g‡a¨ wb‡R/‡iwRwóª WvK‡hv‡M/evnK gvidZ wbgœ¯^v¶iKvixi eivei †cÖi‡Yi Rb¨ Aby‡iva KiwQ|"</f>
        <v>3.  DwjøwLZ MvwYwZK ÎæwU/Aï× `vwe Gi †cÖw¶‡Z wbiƒwcZ Avq I cÖ‡`q AvqK‡ii wel‡q Avcbvi e³e¨/AvcwË/wjwLZ e¨vL¨v/cÖgvYvw` A_ev cwi‡kva‡hvM¨ Ki ( 180398/- UvKv cwi‡kv‡ai Pvjvb cÎ)/Ki mn, AvqKi AvBb, 2023 Gi aviv 181(2)(M)(A) Abymv‡i ms‡kvwaZ wiUvb©, AvMvgx 12/09/2024  wLªt Zvwi‡L ev Zrc~‡e© g‡a¨ wb‡R/‡iwRwóª WvK‡hv‡M/evnK gvidZ wbgœ¯^v¶iKvixi eivei †cÖi‡Yi Rb¨ Aby‡iva KiwQ|</v>
      </c>
      <c r="B28" s="1094"/>
      <c r="C28" s="1094"/>
      <c r="D28" s="1094"/>
      <c r="E28" s="1094"/>
      <c r="F28" s="1094"/>
      <c r="G28" s="1094"/>
      <c r="H28" s="1094"/>
      <c r="I28" s="1094"/>
      <c r="J28" s="1099"/>
      <c r="K28" s="1099"/>
      <c r="L28" s="1099"/>
      <c r="M28" s="1099"/>
      <c r="N28" s="1099"/>
      <c r="O28" s="1099"/>
    </row>
    <row r="29" spans="1:22" ht="12.75" customHeight="1" x14ac:dyDescent="0.2">
      <c r="A29" s="1094"/>
      <c r="B29" s="1094"/>
      <c r="C29" s="1094"/>
      <c r="D29" s="1094"/>
      <c r="E29" s="1094"/>
      <c r="F29" s="1094"/>
      <c r="G29" s="1094"/>
      <c r="H29" s="1094"/>
      <c r="I29" s="1094"/>
      <c r="J29" s="1099"/>
      <c r="K29" s="1099"/>
      <c r="L29" s="1099"/>
      <c r="M29" s="1099"/>
      <c r="N29" s="1099"/>
      <c r="O29" s="1099"/>
    </row>
    <row r="30" spans="1:22" ht="9" customHeight="1" x14ac:dyDescent="0.2">
      <c r="A30" s="1094"/>
      <c r="B30" s="1094"/>
      <c r="C30" s="1094"/>
      <c r="D30" s="1094"/>
      <c r="E30" s="1094"/>
      <c r="F30" s="1094"/>
      <c r="G30" s="1094"/>
      <c r="H30" s="1094"/>
      <c r="I30" s="1094"/>
      <c r="J30" s="1099"/>
      <c r="K30" s="1099"/>
      <c r="L30" s="1099"/>
      <c r="M30" s="1099"/>
      <c r="N30" s="1099"/>
      <c r="O30" s="1099"/>
    </row>
    <row r="31" spans="1:22" ht="6.4" customHeight="1" x14ac:dyDescent="0.2">
      <c r="A31" s="1094"/>
      <c r="B31" s="1094"/>
      <c r="C31" s="1094"/>
      <c r="D31" s="1094"/>
      <c r="E31" s="1094"/>
      <c r="F31" s="1094"/>
      <c r="G31" s="1094"/>
      <c r="H31" s="1094"/>
      <c r="I31" s="1094"/>
    </row>
    <row r="32" spans="1:22" ht="8.25" customHeight="1" x14ac:dyDescent="0.2">
      <c r="A32" s="1094"/>
      <c r="B32" s="1094"/>
      <c r="C32" s="1094"/>
      <c r="D32" s="1094"/>
      <c r="E32" s="1094"/>
      <c r="F32" s="1094"/>
      <c r="G32" s="1094"/>
      <c r="H32" s="1094"/>
      <c r="I32" s="1094"/>
      <c r="J32" s="1099" t="str">
        <f>"২। আপনি যদি ধার্যকৃত করের/জরিমানার অথবা ধার্যকৃত সুদের আদেশের বিরুদ্ধে আপিল দায়ের করিতে ইচ্ছুক হন, তাহা হইলে এই নোটিশ প্রাপ্তির ৪৫ দিনের মধ্যে আপিল অতিরিক্ত/ যুগ্ন কর কমিশনার, রেঞ্জঃ "&amp;'Data Input'!K11&amp;" / কর কমিশনার (আপিল), কর আপিল অঞ্চল -"&amp;'Data Input'!I11&amp;" -এর নিকট আপিল দায়ের করিতে পারিবেন। "</f>
        <v xml:space="preserve">২। আপনি যদি ধার্যকৃত করের/জরিমানার অথবা ধার্যকৃত সুদের আদেশের বিরুদ্ধে আপিল দায়ের করিতে ইচ্ছুক হন, তাহা হইলে এই নোটিশ প্রাপ্তির ৪৫ দিনের মধ্যে আপিল অতিরিক্ত/ যুগ্ন কর কমিশনার, রেঞ্জঃ 4 / কর কমিশনার (আপিল), কর আপিল অঞ্চল -৩, ঢাকা -এর নিকট আপিল দায়ের করিতে পারিবেন। </v>
      </c>
      <c r="K32" s="1099"/>
      <c r="L32" s="1099"/>
      <c r="M32" s="1099"/>
      <c r="N32" s="1099"/>
      <c r="O32" s="1099"/>
    </row>
    <row r="33" spans="1:15" ht="16.899999999999999" customHeight="1" x14ac:dyDescent="0.2">
      <c r="A33" s="1094"/>
      <c r="B33" s="1094"/>
      <c r="C33" s="1094"/>
      <c r="D33" s="1094"/>
      <c r="E33" s="1094"/>
      <c r="F33" s="1094"/>
      <c r="G33" s="1094"/>
      <c r="H33" s="1094"/>
      <c r="I33" s="1094"/>
      <c r="J33" s="1099"/>
      <c r="K33" s="1099"/>
      <c r="L33" s="1099"/>
      <c r="M33" s="1099"/>
      <c r="N33" s="1099"/>
      <c r="O33" s="1099"/>
    </row>
    <row r="34" spans="1:15" ht="6" customHeight="1" x14ac:dyDescent="0.2">
      <c r="J34" s="1099"/>
      <c r="K34" s="1099"/>
      <c r="L34" s="1099"/>
      <c r="M34" s="1099"/>
      <c r="N34" s="1099"/>
      <c r="O34" s="1099"/>
    </row>
    <row r="35" spans="1:15" ht="12.75" customHeight="1" x14ac:dyDescent="0.2">
      <c r="A35" s="1094" t="str">
        <f>"4.  D³ Zvwi‡Li g‡a¨ Avcbvi wjwLZ e¨vL¨v/cÖgvYvw`/cwi‡kva‡hvM¨ Ki ( "&amp;'Data Input'!K36&amp;"/- UvKv)/ Kimn, ms‡kvwaZ wiUvb©  †cÖiY Kiv bv n‡j, AvqKi Awdm KZ©…K Avcbvi wiUv‡b© mbv³K…Z MvwYwZK ÎæwU/Aï× `vwe mwVK e‡j we‡ewPZ n‡e Ges Gi wfwË‡Z cieZ©x‡Z Avcbvi eivei `vwe bvgv †bvwUk †cÖiY Kiv n‡e|"</f>
        <v>4.  D³ Zvwi‡Li g‡a¨ Avcbvi wjwLZ e¨vL¨v/cÖgvYvw`/cwi‡kva‡hvM¨ Ki ( 180398/- UvKv)/ Kimn, ms‡kvwaZ wiUvb©  †cÖiY Kiv bv n‡j, AvqKi Awdm KZ©…K Avcbvi wiUv‡b© mbv³K…Z MvwYwZK ÎæwU/Aï× `vwe mwVK e‡j we‡ewPZ n‡e Ges Gi wfwË‡Z cieZ©x‡Z Avcbvi eivei `vwe bvgv †bvwUk †cÖiY Kiv n‡e|</v>
      </c>
      <c r="B35" s="1094"/>
      <c r="C35" s="1094"/>
      <c r="D35" s="1094"/>
      <c r="E35" s="1094"/>
      <c r="F35" s="1094"/>
      <c r="G35" s="1094"/>
      <c r="H35" s="1094"/>
      <c r="I35" s="1094"/>
      <c r="J35" s="1099"/>
      <c r="K35" s="1099"/>
      <c r="L35" s="1099"/>
      <c r="M35" s="1099"/>
      <c r="N35" s="1099"/>
      <c r="O35" s="1099"/>
    </row>
    <row r="36" spans="1:15" ht="12.75" customHeight="1" x14ac:dyDescent="0.2">
      <c r="A36" s="1094"/>
      <c r="B36" s="1094"/>
      <c r="C36" s="1094"/>
      <c r="D36" s="1094"/>
      <c r="E36" s="1094"/>
      <c r="F36" s="1094"/>
      <c r="G36" s="1094"/>
      <c r="H36" s="1094"/>
      <c r="I36" s="1094"/>
      <c r="J36" s="1099"/>
      <c r="K36" s="1099"/>
      <c r="L36" s="1099"/>
      <c r="M36" s="1099"/>
      <c r="N36" s="1099"/>
      <c r="O36" s="1099"/>
    </row>
    <row r="37" spans="1:15" ht="7.5" customHeight="1" x14ac:dyDescent="0.2">
      <c r="A37" s="1094"/>
      <c r="B37" s="1094"/>
      <c r="C37" s="1094"/>
      <c r="D37" s="1094"/>
      <c r="E37" s="1094"/>
      <c r="F37" s="1094"/>
      <c r="G37" s="1094"/>
      <c r="H37" s="1094"/>
      <c r="I37" s="1094"/>
    </row>
    <row r="38" spans="1:15" ht="17.649999999999999" customHeight="1" x14ac:dyDescent="0.2">
      <c r="A38" s="1094"/>
      <c r="B38" s="1094"/>
      <c r="C38" s="1094"/>
      <c r="D38" s="1094"/>
      <c r="E38" s="1094"/>
      <c r="F38" s="1094"/>
      <c r="G38" s="1094"/>
      <c r="H38" s="1094"/>
      <c r="I38" s="1094"/>
      <c r="J38" s="1099" t="s">
        <v>245</v>
      </c>
      <c r="K38" s="1099"/>
      <c r="L38" s="1099"/>
      <c r="M38" s="1099"/>
      <c r="N38" s="1099"/>
      <c r="O38" s="1099"/>
    </row>
    <row r="39" spans="1:15" ht="6" customHeight="1" x14ac:dyDescent="0.2">
      <c r="A39" s="303"/>
      <c r="B39" s="303"/>
      <c r="C39" s="303"/>
      <c r="D39" s="303"/>
      <c r="E39" s="303"/>
      <c r="F39" s="303"/>
      <c r="G39" s="303"/>
      <c r="H39" s="303"/>
      <c r="I39" s="303"/>
      <c r="J39" s="1099"/>
      <c r="K39" s="1099"/>
      <c r="L39" s="1099"/>
      <c r="M39" s="1099"/>
      <c r="N39" s="1099"/>
      <c r="O39" s="1099"/>
    </row>
    <row r="40" spans="1:15" ht="15" customHeight="1" x14ac:dyDescent="0.2">
      <c r="A40" s="1093" t="s">
        <v>161</v>
      </c>
      <c r="B40" s="1093"/>
      <c r="C40" s="1093"/>
      <c r="D40" s="1093"/>
      <c r="E40" s="1093"/>
      <c r="F40" s="1093"/>
      <c r="G40" s="1093"/>
      <c r="H40" s="1093"/>
      <c r="J40" s="1099"/>
      <c r="K40" s="1099"/>
      <c r="L40" s="1099"/>
      <c r="M40" s="1099"/>
      <c r="N40" s="1099"/>
      <c r="O40" s="1099"/>
    </row>
    <row r="41" spans="1:15" ht="5.25" customHeight="1" x14ac:dyDescent="0.2"/>
    <row r="42" spans="1:15" ht="15" x14ac:dyDescent="0.3">
      <c r="A42" s="304" t="s">
        <v>646</v>
      </c>
      <c r="B42" s="305">
        <f>'Data Input'!K36</f>
        <v>180398</v>
      </c>
      <c r="C42" s="306" t="s">
        <v>171</v>
      </c>
    </row>
    <row r="43" spans="1:15" ht="15" x14ac:dyDescent="0.3">
      <c r="A43" s="304" t="s">
        <v>103</v>
      </c>
      <c r="B43" s="307" t="str">
        <f>'Data Input'!I37</f>
        <v>(cvuP j¶ †ZqvËi nvRvi `yBkZ Qvàvbœ UvKv gvÎ)</v>
      </c>
    </row>
    <row r="44" spans="1:15" ht="17.25" customHeight="1" x14ac:dyDescent="0.3">
      <c r="A44" s="308" t="s">
        <v>573</v>
      </c>
      <c r="B44" s="309" t="str">
        <f>'Data Input'!K8</f>
        <v>১-১১৪১-০১১০-০১১১</v>
      </c>
      <c r="G44" s="23"/>
      <c r="H44" s="310" t="str">
        <f>'MisC Cal-1'!D142</f>
        <v>(‡gvt †gvËvwKbyi ingvb)</v>
      </c>
      <c r="I44" s="23"/>
    </row>
    <row r="45" spans="1:15" s="301" customFormat="1" ht="14.25" customHeight="1" x14ac:dyDescent="0.2">
      <c r="G45" s="311"/>
      <c r="H45" s="73" t="str">
        <f>'Data Input'!I5</f>
        <v>উপ কর কমিশনার</v>
      </c>
      <c r="I45" s="311"/>
      <c r="N45" s="105" t="s">
        <v>274</v>
      </c>
    </row>
    <row r="46" spans="1:15" ht="14.25" customHeight="1" x14ac:dyDescent="0.2">
      <c r="H46" s="312" t="str">
        <f>'MisC Cal-1'!D144</f>
        <v>Ki mv‡K©j-326,</v>
      </c>
      <c r="N46" s="313" t="s">
        <v>275</v>
      </c>
    </row>
    <row r="47" spans="1:15" ht="14.25" customHeight="1" x14ac:dyDescent="0.2">
      <c r="H47" s="314" t="str">
        <f>'MisC Cal-1'!D145</f>
        <v>কর অঞ্চল-১৫, ঢাকা।</v>
      </c>
    </row>
    <row r="48" spans="1:15" ht="14.25" customHeight="1" x14ac:dyDescent="0.2">
      <c r="H48" s="22" t="str">
        <f>'MisC Cal-1'!D146</f>
        <v>†dvbt 02-222220943</v>
      </c>
    </row>
    <row r="51" spans="5:15" ht="17.25" x14ac:dyDescent="0.35">
      <c r="M51" s="111"/>
      <c r="N51" s="25" t="str">
        <f>'MisC Cal-1'!D146</f>
        <v>†dvbt 02-222220943</v>
      </c>
    </row>
    <row r="52" spans="5:15" ht="17.25" customHeight="1" x14ac:dyDescent="0.2">
      <c r="E52" s="315" t="s">
        <v>781</v>
      </c>
      <c r="J52" s="110" t="s">
        <v>190</v>
      </c>
      <c r="M52" s="111" t="s">
        <v>293</v>
      </c>
      <c r="N52" s="301" t="s">
        <v>294</v>
      </c>
    </row>
    <row r="53" spans="5:15" ht="17.25" x14ac:dyDescent="0.2">
      <c r="E53" s="316" t="str">
        <f>'Data Input'!K7</f>
        <v>https://tinyurl.com/taxpdfspotter</v>
      </c>
      <c r="M53" s="111" t="s">
        <v>90</v>
      </c>
      <c r="N53" s="1100" t="str">
        <f>'MisC Cal-1'!G146</f>
        <v>50/1, wfAvBwc †ivW, bqvcëb, XvKv|</v>
      </c>
      <c r="O53" s="1100"/>
    </row>
    <row r="54" spans="5:15" ht="14.25" x14ac:dyDescent="0.3">
      <c r="I54" s="317" t="s">
        <v>276</v>
      </c>
      <c r="N54" s="1100"/>
      <c r="O54" s="1100"/>
    </row>
  </sheetData>
  <sheetProtection algorithmName="SHA-512" hashValue="Lf/sjZFJsK8ZhhS85EPW0wF9gz4jS2+6ujb5D+Dd+HCmyPpTwQaIzWCB/xREGV32qkraKHZw22UO6a33kxtsxA==" saltValue="nvuDwlMkoxdyMzHKCynCug==" spinCount="100000" sheet="1" objects="1" scenarios="1"/>
  <mergeCells count="19">
    <mergeCell ref="J17:O19"/>
    <mergeCell ref="J22:M22"/>
    <mergeCell ref="J38:O40"/>
    <mergeCell ref="N53:O54"/>
    <mergeCell ref="J24:M24"/>
    <mergeCell ref="J25:M25"/>
    <mergeCell ref="J32:O36"/>
    <mergeCell ref="J27:O30"/>
    <mergeCell ref="A40:H40"/>
    <mergeCell ref="A35:I38"/>
    <mergeCell ref="A19:I21"/>
    <mergeCell ref="A22:I22"/>
    <mergeCell ref="A24:I26"/>
    <mergeCell ref="A28:I33"/>
    <mergeCell ref="B12:I13"/>
    <mergeCell ref="B14:I15"/>
    <mergeCell ref="J3:K4"/>
    <mergeCell ref="J6:O6"/>
    <mergeCell ref="K12:O13"/>
  </mergeCells>
  <printOptions horizontalCentered="1" verticalCentered="1"/>
  <pageMargins left="0.7" right="0.7" top="0.7" bottom="0.7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stopIfTrue="1" id="{985D8C36-9257-4DB6-BCF1-63CA14F239A5}">
            <xm:f>'MisC Cal-1'!$E$161=FALSE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A1:I54</xm:sqref>
        </x14:conditionalFormatting>
        <x14:conditionalFormatting xmlns:xm="http://schemas.microsoft.com/office/excel/2006/main">
          <x14:cfRule type="expression" priority="2" stopIfTrue="1" id="{212D1701-8021-44F0-B37E-76698E019049}">
            <xm:f>'MisC Cal-1'!$E$163=FALSE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J1:O54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B0F0"/>
    <pageSetUpPr fitToPage="1"/>
  </sheetPr>
  <dimension ref="A1:F68"/>
  <sheetViews>
    <sheetView showGridLines="0" showRowColHeaders="0" showRuler="0" view="pageLayout" zoomScale="90" zoomScaleNormal="150" zoomScalePageLayoutView="90" workbookViewId="0">
      <selection activeCell="E30" sqref="E30"/>
    </sheetView>
  </sheetViews>
  <sheetFormatPr defaultColWidth="9.140625" defaultRowHeight="12.75" x14ac:dyDescent="0.2"/>
  <cols>
    <col min="1" max="1" width="6.5703125" style="20" customWidth="1"/>
    <col min="2" max="2" width="30.140625" style="20" customWidth="1"/>
    <col min="3" max="3" width="13.7109375" style="20" customWidth="1"/>
    <col min="4" max="4" width="12.85546875" style="20" customWidth="1"/>
    <col min="5" max="5" width="17.42578125" style="20" customWidth="1"/>
    <col min="6" max="6" width="15.7109375" style="20" customWidth="1"/>
    <col min="7" max="7" width="4.140625" style="20" customWidth="1"/>
    <col min="8" max="16384" width="9.140625" style="20"/>
  </cols>
  <sheetData>
    <row r="1" spans="1:6" ht="16.5" customHeight="1" x14ac:dyDescent="0.2">
      <c r="B1" s="1102" t="s">
        <v>164</v>
      </c>
      <c r="C1" s="1102"/>
      <c r="D1" s="1102"/>
      <c r="E1" s="1102"/>
      <c r="F1" s="1102"/>
    </row>
    <row r="2" spans="1:6" ht="15" customHeight="1" x14ac:dyDescent="0.3">
      <c r="A2" s="318" t="s">
        <v>99</v>
      </c>
      <c r="B2" s="319" t="str">
        <f>'MisC Intrst-3'!L3</f>
        <v>2018-19</v>
      </c>
      <c r="C2" s="320"/>
      <c r="D2" s="320"/>
      <c r="E2" s="318" t="s">
        <v>779</v>
      </c>
      <c r="F2" s="321" t="str">
        <f>TEXT('Data Input'!F5,"dd/mm/yyyy")</f>
        <v>02/09/2024</v>
      </c>
    </row>
    <row r="3" spans="1:6" s="325" customFormat="1" ht="16.5" x14ac:dyDescent="0.3">
      <c r="A3" s="318" t="s">
        <v>100</v>
      </c>
      <c r="B3" s="309" t="str">
        <f>"জনাব "&amp;'Data Input'!D6</f>
        <v>জনাব মোঃ আব্দুল মান্নান খান</v>
      </c>
      <c r="C3" s="322"/>
      <c r="D3" s="323" t="str">
        <f>'Data Input'!F8</f>
        <v>Individual</v>
      </c>
      <c r="E3" s="318" t="s">
        <v>36</v>
      </c>
      <c r="F3" s="324" t="str">
        <f>'Data Input'!F4&amp;"/Ktmvt-"&amp;'Data Input'!K4</f>
        <v>823333551186/Ktmvt-326</v>
      </c>
    </row>
    <row r="4" spans="1:6" ht="15.75" x14ac:dyDescent="0.3">
      <c r="A4" s="318" t="s">
        <v>101</v>
      </c>
      <c r="B4" s="1119" t="str">
        <f>'Data Input'!D7</f>
        <v>d¬¨vUt 3/wm, †ivWt 02, †gvnv¤§`cyi †m›Uªvj †ivW, cyivb evm ÷¨vÛ, †gvnv¤§`cyi, XvKv-1218|</v>
      </c>
      <c r="C4" s="1119"/>
      <c r="D4" s="1119"/>
      <c r="E4" s="318" t="s">
        <v>37</v>
      </c>
      <c r="F4" s="309" t="str">
        <f>'Data Input'!D8</f>
        <v>পুরুষ</v>
      </c>
    </row>
    <row r="5" spans="1:6" ht="15" customHeight="1" x14ac:dyDescent="0.3">
      <c r="A5" s="326"/>
      <c r="B5" s="1106" t="s">
        <v>730</v>
      </c>
      <c r="C5" s="1106"/>
      <c r="D5" s="1107"/>
      <c r="E5" s="1107"/>
      <c r="F5" s="318" t="s">
        <v>44</v>
      </c>
    </row>
    <row r="6" spans="1:6" ht="15.75" customHeight="1" x14ac:dyDescent="0.2">
      <c r="B6" s="1114" t="s">
        <v>124</v>
      </c>
      <c r="C6" s="1115"/>
      <c r="D6" s="327" t="s">
        <v>530</v>
      </c>
      <c r="E6" s="328" t="s">
        <v>139</v>
      </c>
      <c r="F6" s="328" t="s">
        <v>43</v>
      </c>
    </row>
    <row r="7" spans="1:6" ht="15.75" x14ac:dyDescent="0.3">
      <c r="B7" s="329" t="str">
        <f>'Data Input'!D15</f>
        <v>মূল বেতন/মজুরি/পারিশ্রমিক ইত্যাদি</v>
      </c>
      <c r="C7" s="162"/>
      <c r="D7" s="163">
        <f>'MisC Cal-1'!I83</f>
        <v>700000</v>
      </c>
      <c r="E7" s="330">
        <f>'MisC Cal-1'!J83</f>
        <v>0</v>
      </c>
      <c r="F7" s="164">
        <f>'MisC Cal-1'!K83</f>
        <v>700000</v>
      </c>
    </row>
    <row r="8" spans="1:6" ht="15.75" x14ac:dyDescent="0.3">
      <c r="B8" s="329" t="str">
        <f>'Data Input'!D16</f>
        <v>মোটরগাড়ি প্রতি সুবিধা</v>
      </c>
      <c r="C8" s="162"/>
      <c r="D8" s="163">
        <f>'MisC Cal-1'!I84</f>
        <v>480000</v>
      </c>
      <c r="E8" s="330">
        <f>'MisC Cal-1'!J84</f>
        <v>0</v>
      </c>
      <c r="F8" s="164">
        <f>'MisC Cal-1'!K84</f>
        <v>480000</v>
      </c>
    </row>
    <row r="9" spans="1:6" ht="15.75" x14ac:dyDescent="0.3">
      <c r="B9" s="329" t="str">
        <f>'Data Input'!D17</f>
        <v>বাড়ি ভাড়া ভাতা</v>
      </c>
      <c r="C9" s="162"/>
      <c r="D9" s="163">
        <f>'MisC Cal-1'!I85</f>
        <v>430000</v>
      </c>
      <c r="E9" s="330">
        <f>'MisC Cal-1'!J85</f>
        <v>300000</v>
      </c>
      <c r="F9" s="164">
        <f>'MisC Cal-1'!K85</f>
        <v>130000</v>
      </c>
    </row>
    <row r="10" spans="1:6" ht="15.75" x14ac:dyDescent="0.3">
      <c r="B10" s="329" t="str">
        <f>'Data Input'!D18</f>
        <v>চিকিৎসা ভাতা/পারকুইজিট ইত্যাদি</v>
      </c>
      <c r="C10" s="162"/>
      <c r="D10" s="163">
        <f>'MisC Cal-1'!I86</f>
        <v>18000</v>
      </c>
      <c r="E10" s="330">
        <f>'MisC Cal-1'!J86</f>
        <v>18000</v>
      </c>
      <c r="F10" s="164">
        <f>'MisC Cal-1'!K86</f>
        <v>0</v>
      </c>
    </row>
    <row r="11" spans="1:6" ht="15.75" x14ac:dyDescent="0.3">
      <c r="B11" s="329" t="str">
        <f>'Data Input'!D19</f>
        <v>উৎসব/উৎসাহ বোনাস/অন্যান্য ইত্যাদি</v>
      </c>
      <c r="C11" s="162"/>
      <c r="D11" s="163">
        <f>'MisC Cal-1'!I87</f>
        <v>320000</v>
      </c>
      <c r="E11" s="330">
        <f>'MisC Cal-1'!J87</f>
        <v>0</v>
      </c>
      <c r="F11" s="164">
        <f>'MisC Cal-1'!K87</f>
        <v>320000</v>
      </c>
    </row>
    <row r="12" spans="1:6" ht="15" customHeight="1" x14ac:dyDescent="0.3">
      <c r="B12" s="329" t="str">
        <f>'Data Input'!D20</f>
        <v>সম্পূর্ণ করযোগ্য ভাতা/ভাতা সমূহ</v>
      </c>
      <c r="C12" s="162"/>
      <c r="D12" s="163">
        <f>'MisC Cal-1'!I88</f>
        <v>14000</v>
      </c>
      <c r="E12" s="330">
        <f>'MisC Cal-1'!J88</f>
        <v>0</v>
      </c>
      <c r="F12" s="164">
        <f>'MisC Cal-1'!K88</f>
        <v>14000</v>
      </c>
    </row>
    <row r="13" spans="1:6" ht="16.5" customHeight="1" x14ac:dyDescent="0.3">
      <c r="B13" s="329" t="str">
        <f>'Data Input'!D21</f>
        <v>সম্পূর্ণ করমুক্ত কোন আয়/ভাতা সমূহ</v>
      </c>
      <c r="C13" s="162"/>
      <c r="D13" s="163">
        <f>'MisC Cal-1'!I89</f>
        <v>0</v>
      </c>
      <c r="E13" s="330">
        <f>'MisC Cal-1'!J89</f>
        <v>0</v>
      </c>
      <c r="F13" s="164">
        <f>'MisC Cal-1'!K89</f>
        <v>0</v>
      </c>
    </row>
    <row r="14" spans="1:6" ht="15" customHeight="1" thickBot="1" x14ac:dyDescent="0.35">
      <c r="B14" s="1116" t="str">
        <f>'Data Input'!D22</f>
        <v xml:space="preserve"> †gvU Avq = </v>
      </c>
      <c r="C14" s="1117"/>
      <c r="D14" s="251">
        <f>'MisC Cal-1'!I94</f>
        <v>1962000</v>
      </c>
      <c r="E14" s="252">
        <f>'MisC Cal-1'!J94</f>
        <v>318000</v>
      </c>
      <c r="F14" s="253">
        <f>'MisC Cal-1'!K94</f>
        <v>1644000</v>
      </c>
    </row>
    <row r="15" spans="1:6" ht="6.75" customHeight="1" thickTop="1" x14ac:dyDescent="0.2"/>
    <row r="16" spans="1:6" ht="15" customHeight="1" x14ac:dyDescent="0.2">
      <c r="B16" s="27" t="str">
        <f>'Data Input'!D25</f>
        <v>LvZ wfwËK Avq</v>
      </c>
      <c r="C16" s="28"/>
      <c r="D16" s="40" t="s">
        <v>140</v>
      </c>
      <c r="E16" s="40" t="s">
        <v>33</v>
      </c>
      <c r="F16" s="40" t="s">
        <v>118</v>
      </c>
    </row>
    <row r="17" spans="2:6" ht="15" customHeight="1" x14ac:dyDescent="0.2">
      <c r="B17" s="161" t="str">
        <f>'Data Input'!D26</f>
        <v>PvKwi n‡Z Ki‡hvM¨ †gvU Avq  (‡eZb I fvZvw`)</v>
      </c>
      <c r="C17" s="158"/>
      <c r="D17" s="30">
        <f>F14</f>
        <v>1644000</v>
      </c>
      <c r="E17" s="26">
        <f>IF(D17&lt;=0,0,'Data Input'!F26)</f>
        <v>82000</v>
      </c>
      <c r="F17" s="246" t="s">
        <v>143</v>
      </c>
    </row>
    <row r="18" spans="2:6" ht="15" customHeight="1" x14ac:dyDescent="0.3">
      <c r="B18" s="331" t="str">
        <f>'Data Input'!D27</f>
        <v>ভাড়া হতে আয়</v>
      </c>
      <c r="C18" s="158"/>
      <c r="D18" s="32">
        <f>'Data Input'!E27</f>
        <v>940000</v>
      </c>
      <c r="E18" s="26">
        <f>IF(D18&lt;=0,0,'Data Input'!F27)</f>
        <v>30000</v>
      </c>
      <c r="F18" s="246" t="str">
        <f>_xlfn.XLOOKUP(B18,'MisC Cal-1'!B122:B130,'MisC Cal-1'!C122:C130,0,1)</f>
        <v>(36,37 avivi Avq)</v>
      </c>
    </row>
    <row r="19" spans="2:6" ht="15" customHeight="1" x14ac:dyDescent="0.3">
      <c r="B19" s="332" t="str">
        <f>'Data Input'!D28</f>
        <v>স্থানীয় খুচরা বিক্রয়লব্ধ আয় (১৬৩ ধারার আয় ব্যতিত)</v>
      </c>
      <c r="C19" s="29"/>
      <c r="D19" s="32">
        <f>'Data Input'!E28</f>
        <v>200000</v>
      </c>
      <c r="E19" s="26">
        <f>IF(D19&lt;=0,0,'Data Input'!F28)</f>
        <v>0</v>
      </c>
      <c r="F19" s="246" t="str">
        <f>_xlfn.XLOOKUP(B19,'MisC Cal-1'!B122:B130,'MisC Cal-1'!C122:C130,0,1)</f>
        <v>(cÂg Aa¨v‡qi Avq)</v>
      </c>
    </row>
    <row r="20" spans="2:6" ht="15" customHeight="1" x14ac:dyDescent="0.3">
      <c r="B20" s="332" t="str">
        <f>'Data Input'!D29</f>
        <v>আর্থিক পরিসম্পদ হতে আয় (নিয়মিত ব্যাংক সুদ ইত্যাদি)</v>
      </c>
      <c r="C20" s="31"/>
      <c r="D20" s="32">
        <f>'Data Input'!E29</f>
        <v>33000</v>
      </c>
      <c r="E20" s="26">
        <f>IF(D20&lt;=0,0,'Data Input'!F29)</f>
        <v>3300</v>
      </c>
      <c r="F20" s="246" t="str">
        <f>_xlfn.XLOOKUP(B20,'MisC Cal-1'!B122:B130,'MisC Cal-1'!C122:C130,0,1)</f>
        <v>(62 avivi Avq)</v>
      </c>
    </row>
    <row r="21" spans="2:6" ht="15" customHeight="1" x14ac:dyDescent="0.3">
      <c r="B21" s="332" t="str">
        <f>'Data Input'!D30</f>
        <v>অননুমোদিত ব্যয় হতে বিশেষ ব্যবসা আয়</v>
      </c>
      <c r="C21" s="31"/>
      <c r="D21" s="32">
        <f>'Data Input'!E30</f>
        <v>40000</v>
      </c>
      <c r="E21" s="26">
        <f>'Data Input'!F30</f>
        <v>0</v>
      </c>
      <c r="F21" s="246" t="str">
        <f>_xlfn.XLOOKUP(B21,'MisC Cal-1'!B123:B131,'MisC Cal-1'!C123:C131,0,1)</f>
        <v>(55,56,76(6) aviq Avq)</v>
      </c>
    </row>
    <row r="22" spans="2:6" ht="15" customHeight="1" x14ac:dyDescent="0.2">
      <c r="B22" s="333" t="str">
        <f>'Data Input'!D31</f>
        <v>ব্যক্তিসংঘ/ফার্মের করারোপিত শেয়ার আয়</v>
      </c>
      <c r="C22" s="177" t="s">
        <v>614</v>
      </c>
      <c r="D22" s="32">
        <f>'Data Input'!E31</f>
        <v>300000</v>
      </c>
      <c r="E22" s="26">
        <f>'Data Input'!F31</f>
        <v>0</v>
      </c>
      <c r="F22" s="247" t="s">
        <v>600</v>
      </c>
    </row>
    <row r="23" spans="2:6" ht="15" customHeight="1" x14ac:dyDescent="0.3">
      <c r="B23" s="331" t="str">
        <f>'Data Input'!D32</f>
        <v>কর অব্যাহতি/হ্রাসকৃত হার খাতের (করযোগ্য) আয়</v>
      </c>
      <c r="C23" s="74"/>
      <c r="D23" s="159">
        <f>'Data Input'!E32</f>
        <v>15000</v>
      </c>
      <c r="E23" s="75">
        <f>'Data Input'!F32</f>
        <v>7000</v>
      </c>
      <c r="F23" s="176" t="s">
        <v>98</v>
      </c>
    </row>
    <row r="24" spans="2:6" ht="15" customHeight="1" thickBot="1" x14ac:dyDescent="0.35">
      <c r="B24" s="254" t="str">
        <f>'Data Input'!D33</f>
        <v>wbqwgZ Drm n‡Z ‡gvU Avq (163 avivi Avq e¨wZZ)</v>
      </c>
      <c r="C24" s="254"/>
      <c r="D24" s="255">
        <f>SUM(D17:D23)</f>
        <v>3172000</v>
      </c>
      <c r="E24" s="255">
        <f>SUM(E17:E23)</f>
        <v>122300</v>
      </c>
      <c r="F24" s="193"/>
    </row>
    <row r="25" spans="2:6" ht="15" customHeight="1" thickTop="1" x14ac:dyDescent="0.35">
      <c r="B25" s="76" t="str">
        <f>'Data Input'!D35</f>
        <v>163 avivq Avq/e¨emvi Avq (b¨~bZg Ki`vqfz³ Avq)</v>
      </c>
      <c r="C25" s="33"/>
      <c r="D25" s="77">
        <f>'Data Input'!E35</f>
        <v>600000</v>
      </c>
      <c r="E25" s="78">
        <f>'Data Input'!F35</f>
        <v>130000</v>
      </c>
      <c r="F25" s="174" t="s">
        <v>34</v>
      </c>
    </row>
    <row r="26" spans="2:6" ht="15" customHeight="1" x14ac:dyDescent="0.35">
      <c r="B26" s="256" t="str">
        <f>'Data Input'!D36</f>
        <v>‡gvU Avq (163 avivi b¨~bZg Ki`vqfz³ Avq mn)</v>
      </c>
      <c r="C26" s="256"/>
      <c r="D26" s="257">
        <f>SUM(D24:D25)</f>
        <v>3772000</v>
      </c>
      <c r="E26" s="170"/>
      <c r="F26" s="175"/>
    </row>
    <row r="27" spans="2:6" ht="15" customHeight="1" thickBot="1" x14ac:dyDescent="0.4">
      <c r="B27" s="186" t="str">
        <f>'Data Input'!D37</f>
        <v>* 163 avivi P‚ovšÍ Ki`vq Avq (mÂqc‡Îi gybvdv BZ¨vw`)</v>
      </c>
      <c r="C27" s="186"/>
      <c r="D27" s="187">
        <f>'Data Input'!E37</f>
        <v>340000</v>
      </c>
      <c r="E27" s="187">
        <f>'Data Input'!F37</f>
        <v>32000</v>
      </c>
      <c r="F27" s="188" t="s">
        <v>163</v>
      </c>
    </row>
    <row r="28" spans="2:6" ht="7.5" customHeight="1" thickTop="1" x14ac:dyDescent="0.25">
      <c r="B28" s="326"/>
      <c r="C28" s="326"/>
      <c r="D28" s="326"/>
      <c r="E28" s="326"/>
      <c r="F28" s="326"/>
    </row>
    <row r="29" spans="2:6" s="335" customFormat="1" ht="15.4" customHeight="1" x14ac:dyDescent="0.2">
      <c r="B29" s="1104" t="s">
        <v>35</v>
      </c>
      <c r="C29" s="1105"/>
      <c r="D29" s="334" t="s">
        <v>28</v>
      </c>
      <c r="E29" s="334" t="s">
        <v>27</v>
      </c>
      <c r="F29" s="334" t="s">
        <v>38</v>
      </c>
    </row>
    <row r="30" spans="2:6" ht="14.25" customHeight="1" x14ac:dyDescent="0.35">
      <c r="B30" s="1108">
        <f>D24</f>
        <v>3172000</v>
      </c>
      <c r="C30" s="1109"/>
      <c r="D30" s="34">
        <f>'MisC Cal-1'!D67</f>
        <v>250000</v>
      </c>
      <c r="E30" s="336">
        <f>'MisC Cal-1'!E67</f>
        <v>0</v>
      </c>
      <c r="F30" s="191">
        <f t="shared" ref="F30:F34" si="0">MIN(B30:D30)*E30</f>
        <v>0</v>
      </c>
    </row>
    <row r="31" spans="2:6" ht="14.25" customHeight="1" x14ac:dyDescent="0.35">
      <c r="B31" s="1108">
        <f>IF(B30&gt;D30,(B30-D30),0)</f>
        <v>2922000</v>
      </c>
      <c r="C31" s="1109"/>
      <c r="D31" s="34">
        <f>'MisC Cal-1'!D68</f>
        <v>400000</v>
      </c>
      <c r="E31" s="336">
        <f>'MisC Cal-1'!E68</f>
        <v>0.1</v>
      </c>
      <c r="F31" s="191">
        <f t="shared" si="0"/>
        <v>40000</v>
      </c>
    </row>
    <row r="32" spans="2:6" ht="14.25" customHeight="1" x14ac:dyDescent="0.35">
      <c r="B32" s="1108">
        <f>IF(B31&gt;D31,(B31-D31),0)</f>
        <v>2522000</v>
      </c>
      <c r="C32" s="1109"/>
      <c r="D32" s="34">
        <f>'MisC Cal-1'!D69</f>
        <v>500000</v>
      </c>
      <c r="E32" s="336">
        <f>'MisC Cal-1'!E69</f>
        <v>0.15000000000000002</v>
      </c>
      <c r="F32" s="191">
        <f t="shared" si="0"/>
        <v>75000.000000000015</v>
      </c>
    </row>
    <row r="33" spans="2:6" ht="14.25" customHeight="1" x14ac:dyDescent="0.35">
      <c r="B33" s="1108">
        <f>IF(B32&gt;D32,(B32-D32),0)</f>
        <v>2022000</v>
      </c>
      <c r="C33" s="1109"/>
      <c r="D33" s="34">
        <f>'MisC Cal-1'!D70</f>
        <v>600000</v>
      </c>
      <c r="E33" s="336">
        <f>'MisC Cal-1'!E70</f>
        <v>0.2</v>
      </c>
      <c r="F33" s="191">
        <f t="shared" si="0"/>
        <v>120000</v>
      </c>
    </row>
    <row r="34" spans="2:6" ht="14.25" customHeight="1" x14ac:dyDescent="0.35">
      <c r="B34" s="1108">
        <f>IF(B33&gt;D33,(B33-D33),0)</f>
        <v>1422000</v>
      </c>
      <c r="C34" s="1109"/>
      <c r="D34" s="34">
        <f>'MisC Cal-1'!D71</f>
        <v>3000000</v>
      </c>
      <c r="E34" s="336">
        <f>'MisC Cal-1'!E71</f>
        <v>0.25</v>
      </c>
      <c r="F34" s="191">
        <f t="shared" si="0"/>
        <v>355500</v>
      </c>
    </row>
    <row r="35" spans="2:6" ht="14.65" customHeight="1" thickBot="1" x14ac:dyDescent="0.4">
      <c r="B35" s="1110">
        <f>IF(B34&gt;D34,(B34-D34),0)</f>
        <v>0</v>
      </c>
      <c r="C35" s="1111"/>
      <c r="D35" s="190" t="str">
        <f>'MisC Cal-1'!D72</f>
        <v>Aewkó</v>
      </c>
      <c r="E35" s="337">
        <f>'MisC Cal-1'!E72</f>
        <v>0.3</v>
      </c>
      <c r="F35" s="192">
        <f>B35*E35</f>
        <v>0</v>
      </c>
    </row>
    <row r="36" spans="2:6" ht="15" customHeight="1" thickTop="1" x14ac:dyDescent="0.35">
      <c r="B36" s="338"/>
      <c r="C36" s="189">
        <f>'MisC Cal-1'!K5</f>
        <v>0</v>
      </c>
      <c r="D36" s="1112" t="s">
        <v>305</v>
      </c>
      <c r="E36" s="1113"/>
      <c r="F36" s="258">
        <f>'MisC Cal-1'!L8</f>
        <v>590500</v>
      </c>
    </row>
    <row r="37" spans="2:6" ht="15" customHeight="1" x14ac:dyDescent="0.35">
      <c r="B37" s="1118" t="s">
        <v>146</v>
      </c>
      <c r="C37" s="1118"/>
      <c r="D37" s="1118"/>
      <c r="E37" s="1118"/>
      <c r="F37" s="35">
        <f>'MisC Cal-1'!F17</f>
        <v>175000</v>
      </c>
    </row>
    <row r="38" spans="2:6" ht="15" customHeight="1" x14ac:dyDescent="0.35">
      <c r="B38" s="1103" t="s">
        <v>533</v>
      </c>
      <c r="C38" s="1103"/>
      <c r="D38" s="1103"/>
      <c r="E38" s="1103"/>
      <c r="F38" s="36">
        <f>'MisC Cal-1'!F18</f>
        <v>32000</v>
      </c>
    </row>
    <row r="39" spans="2:6" ht="17.25" x14ac:dyDescent="0.35">
      <c r="B39" s="1124" t="s">
        <v>307</v>
      </c>
      <c r="C39" s="1124"/>
      <c r="D39" s="1124"/>
      <c r="E39" s="1124"/>
      <c r="F39" s="259">
        <f>F36+F37+F38</f>
        <v>797500</v>
      </c>
    </row>
    <row r="40" spans="2:6" ht="17.25" x14ac:dyDescent="0.35">
      <c r="B40" s="1129" t="str">
        <f>'MisC Cal-2'!C76</f>
        <v>*(e¨w³msN/dv‡g©i Av‡qi Rb¨ Ki Ae¨vnwZ = 55849/-)</v>
      </c>
      <c r="C40" s="1130"/>
      <c r="D40" s="1130"/>
      <c r="E40" s="339" t="s">
        <v>40</v>
      </c>
      <c r="F40" s="35">
        <f>F57</f>
        <v>134148.04539722571</v>
      </c>
    </row>
    <row r="41" spans="2:6" ht="17.25" x14ac:dyDescent="0.35">
      <c r="B41" s="1127" t="s">
        <v>308</v>
      </c>
      <c r="C41" s="1128"/>
      <c r="D41" s="340" t="s">
        <v>259</v>
      </c>
      <c r="E41" s="341" t="str">
        <f>"( "&amp;'Data Input'!I6&amp;"/- UvKv )"</f>
        <v>( 5000/- UvKv )</v>
      </c>
      <c r="F41" s="37">
        <f>'MisC Cal-1'!E35</f>
        <v>663351.95460277423</v>
      </c>
    </row>
    <row r="42" spans="2:6" ht="15.75" customHeight="1" x14ac:dyDescent="0.35">
      <c r="B42" s="1120" t="s">
        <v>41</v>
      </c>
      <c r="C42" s="1120"/>
      <c r="D42" s="1120"/>
      <c r="E42" s="1120"/>
      <c r="F42" s="112">
        <f>'MisC Cal-2'!D10</f>
        <v>66335.19546027742</v>
      </c>
    </row>
    <row r="43" spans="2:6" ht="16.5" customHeight="1" thickBot="1" x14ac:dyDescent="0.4">
      <c r="B43" s="1121" t="str">
        <f>'MisC Intrst-3'!T32&amp;" ‡gvU AvqKi "</f>
        <v xml:space="preserve">  ‡gvU AvqKi </v>
      </c>
      <c r="C43" s="1122"/>
      <c r="D43" s="1122"/>
      <c r="E43" s="1123"/>
      <c r="F43" s="260">
        <f>F41+F42</f>
        <v>729687.15006305161</v>
      </c>
    </row>
    <row r="44" spans="2:6" ht="6" customHeight="1" thickTop="1" x14ac:dyDescent="0.35">
      <c r="B44" s="155"/>
      <c r="C44" s="155"/>
      <c r="D44" s="155"/>
      <c r="E44" s="155"/>
      <c r="F44" s="178"/>
    </row>
    <row r="45" spans="2:6" ht="16.5" customHeight="1" x14ac:dyDescent="0.2">
      <c r="B45" s="1133" t="s">
        <v>650</v>
      </c>
      <c r="C45" s="1134"/>
      <c r="D45" s="1135" t="s">
        <v>649</v>
      </c>
      <c r="E45" s="1136"/>
      <c r="F45" s="1137"/>
    </row>
    <row r="46" spans="2:6" ht="17.25" x14ac:dyDescent="0.35">
      <c r="B46" s="180" t="s">
        <v>648</v>
      </c>
      <c r="C46" s="248">
        <f>'MisC Cal-1'!O15+'MisC Cal-1'!O16</f>
        <v>284300</v>
      </c>
      <c r="D46" s="1125" t="s">
        <v>760</v>
      </c>
      <c r="E46" s="1126"/>
      <c r="F46" s="167">
        <f>'MisC Intrst-3'!D18</f>
        <v>5530.972795781574</v>
      </c>
    </row>
    <row r="47" spans="2:6" ht="17.25" x14ac:dyDescent="0.35">
      <c r="B47" s="180" t="str">
        <f>'Data Input'!D44</f>
        <v>152/154 avivq AwMÖg AvqKi</v>
      </c>
      <c r="C47" s="248">
        <f>'Data Input'!E44</f>
        <v>150000</v>
      </c>
      <c r="D47" s="1125" t="str">
        <f>'MisC Intrst-3'!T32&amp;" wej¤^ my`"</f>
        <v xml:space="preserve">  wej¤^ my`</v>
      </c>
      <c r="E47" s="1126"/>
      <c r="F47" s="167">
        <f>'MisC Intrst-3'!L43</f>
        <v>180</v>
      </c>
    </row>
    <row r="48" spans="2:6" ht="17.25" x14ac:dyDescent="0.35">
      <c r="B48" s="180" t="str">
        <f>'Data Input'!D45</f>
        <v>153 avivq Mvwoi AwMÖg AvqKi</v>
      </c>
      <c r="C48" s="248">
        <f>'Data Input'!E45</f>
        <v>25000</v>
      </c>
      <c r="D48" s="1125" t="s">
        <v>511</v>
      </c>
      <c r="E48" s="1126"/>
      <c r="F48" s="342">
        <f>'MisC Cal-2'!D11</f>
        <v>0</v>
      </c>
    </row>
    <row r="49" spans="2:6" ht="17.25" x14ac:dyDescent="0.35">
      <c r="B49" s="180" t="str">
        <f>'Data Input'!D46</f>
        <v>wiUv‡b©i mv‡_ 173 avivq cÖ`Ë AvqKi</v>
      </c>
      <c r="C49" s="248">
        <f>'Data Input'!E46</f>
        <v>120000</v>
      </c>
      <c r="D49" s="1131" t="s">
        <v>761</v>
      </c>
      <c r="E49" s="1132"/>
      <c r="F49" s="167">
        <f>'Data Input'!I35+'Data Input'!K35</f>
        <v>25000</v>
      </c>
    </row>
    <row r="50" spans="2:6" ht="15" customHeight="1" thickBot="1" x14ac:dyDescent="0.4">
      <c r="B50" s="343" t="s">
        <v>69</v>
      </c>
      <c r="C50" s="261">
        <f>'MisC Cal-1'!L23</f>
        <v>150387.15006305161</v>
      </c>
      <c r="D50" s="249" t="str">
        <f>IF(F50&gt;0,"("&amp;'Data Input'!F47&amp;" Kie‡l©i)",0)</f>
        <v>(2019-20 Kie‡l©i)</v>
      </c>
      <c r="E50" s="183" t="s">
        <v>762</v>
      </c>
      <c r="F50" s="184">
        <f>'Data Input'!E47</f>
        <v>700</v>
      </c>
    </row>
    <row r="51" spans="2:6" ht="15.75" customHeight="1" thickTop="1" thickBot="1" x14ac:dyDescent="0.35">
      <c r="B51" s="286" t="str">
        <f>"K_vqt "&amp;'Data Input'!I37</f>
        <v>K_vqt (cvuP j¶ †ZqvËi nvRvi `yBkZ Qvàvbœ UvKv gvÎ)</v>
      </c>
      <c r="C51" s="344"/>
      <c r="D51" s="345"/>
      <c r="E51" s="346" t="s">
        <v>30</v>
      </c>
      <c r="F51" s="250">
        <f>C50+(F46+F47+F48+F49)-F50</f>
        <v>180398.12285883317</v>
      </c>
    </row>
    <row r="52" spans="2:6" ht="5.65" customHeight="1" thickTop="1" x14ac:dyDescent="0.25">
      <c r="B52" s="326"/>
      <c r="C52" s="326"/>
      <c r="D52" s="326"/>
      <c r="E52" s="326"/>
      <c r="F52" s="326"/>
    </row>
    <row r="53" spans="2:6" ht="12.75" customHeight="1" x14ac:dyDescent="0.2">
      <c r="B53" s="347" t="str">
        <f>TEXT('MisC Intrst-3'!N4,"dd/mm/yyyy")&amp;" wLªt Zvwi‡L Ki`vZvi bxU m¤c`"</f>
        <v>30/06/2018 wLªt Zvwi‡L Ki`vZvi bxU m¤c`</v>
      </c>
      <c r="C53" s="348" t="str">
        <f>'MisC Cal-2'!D6</f>
        <v>&lt;= ৩ কোটি</v>
      </c>
      <c r="E53" s="347" t="s">
        <v>47</v>
      </c>
      <c r="F53" s="349">
        <f>'MisC Intrst-3'!L4</f>
        <v>43435</v>
      </c>
    </row>
    <row r="54" spans="2:6" ht="4.5" customHeight="1" x14ac:dyDescent="0.2">
      <c r="B54" s="347"/>
      <c r="C54" s="350"/>
      <c r="E54" s="347"/>
      <c r="F54" s="351"/>
    </row>
    <row r="55" spans="2:6" ht="12" customHeight="1" x14ac:dyDescent="0.2">
      <c r="B55" s="1139" t="s">
        <v>31</v>
      </c>
      <c r="C55" s="1139"/>
      <c r="D55" s="179"/>
      <c r="E55" s="347" t="str">
        <f>'MisC Cal-2'!C66</f>
        <v>†iqvZ‡hvM¨ wewb‡qvM= 590000/-</v>
      </c>
      <c r="F55" s="182">
        <f>'MisC Cal-2'!D67</f>
        <v>78300</v>
      </c>
    </row>
    <row r="56" spans="2:6" ht="13.5" customHeight="1" x14ac:dyDescent="0.2">
      <c r="B56" s="352" t="str">
        <f>'MisC Cal-2'!C61</f>
        <v>wbqwgZ ‡gvU Avq (163 Avq e¨wZZ)</v>
      </c>
      <c r="C56" s="353">
        <f>'MisC Cal-2'!D61</f>
        <v>3172000</v>
      </c>
      <c r="D56" s="179"/>
      <c r="E56" s="354" t="str">
        <f>'MisC Cal-2'!C68</f>
        <v>e¨w³msN/dv‡g©i Av‡qi Rb¨ Ki Ae¨vnwZ</v>
      </c>
      <c r="F56" s="182">
        <f>'MisC Cal-2'!D68</f>
        <v>55848.045397225724</v>
      </c>
    </row>
    <row r="57" spans="2:6" ht="15" customHeight="1" thickBot="1" x14ac:dyDescent="0.25">
      <c r="B57" s="355" t="str">
        <f>'MisC Cal-2'!C62</f>
        <v>wbqwgZ ‡gvU Av‡qi 25%</v>
      </c>
      <c r="C57" s="356">
        <f>'MisC Cal-2'!D62</f>
        <v>793000</v>
      </c>
      <c r="D57" s="179"/>
      <c r="E57" s="181" t="s">
        <v>29</v>
      </c>
      <c r="F57" s="185">
        <f>'MisC Cal-2'!D69</f>
        <v>134148.04539722571</v>
      </c>
    </row>
    <row r="58" spans="2:6" ht="13.5" customHeight="1" thickTop="1" x14ac:dyDescent="0.2">
      <c r="B58" s="355" t="str">
        <f>'MisC Cal-2'!C63</f>
        <v>ev, Aby‡gvw`Z wewb‡qvM</v>
      </c>
      <c r="C58" s="356">
        <f>'MisC Cal-2'!D63</f>
        <v>590000</v>
      </c>
      <c r="D58" s="179"/>
    </row>
    <row r="59" spans="2:6" ht="14.25" customHeight="1" x14ac:dyDescent="0.2">
      <c r="B59" s="355" t="str">
        <f>'MisC Cal-2'!C64</f>
        <v>ev,  1.50 †KvwU UvKv</v>
      </c>
      <c r="C59" s="356">
        <f>'MisC Cal-2'!D64</f>
        <v>15000000</v>
      </c>
      <c r="D59" s="270" t="s">
        <v>278</v>
      </c>
      <c r="E59" s="1138" t="s">
        <v>170</v>
      </c>
      <c r="F59" s="1138"/>
    </row>
    <row r="60" spans="2:6" ht="15" customHeight="1" x14ac:dyDescent="0.2">
      <c r="D60" s="38"/>
    </row>
    <row r="61" spans="2:6" ht="15" customHeight="1" x14ac:dyDescent="0.2"/>
    <row r="62" spans="2:6" ht="15.75" x14ac:dyDescent="0.2">
      <c r="C62" s="42"/>
      <c r="D62" s="42"/>
    </row>
    <row r="63" spans="2:6" ht="15.75" x14ac:dyDescent="0.2">
      <c r="B63" s="38"/>
      <c r="C63" s="43"/>
      <c r="D63" s="44"/>
    </row>
    <row r="64" spans="2:6" ht="15.75" x14ac:dyDescent="0.2">
      <c r="B64" s="38"/>
      <c r="C64" s="44"/>
      <c r="D64" s="44"/>
    </row>
    <row r="65" spans="2:4" ht="15.75" x14ac:dyDescent="0.2">
      <c r="B65" s="38"/>
      <c r="C65" s="44"/>
      <c r="D65" s="44"/>
    </row>
    <row r="66" spans="2:4" ht="15.75" x14ac:dyDescent="0.3">
      <c r="B66" s="38"/>
      <c r="C66" s="45"/>
      <c r="D66" s="44"/>
    </row>
    <row r="67" spans="2:4" ht="15.75" x14ac:dyDescent="0.3">
      <c r="B67" s="41"/>
      <c r="C67" s="46"/>
      <c r="D67" s="46"/>
    </row>
    <row r="68" spans="2:4" ht="15.75" x14ac:dyDescent="0.2">
      <c r="B68" s="38"/>
      <c r="C68" s="44"/>
      <c r="D68" s="44"/>
    </row>
  </sheetData>
  <sheetProtection algorithmName="SHA-512" hashValue="JFHTqtlfGmWWO1BioF8WBL+gpnJbbdiz4fE2uScwXSNrEQItQhiChMcWNqhrUntAWIK5GULztdaGGFDAoUpTUg==" saltValue="e1wRdfvP+f3U2rxA4YC48g==" spinCount="100000" sheet="1" objects="1" scenarios="1"/>
  <mergeCells count="28">
    <mergeCell ref="D48:E48"/>
    <mergeCell ref="D49:E49"/>
    <mergeCell ref="B45:C45"/>
    <mergeCell ref="D45:F45"/>
    <mergeCell ref="E59:F59"/>
    <mergeCell ref="B55:C55"/>
    <mergeCell ref="D47:E47"/>
    <mergeCell ref="B42:E42"/>
    <mergeCell ref="B43:E43"/>
    <mergeCell ref="B39:E39"/>
    <mergeCell ref="D46:E46"/>
    <mergeCell ref="B41:C41"/>
    <mergeCell ref="B40:D40"/>
    <mergeCell ref="B1:F1"/>
    <mergeCell ref="B38:E38"/>
    <mergeCell ref="B29:C29"/>
    <mergeCell ref="B5:E5"/>
    <mergeCell ref="B34:C34"/>
    <mergeCell ref="B35:C35"/>
    <mergeCell ref="B33:C33"/>
    <mergeCell ref="B30:C30"/>
    <mergeCell ref="B31:C31"/>
    <mergeCell ref="B32:C32"/>
    <mergeCell ref="D36:E36"/>
    <mergeCell ref="B6:C6"/>
    <mergeCell ref="B14:C14"/>
    <mergeCell ref="B37:E37"/>
    <mergeCell ref="B4:D4"/>
  </mergeCells>
  <phoneticPr fontId="2" type="noConversion"/>
  <printOptions horizontalCentered="1" verticalCentered="1"/>
  <pageMargins left="0.25" right="0.25" top="0.25" bottom="0.25" header="0.25" footer="0.25"/>
  <pageSetup paperSize="9" scale="97" orientation="portrait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394AA1D-09FC-4A97-900E-EEF81E998917}">
            <xm:f>'MisC Cal-1'!$E$162=FALSE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A1:G3 A4:B4 E4:G4 A5:G59</xm:sqref>
        </x14:conditionalFormatting>
        <x14:conditionalFormatting xmlns:xm="http://schemas.microsoft.com/office/excel/2006/main">
          <x14:cfRule type="expression" priority="3" stopIfTrue="1" id="{9E8430E4-A469-4EF6-8E79-EE2538FB5A6F}">
            <xm:f>'Data Input'!$F$11="বেতন অপ্রযোজ্য"</xm:f>
            <x14:dxf>
              <font>
                <color theme="0" tint="-0.14996795556505021"/>
              </font>
              <fill>
                <patternFill patternType="gray0625"/>
              </fill>
            </x14:dxf>
          </x14:cfRule>
          <xm:sqref>B7:F13 D17:F17</xm:sqref>
        </x14:conditionalFormatting>
        <x14:conditionalFormatting xmlns:xm="http://schemas.microsoft.com/office/excel/2006/main">
          <x14:cfRule type="expression" priority="2" stopIfTrue="1" id="{FD4AF309-2773-42FA-91C8-4132CB9774D7}">
            <xm:f>'MisC Cal-1'!$D$87="OLD 174"</xm:f>
            <x14:dxf>
              <font>
                <color theme="0"/>
              </font>
              <fill>
                <patternFill patternType="gray0625"/>
              </fill>
            </x14:dxf>
          </x14:cfRule>
          <x14:cfRule type="expression" priority="4" stopIfTrue="1" id="{2FA891B0-762C-4E7A-94C0-F8E3034DD4C5}">
            <xm:f>'MisC Cal-1'!$D$86="No"</xm:f>
            <x14:dxf>
              <font>
                <color theme="0"/>
              </font>
              <fill>
                <patternFill patternType="gray0625"/>
              </fill>
            </x14:dxf>
          </x14:cfRule>
          <xm:sqref>E7:F13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CCB2-7C27-4E23-93F5-704753170D54}">
  <sheetPr codeName="Sheet7">
    <tabColor rgb="FF00B050"/>
  </sheetPr>
  <dimension ref="A1:J42"/>
  <sheetViews>
    <sheetView showGridLines="0" showRowColHeaders="0" showRuler="0" view="pageLayout" zoomScale="90" zoomScaleNormal="100" zoomScalePageLayoutView="90" workbookViewId="0">
      <selection activeCell="C24" sqref="C24"/>
    </sheetView>
  </sheetViews>
  <sheetFormatPr defaultRowHeight="12.75" x14ac:dyDescent="0.2"/>
  <cols>
    <col min="1" max="1" width="17.140625" customWidth="1"/>
    <col min="2" max="2" width="22.42578125" customWidth="1"/>
    <col min="3" max="3" width="15.5703125" customWidth="1"/>
    <col min="4" max="4" width="14.42578125" customWidth="1"/>
    <col min="5" max="5" width="18.140625" customWidth="1"/>
    <col min="6" max="6" width="21.5703125" customWidth="1"/>
    <col min="7" max="7" width="20.42578125" customWidth="1"/>
    <col min="8" max="8" width="7" customWidth="1"/>
    <col min="9" max="9" width="14.28515625" customWidth="1"/>
    <col min="10" max="10" width="24" customWidth="1"/>
  </cols>
  <sheetData>
    <row r="1" spans="1:10" ht="15.75" customHeight="1" x14ac:dyDescent="0.3">
      <c r="A1" s="82"/>
      <c r="B1" s="82"/>
      <c r="C1" s="82"/>
      <c r="D1" s="82"/>
      <c r="E1" s="102" t="s">
        <v>624</v>
      </c>
      <c r="J1" s="102" t="s">
        <v>624</v>
      </c>
    </row>
    <row r="2" spans="1:10" ht="18" customHeight="1" x14ac:dyDescent="0.2">
      <c r="A2" s="1140" t="s">
        <v>277</v>
      </c>
      <c r="B2" s="1140"/>
      <c r="C2" s="1140"/>
      <c r="D2" s="1140"/>
      <c r="E2" s="1140"/>
    </row>
    <row r="3" spans="1:10" ht="19.5" x14ac:dyDescent="0.2">
      <c r="A3" s="116" t="s">
        <v>100</v>
      </c>
      <c r="B3" s="1141" t="str">
        <f>'Sheet of Calculation'!B3</f>
        <v>জনাব মোঃ আব্দুল মান্নান খান</v>
      </c>
      <c r="C3" s="1141"/>
      <c r="D3" s="222" t="s">
        <v>37</v>
      </c>
      <c r="E3" s="269" t="str">
        <f>'Data Input'!D8</f>
        <v>পুরুষ</v>
      </c>
      <c r="F3" s="228" t="s">
        <v>351</v>
      </c>
      <c r="G3" s="229"/>
      <c r="H3" s="219"/>
      <c r="I3" s="230"/>
      <c r="J3" s="231"/>
    </row>
    <row r="4" spans="1:10" ht="22.15" customHeight="1" x14ac:dyDescent="0.2">
      <c r="A4" s="1145" t="s">
        <v>101</v>
      </c>
      <c r="B4" s="1142" t="str">
        <f>'Data Input'!D7</f>
        <v>d¬¨vUt 3/wm, †ivWt 02, †gvnv¤§`cyi †m›Uªvj †ivW, cyivb evm ÷¨vÛ, †gvnv¤§`cyi, XvKv-1218|</v>
      </c>
      <c r="C4" s="1142"/>
      <c r="D4" s="1143" t="s">
        <v>335</v>
      </c>
      <c r="E4" s="1144" t="str">
        <f>'Data Input'!F50</f>
        <v>180(1)/181/184/289/183(7)</v>
      </c>
      <c r="F4" s="232" t="s">
        <v>352</v>
      </c>
      <c r="G4" s="85"/>
      <c r="H4" s="84"/>
      <c r="I4" s="143" t="s">
        <v>355</v>
      </c>
      <c r="J4" s="233">
        <f>'MisC Cal-1'!O15+'MisC Cal-1'!O16</f>
        <v>284300</v>
      </c>
    </row>
    <row r="5" spans="1:10" ht="22.15" customHeight="1" x14ac:dyDescent="0.2">
      <c r="A5" s="1145"/>
      <c r="B5" s="1142"/>
      <c r="C5" s="1142"/>
      <c r="D5" s="1143"/>
      <c r="E5" s="1144"/>
      <c r="F5" s="1146" t="s">
        <v>482</v>
      </c>
      <c r="G5" s="1147"/>
      <c r="H5" s="1147"/>
      <c r="I5" s="143" t="s">
        <v>355</v>
      </c>
      <c r="J5" s="233">
        <f>'Data Input'!E44+'Data Input'!E45</f>
        <v>175000</v>
      </c>
    </row>
    <row r="6" spans="1:10" ht="17.649999999999999" customHeight="1" x14ac:dyDescent="0.2">
      <c r="A6" s="117" t="s">
        <v>333</v>
      </c>
      <c r="B6" s="1147" t="str">
        <f>'Data Input'!F4&amp;"/Ktmvt-"&amp;'Data Input'!K4</f>
        <v>823333551186/Ktmvt-326</v>
      </c>
      <c r="C6" s="1147"/>
      <c r="D6" s="295" t="s">
        <v>758</v>
      </c>
      <c r="E6" s="265" t="str">
        <f>'Data Input'!D9</f>
        <v>সাধারণ (বিলম্ব সুদ)</v>
      </c>
      <c r="F6" s="1146" t="s">
        <v>353</v>
      </c>
      <c r="G6" s="1147"/>
      <c r="H6" s="1147"/>
      <c r="I6" s="143" t="s">
        <v>355</v>
      </c>
      <c r="J6" s="233">
        <f>'Data Input'!E46</f>
        <v>120000</v>
      </c>
    </row>
    <row r="7" spans="1:10" ht="17.25" customHeight="1" x14ac:dyDescent="0.2">
      <c r="A7" s="117" t="s">
        <v>99</v>
      </c>
      <c r="B7" s="1150" t="str">
        <f>'Data Input'!D4</f>
        <v>2018-19</v>
      </c>
      <c r="C7" s="1151"/>
      <c r="D7" s="295" t="s">
        <v>336</v>
      </c>
      <c r="E7" s="221" t="str">
        <f>IF(E38=0,'MisC Cal-2'!F14,'Data Input'!D10)</f>
        <v>&lt;= ৩ কোটি</v>
      </c>
      <c r="F7" s="1152" t="s">
        <v>354</v>
      </c>
      <c r="G7" s="1153"/>
      <c r="H7" s="1153"/>
      <c r="I7" s="234" t="s">
        <v>355</v>
      </c>
      <c r="J7" s="235">
        <f>'Data Input'!E47</f>
        <v>700</v>
      </c>
    </row>
    <row r="8" spans="1:10" ht="15" customHeight="1" x14ac:dyDescent="0.2">
      <c r="A8" s="118" t="s">
        <v>334</v>
      </c>
      <c r="B8" s="1154">
        <f>'Data Input'!D5</f>
        <v>43435</v>
      </c>
      <c r="C8" s="1154"/>
      <c r="D8" s="223" t="s">
        <v>332</v>
      </c>
      <c r="E8" s="224">
        <f>'MisC Intrst-3'!L34</f>
        <v>43434</v>
      </c>
      <c r="F8" s="84"/>
      <c r="G8" s="237"/>
      <c r="H8" s="238" t="s">
        <v>356</v>
      </c>
      <c r="I8" s="238" t="s">
        <v>355</v>
      </c>
      <c r="J8" s="239">
        <f>J4+J5+J6+J7</f>
        <v>580000</v>
      </c>
    </row>
    <row r="9" spans="1:10" ht="15" customHeight="1" x14ac:dyDescent="0.35">
      <c r="A9" s="86"/>
      <c r="B9" s="86"/>
      <c r="C9" s="87"/>
      <c r="D9" s="86"/>
      <c r="E9" s="88"/>
      <c r="F9" s="84"/>
      <c r="G9" s="84"/>
      <c r="H9" s="143" t="s">
        <v>357</v>
      </c>
      <c r="I9" s="143" t="s">
        <v>355</v>
      </c>
      <c r="J9" s="236">
        <f>E39-J8</f>
        <v>149687.15006305161</v>
      </c>
    </row>
    <row r="10" spans="1:10" ht="15" customHeight="1" x14ac:dyDescent="0.2">
      <c r="A10" s="1148" t="s">
        <v>338</v>
      </c>
      <c r="B10" s="1149"/>
      <c r="C10" s="131" t="s">
        <v>757</v>
      </c>
      <c r="D10" s="131" t="s">
        <v>756</v>
      </c>
      <c r="E10" s="131" t="s">
        <v>339</v>
      </c>
      <c r="F10" s="144" t="s">
        <v>358</v>
      </c>
      <c r="G10" s="90"/>
      <c r="H10" s="84"/>
      <c r="I10" s="84"/>
      <c r="J10" s="91"/>
    </row>
    <row r="11" spans="1:10" ht="17.25" x14ac:dyDescent="0.2">
      <c r="A11" s="121" t="str">
        <f>'Sheet of Calculation'!B17</f>
        <v>PvKwi n‡Z Ki‡hvM¨ †gvU Avq  (‡eZb I fvZvw`)</v>
      </c>
      <c r="B11" s="122"/>
      <c r="C11" s="129">
        <f>'Data Input'!E26</f>
        <v>1644000</v>
      </c>
      <c r="D11" s="129">
        <v>0</v>
      </c>
      <c r="E11" s="129">
        <f t="shared" ref="E11:E17" si="0">C11</f>
        <v>1644000</v>
      </c>
      <c r="F11" s="142" t="s">
        <v>693</v>
      </c>
      <c r="G11" s="85"/>
      <c r="H11" s="143" t="s">
        <v>355</v>
      </c>
      <c r="I11" s="138">
        <f>'MisC Intrst-3'!H6</f>
        <v>547265.36254728865</v>
      </c>
      <c r="J11" s="92"/>
    </row>
    <row r="12" spans="1:10" ht="17.25" x14ac:dyDescent="0.2">
      <c r="A12" s="119" t="str">
        <f>'Sheet of Calculation'!B18</f>
        <v>ভাড়া হতে আয়</v>
      </c>
      <c r="B12" s="123"/>
      <c r="C12" s="129">
        <f>'Data Input'!E27</f>
        <v>940000</v>
      </c>
      <c r="D12" s="129">
        <v>0</v>
      </c>
      <c r="E12" s="129">
        <f t="shared" si="0"/>
        <v>940000</v>
      </c>
      <c r="F12" s="142" t="s">
        <v>694</v>
      </c>
      <c r="G12" s="85"/>
      <c r="H12" s="143" t="s">
        <v>355</v>
      </c>
      <c r="I12" s="138">
        <f>J5</f>
        <v>175000</v>
      </c>
      <c r="J12" s="93"/>
    </row>
    <row r="13" spans="1:10" ht="18" thickBot="1" x14ac:dyDescent="0.25">
      <c r="A13" s="119" t="str">
        <f>'Sheet of Calculation'!B19</f>
        <v>স্থানীয় খুচরা বিক্রয়লব্ধ আয় (১৬৩ ধারার আয় ব্যতিত)</v>
      </c>
      <c r="B13" s="123"/>
      <c r="C13" s="129">
        <f>'Data Input'!E28</f>
        <v>200000</v>
      </c>
      <c r="D13" s="129">
        <v>0</v>
      </c>
      <c r="E13" s="129">
        <f t="shared" si="0"/>
        <v>200000</v>
      </c>
      <c r="F13" s="240" t="s">
        <v>695</v>
      </c>
      <c r="G13" s="241"/>
      <c r="H13" s="268" t="s">
        <v>355</v>
      </c>
      <c r="I13" s="242">
        <f>J4</f>
        <v>284300</v>
      </c>
      <c r="J13" s="93"/>
    </row>
    <row r="14" spans="1:10" ht="16.5" customHeight="1" thickTop="1" x14ac:dyDescent="0.2">
      <c r="A14" s="119" t="str">
        <f>'Sheet of Calculation'!B20</f>
        <v>আর্থিক পরিসম্পদ হতে আয় (নিয়মিত ব্যাংক সুদ ইত্যাদি)</v>
      </c>
      <c r="B14" s="123"/>
      <c r="C14" s="129">
        <f>'Data Input'!E29</f>
        <v>33000</v>
      </c>
      <c r="D14" s="129">
        <v>0</v>
      </c>
      <c r="E14" s="129">
        <f t="shared" si="0"/>
        <v>33000</v>
      </c>
      <c r="F14" s="142" t="s">
        <v>696</v>
      </c>
      <c r="G14" s="85"/>
      <c r="H14" s="143" t="s">
        <v>355</v>
      </c>
      <c r="I14" s="138">
        <f>'MisC Intrst-3'!H8</f>
        <v>87965.362547288649</v>
      </c>
      <c r="J14" s="93"/>
    </row>
    <row r="15" spans="1:10" ht="18" customHeight="1" x14ac:dyDescent="0.3">
      <c r="A15" s="357" t="str">
        <f>'Sheet of Calculation'!B21</f>
        <v>অননুমোদিত ব্যয় হতে বিশেষ ব্যবসা আয়</v>
      </c>
      <c r="B15" s="124"/>
      <c r="C15" s="129">
        <f>'Data Input'!E30</f>
        <v>40000</v>
      </c>
      <c r="D15" s="129">
        <v>0</v>
      </c>
      <c r="E15" s="129">
        <f t="shared" si="0"/>
        <v>40000</v>
      </c>
      <c r="F15" s="1162" t="s">
        <v>359</v>
      </c>
      <c r="G15" s="1162"/>
      <c r="H15" s="1162"/>
      <c r="I15" s="358" t="str">
        <f>'MisC Intrst-3'!L9&amp;"%"</f>
        <v>15%</v>
      </c>
      <c r="J15" s="145">
        <f>'MisC Intrst-3'!D18</f>
        <v>5530.972795781574</v>
      </c>
    </row>
    <row r="16" spans="1:10" ht="18" customHeight="1" x14ac:dyDescent="0.2">
      <c r="A16" s="357" t="str">
        <f>'Sheet of Calculation'!B22</f>
        <v>ব্যক্তিসংঘ/ফার্মের করারোপিত শেয়ার আয়</v>
      </c>
      <c r="B16" s="124"/>
      <c r="C16" s="129">
        <f>'Data Input'!E31</f>
        <v>300000</v>
      </c>
      <c r="D16" s="129">
        <v>0</v>
      </c>
      <c r="E16" s="129">
        <f t="shared" si="0"/>
        <v>300000</v>
      </c>
      <c r="F16" s="1164" t="str">
        <f>"(cÖ‡hvR¨ †¶‡Î) "&amp;'MisC Intrst-3'!T32&amp;" wej¤^ my`t  "</f>
        <v xml:space="preserve">(cÖ‡hvR¨ †¶‡Î)   wej¤^ my`t  </v>
      </c>
      <c r="G16" s="1164"/>
      <c r="H16" s="359"/>
      <c r="I16" s="360">
        <f>'MisC Intrst-3'!L30</f>
        <v>0.02</v>
      </c>
      <c r="J16" s="145">
        <f>'MisC Intrst-3'!L43</f>
        <v>180</v>
      </c>
    </row>
    <row r="17" spans="1:10" ht="17.25" customHeight="1" x14ac:dyDescent="0.2">
      <c r="A17" s="119" t="str">
        <f>'Sheet of Calculation'!B23</f>
        <v>কর অব্যাহতি/হ্রাসকৃত হার খাতের (করযোগ্য) আয়</v>
      </c>
      <c r="B17" s="123"/>
      <c r="C17" s="129">
        <f>'Data Input'!E32</f>
        <v>15000</v>
      </c>
      <c r="D17" s="129">
        <v>0</v>
      </c>
      <c r="E17" s="129">
        <f t="shared" si="0"/>
        <v>15000</v>
      </c>
      <c r="F17" s="1164" t="s">
        <v>651</v>
      </c>
      <c r="G17" s="1164"/>
      <c r="J17" s="145">
        <f>'MisC Cal-2'!D11</f>
        <v>0</v>
      </c>
    </row>
    <row r="18" spans="1:10" ht="18.75" customHeight="1" x14ac:dyDescent="0.2">
      <c r="A18" s="121" t="str">
        <f>'Sheet of Calculation'!B25</f>
        <v>163 avivq Avq/e¨emvi Avq (b¨~bZg Ki`vqfz³ Avq)</v>
      </c>
      <c r="B18" s="123"/>
      <c r="C18" s="129">
        <f>'Data Input'!E35</f>
        <v>600000</v>
      </c>
      <c r="D18" s="129">
        <f>C18</f>
        <v>600000</v>
      </c>
      <c r="E18" s="129">
        <v>0</v>
      </c>
      <c r="F18" s="1164" t="s">
        <v>652</v>
      </c>
      <c r="G18" s="1164"/>
      <c r="J18" s="145">
        <f>'Data Input'!I35+'Data Input'!K35</f>
        <v>25000</v>
      </c>
    </row>
    <row r="19" spans="1:10" ht="17.25" customHeight="1" x14ac:dyDescent="0.2">
      <c r="A19" s="194" t="str">
        <f>'Sheet of Calculation'!B27</f>
        <v>* 163 avivi P‚ovšÍ Ki`vq Avq (mÂqc‡Îi gybvdv BZ¨vw`)</v>
      </c>
      <c r="B19" s="120"/>
      <c r="C19" s="129">
        <f>'Data Input'!E37</f>
        <v>340000</v>
      </c>
      <c r="D19" s="129">
        <f>C19</f>
        <v>340000</v>
      </c>
      <c r="E19" s="129">
        <v>0</v>
      </c>
      <c r="G19" s="134"/>
      <c r="H19" s="81" t="s">
        <v>360</v>
      </c>
      <c r="I19" s="264" t="s">
        <v>355</v>
      </c>
      <c r="J19" s="150">
        <f>'Data Input'!K36</f>
        <v>180398</v>
      </c>
    </row>
    <row r="20" spans="1:10" ht="15.75" customHeight="1" x14ac:dyDescent="0.2">
      <c r="A20" s="1160" t="s">
        <v>337</v>
      </c>
      <c r="B20" s="1161"/>
      <c r="C20" s="130">
        <f>'Sheet of Calculation'!D26+'Sheet of Calculation'!D27</f>
        <v>4112000</v>
      </c>
      <c r="D20" s="130">
        <f>SUM(D18:D19)</f>
        <v>940000</v>
      </c>
      <c r="E20" s="130">
        <f>'Sheet of Calculation'!D24</f>
        <v>3172000</v>
      </c>
      <c r="F20" s="146" t="s">
        <v>365</v>
      </c>
      <c r="G20" s="94"/>
      <c r="H20" s="102" t="s">
        <v>366</v>
      </c>
      <c r="I20" s="1155" t="str">
        <f>'Data Input'!I37</f>
        <v>(cvuP j¶ †ZqvËi nvRvi `yBkZ Qvàvbœ UvKv gvÎ)</v>
      </c>
      <c r="J20" s="1156"/>
    </row>
    <row r="21" spans="1:10" ht="15.75" customHeight="1" x14ac:dyDescent="0.3">
      <c r="A21" s="132" t="s">
        <v>340</v>
      </c>
      <c r="B21" s="95"/>
      <c r="C21" s="1163"/>
      <c r="D21" s="1163"/>
      <c r="E21" s="96"/>
      <c r="F21" s="153">
        <f>'Data Input'!F5</f>
        <v>45537</v>
      </c>
      <c r="G21" s="82"/>
      <c r="H21" s="82"/>
      <c r="I21" s="1157"/>
      <c r="J21" s="1158"/>
    </row>
    <row r="22" spans="1:10" ht="16.5" customHeight="1" x14ac:dyDescent="0.2">
      <c r="A22" s="1159" t="s">
        <v>341</v>
      </c>
      <c r="B22" s="1159"/>
      <c r="C22" s="1159"/>
      <c r="D22" s="97"/>
      <c r="E22" s="98"/>
    </row>
    <row r="23" spans="1:10" ht="16.5" customHeight="1" x14ac:dyDescent="0.3">
      <c r="A23" s="83"/>
      <c r="B23" s="83"/>
      <c r="C23" s="133" t="s">
        <v>342</v>
      </c>
      <c r="D23" s="133" t="s">
        <v>27</v>
      </c>
      <c r="E23" s="133" t="s">
        <v>343</v>
      </c>
      <c r="F23" s="82"/>
      <c r="G23" s="82"/>
      <c r="H23" s="82"/>
    </row>
    <row r="24" spans="1:10" ht="15.75" x14ac:dyDescent="0.3">
      <c r="A24" s="84"/>
      <c r="B24" s="84"/>
      <c r="C24" s="126">
        <f>'Sheet of Calculation'!D30</f>
        <v>250000</v>
      </c>
      <c r="D24" s="127">
        <f>'Sheet of Calculation'!E30</f>
        <v>0</v>
      </c>
      <c r="E24" s="128">
        <f>'Sheet of Calculation'!F30</f>
        <v>0</v>
      </c>
      <c r="F24" s="82"/>
      <c r="G24" s="82"/>
      <c r="H24" s="82"/>
    </row>
    <row r="25" spans="1:10" ht="15.75" x14ac:dyDescent="0.3">
      <c r="A25" s="84"/>
      <c r="B25" s="84"/>
      <c r="C25" s="126">
        <f>'Sheet of Calculation'!D31</f>
        <v>400000</v>
      </c>
      <c r="D25" s="127">
        <f>'Sheet of Calculation'!E31</f>
        <v>0.1</v>
      </c>
      <c r="E25" s="128">
        <f>'Sheet of Calculation'!F31</f>
        <v>40000</v>
      </c>
      <c r="F25" s="82"/>
      <c r="G25" s="82"/>
      <c r="H25" s="82"/>
    </row>
    <row r="26" spans="1:10" ht="18" x14ac:dyDescent="0.3">
      <c r="A26" s="84"/>
      <c r="B26" s="84"/>
      <c r="C26" s="126">
        <f>'Sheet of Calculation'!D32</f>
        <v>500000</v>
      </c>
      <c r="D26" s="127">
        <f>'Sheet of Calculation'!E32</f>
        <v>0.15000000000000002</v>
      </c>
      <c r="E26" s="128">
        <f>'Sheet of Calculation'!F32</f>
        <v>75000.000000000015</v>
      </c>
      <c r="F26" s="99"/>
      <c r="G26" s="99"/>
      <c r="H26" s="82"/>
      <c r="J26" s="147" t="str">
        <f>'MisC Cal-1'!D142</f>
        <v>(‡gvt †gvËvwKbyi ingvb)</v>
      </c>
    </row>
    <row r="27" spans="1:10" ht="16.5" x14ac:dyDescent="0.3">
      <c r="A27" s="84"/>
      <c r="B27" s="84"/>
      <c r="C27" s="126">
        <f>'Sheet of Calculation'!D33</f>
        <v>600000</v>
      </c>
      <c r="D27" s="127">
        <f>'Sheet of Calculation'!E33</f>
        <v>0.2</v>
      </c>
      <c r="E27" s="128">
        <f>'Sheet of Calculation'!F33</f>
        <v>120000</v>
      </c>
      <c r="F27" s="100"/>
      <c r="G27" s="100"/>
      <c r="H27" s="82"/>
      <c r="J27" s="140" t="str">
        <f>'Data Input'!I5</f>
        <v>উপ কর কমিশনার</v>
      </c>
    </row>
    <row r="28" spans="1:10" ht="17.25" x14ac:dyDescent="0.3">
      <c r="A28" s="84"/>
      <c r="B28" s="84"/>
      <c r="C28" s="126">
        <f>'Sheet of Calculation'!D34</f>
        <v>3000000</v>
      </c>
      <c r="D28" s="127">
        <f>'Sheet of Calculation'!E34</f>
        <v>0.25</v>
      </c>
      <c r="E28" s="128">
        <f>'Sheet of Calculation'!F34</f>
        <v>355500</v>
      </c>
      <c r="F28" s="82"/>
      <c r="G28" s="82"/>
      <c r="H28" s="82"/>
      <c r="J28" s="148" t="str">
        <f>'MisC Cal-1'!D144</f>
        <v>Ki mv‡K©j-326,</v>
      </c>
    </row>
    <row r="29" spans="1:10" ht="16.5" x14ac:dyDescent="0.2">
      <c r="A29" s="101"/>
      <c r="B29" s="101"/>
      <c r="C29" s="126" t="str">
        <f>'Sheet of Calculation'!D35</f>
        <v>Aewkó</v>
      </c>
      <c r="D29" s="127">
        <f>'Sheet of Calculation'!E35</f>
        <v>0.3</v>
      </c>
      <c r="E29" s="128">
        <f>'Sheet of Calculation'!F35</f>
        <v>0</v>
      </c>
      <c r="J29" s="140" t="str">
        <f>'MisC Cal-1'!D145</f>
        <v>কর অঞ্চল-১৫, ঢাকা।</v>
      </c>
    </row>
    <row r="30" spans="1:10" ht="18" customHeight="1" x14ac:dyDescent="0.2">
      <c r="A30" s="137"/>
      <c r="B30" s="154">
        <f>'MisC Cal-1'!K5</f>
        <v>0</v>
      </c>
      <c r="C30" s="6"/>
      <c r="D30" s="361" t="s">
        <v>305</v>
      </c>
      <c r="E30" s="125">
        <f>'MisC Cal-1'!L8</f>
        <v>590500</v>
      </c>
      <c r="I30" s="362"/>
    </row>
    <row r="31" spans="1:10" ht="18" customHeight="1" x14ac:dyDescent="0.2">
      <c r="A31" s="115"/>
      <c r="D31" s="361" t="s">
        <v>346</v>
      </c>
      <c r="E31" s="138">
        <f>'MisC Cal-1'!F17</f>
        <v>175000</v>
      </c>
    </row>
    <row r="32" spans="1:10" ht="18" customHeight="1" x14ac:dyDescent="0.2">
      <c r="A32" s="115"/>
      <c r="D32" s="361" t="s">
        <v>348</v>
      </c>
      <c r="E32" s="138">
        <f>'MisC Cal-1'!F18</f>
        <v>32000</v>
      </c>
    </row>
    <row r="33" spans="1:10" ht="18" customHeight="1" x14ac:dyDescent="0.2">
      <c r="A33" s="115"/>
      <c r="B33" s="244"/>
      <c r="C33" s="363"/>
      <c r="D33" s="364" t="s">
        <v>349</v>
      </c>
      <c r="E33" s="245">
        <f>'Sheet of Calculation'!F39</f>
        <v>797500</v>
      </c>
    </row>
    <row r="34" spans="1:10" ht="12.75" customHeight="1" x14ac:dyDescent="0.2">
      <c r="A34" s="220" t="s">
        <v>697</v>
      </c>
      <c r="B34" s="135"/>
      <c r="C34" s="89"/>
      <c r="D34" s="84"/>
      <c r="E34" s="136"/>
    </row>
    <row r="35" spans="1:10" ht="17.25" x14ac:dyDescent="0.2">
      <c r="A35" s="90"/>
      <c r="B35" s="90"/>
      <c r="D35" s="361" t="s">
        <v>345</v>
      </c>
      <c r="E35" s="141">
        <f>'Data Input'!E39</f>
        <v>590000</v>
      </c>
    </row>
    <row r="36" spans="1:10" ht="17.25" x14ac:dyDescent="0.2">
      <c r="A36" s="115"/>
      <c r="B36" s="115"/>
      <c r="C36" s="365" t="str">
        <f>'MisC Cal-2'!C76</f>
        <v>*(e¨w³msN/dv‡g©i Av‡qi Rb¨ Ki Ae¨vnwZ = 55849/-)</v>
      </c>
      <c r="D36" s="361" t="s">
        <v>347</v>
      </c>
      <c r="E36" s="139">
        <f>'MisC Cal-2'!D69</f>
        <v>134148.04539722571</v>
      </c>
    </row>
    <row r="37" spans="1:10" ht="14.25" customHeight="1" x14ac:dyDescent="0.2">
      <c r="A37" s="115"/>
      <c r="B37" s="243"/>
      <c r="C37" s="366"/>
      <c r="D37" s="367" t="s">
        <v>350</v>
      </c>
      <c r="E37" s="125">
        <f>'MisC Cal-1'!E35</f>
        <v>663351.95460277423</v>
      </c>
    </row>
    <row r="38" spans="1:10" ht="17.25" customHeight="1" x14ac:dyDescent="0.2">
      <c r="A38" s="266" t="str">
        <f>"("&amp;IF(E38&gt;0,'MisC Cal-2'!F13,'MisC Cal-2'!F14)&amp;")"</f>
        <v>(প্রযোজ্য)</v>
      </c>
      <c r="B38" s="140"/>
      <c r="D38" s="361" t="s">
        <v>759</v>
      </c>
      <c r="E38" s="139">
        <f>'MisC Cal-2'!D10</f>
        <v>66335.19546027742</v>
      </c>
    </row>
    <row r="39" spans="1:10" ht="18" x14ac:dyDescent="0.3">
      <c r="A39" s="225"/>
      <c r="B39" s="226"/>
      <c r="C39" s="368"/>
      <c r="D39" s="369" t="s">
        <v>344</v>
      </c>
      <c r="E39" s="227">
        <f>'Sheet of Calculation'!F43</f>
        <v>729687.15006305161</v>
      </c>
      <c r="F39" s="82"/>
      <c r="G39" s="82"/>
      <c r="H39" s="82"/>
      <c r="I39" s="82"/>
      <c r="J39" s="82"/>
    </row>
    <row r="40" spans="1:10" ht="15.75" x14ac:dyDescent="0.3">
      <c r="F40" s="82"/>
      <c r="G40" s="82"/>
      <c r="H40" s="82"/>
      <c r="I40" s="82"/>
      <c r="J40" s="82"/>
    </row>
    <row r="41" spans="1:10" ht="15.75" x14ac:dyDescent="0.3">
      <c r="C41" s="370" t="s">
        <v>276</v>
      </c>
      <c r="F41" s="82"/>
      <c r="G41" s="82"/>
      <c r="H41" s="371" t="s">
        <v>278</v>
      </c>
      <c r="I41" s="82"/>
      <c r="J41" s="82"/>
    </row>
    <row r="42" spans="1:10" ht="15.75" x14ac:dyDescent="0.3">
      <c r="F42" s="82"/>
      <c r="G42" s="82"/>
      <c r="H42" s="82"/>
      <c r="I42" s="82"/>
      <c r="J42" s="82"/>
    </row>
  </sheetData>
  <sheetProtection algorithmName="SHA-512" hashValue="UvEhQxH7NxDWDlu42sVU725D1PcInmAF0ZlDTce6JmkEBoLlkWrFNvaqGTVBHCRfuggHMt13BIWrlAt7nXKFCQ==" saltValue="6ePS9nfV5rJyrhvJzs7PWA==" spinCount="100000" sheet="1" objects="1" scenarios="1"/>
  <mergeCells count="21">
    <mergeCell ref="I20:J21"/>
    <mergeCell ref="A22:C22"/>
    <mergeCell ref="A20:B20"/>
    <mergeCell ref="F15:H15"/>
    <mergeCell ref="C21:D21"/>
    <mergeCell ref="F16:G16"/>
    <mergeCell ref="F17:G17"/>
    <mergeCell ref="F18:G18"/>
    <mergeCell ref="F5:H5"/>
    <mergeCell ref="A10:B10"/>
    <mergeCell ref="B6:C6"/>
    <mergeCell ref="F6:H6"/>
    <mergeCell ref="B7:C7"/>
    <mergeCell ref="F7:H7"/>
    <mergeCell ref="B8:C8"/>
    <mergeCell ref="A2:E2"/>
    <mergeCell ref="B3:C3"/>
    <mergeCell ref="B4:C5"/>
    <mergeCell ref="D4:D5"/>
    <mergeCell ref="E4:E5"/>
    <mergeCell ref="A4:A5"/>
  </mergeCells>
  <printOptions horizontalCentered="1" verticalCentered="1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144ADA5-F6CF-4C9B-92E1-34F4A0486548}">
            <xm:f>'MisC Cal-1'!$E$164=FALSE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A1:J19 A20:I20 A21:H21 A22:E22 A23:J42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BF9A-43D2-42E2-90FC-F6B19D89DA77}">
  <sheetPr codeName="Sheet8">
    <tabColor rgb="FF00B050"/>
    <pageSetUpPr fitToPage="1"/>
  </sheetPr>
  <dimension ref="A3:F35"/>
  <sheetViews>
    <sheetView showGridLines="0" showRowColHeaders="0" showRuler="0" view="pageLayout" zoomScale="80" zoomScaleNormal="100" zoomScalePageLayoutView="80" workbookViewId="0">
      <selection activeCell="C1" sqref="C1"/>
    </sheetView>
  </sheetViews>
  <sheetFormatPr defaultRowHeight="12.75" x14ac:dyDescent="0.2"/>
  <cols>
    <col min="1" max="1" width="12.140625" customWidth="1"/>
    <col min="2" max="2" width="9.85546875" customWidth="1"/>
    <col min="3" max="3" width="31.85546875" customWidth="1"/>
    <col min="4" max="4" width="23" customWidth="1"/>
    <col min="5" max="5" width="9.7109375" customWidth="1"/>
    <col min="6" max="6" width="14.85546875" customWidth="1"/>
  </cols>
  <sheetData>
    <row r="3" spans="1:6" ht="35.25" customHeight="1" x14ac:dyDescent="0.2">
      <c r="A3" s="1090" t="s">
        <v>187</v>
      </c>
      <c r="B3" s="1090"/>
      <c r="C3" s="55"/>
      <c r="D3" s="55"/>
      <c r="E3" s="55"/>
      <c r="F3" s="59" t="s">
        <v>178</v>
      </c>
    </row>
    <row r="4" spans="1:6" ht="31.15" customHeight="1" x14ac:dyDescent="0.2">
      <c r="A4" s="1091" t="s">
        <v>179</v>
      </c>
      <c r="B4" s="1091"/>
      <c r="C4" s="1091"/>
      <c r="D4" s="1091"/>
      <c r="E4" s="1091"/>
      <c r="F4" s="1091"/>
    </row>
    <row r="5" spans="1:6" ht="23.65" customHeight="1" x14ac:dyDescent="0.2">
      <c r="A5" s="61" t="s">
        <v>185</v>
      </c>
      <c r="B5" s="62" t="str">
        <f>"wWt‡bvt/"&amp;'Data Input'!F4&amp;"/mv-"&amp;'Data Input'!K4&amp;"/"&amp;'Data Input'!K25&amp;"/"</f>
        <v>wWt‡bvt/823333551186/mv-326/2024-25/</v>
      </c>
      <c r="C5" s="47"/>
      <c r="D5" s="47"/>
      <c r="E5" s="64" t="s">
        <v>180</v>
      </c>
      <c r="F5" s="68" t="str">
        <f>TEXT('Data Input'!F5,"dd/mm/yyyy")</f>
        <v>02/09/2024</v>
      </c>
    </row>
    <row r="6" spans="1:6" ht="19.5" x14ac:dyDescent="0.2">
      <c r="A6" s="62" t="s">
        <v>181</v>
      </c>
      <c r="B6" s="47"/>
      <c r="C6" s="47"/>
      <c r="D6" s="47"/>
      <c r="E6" s="47"/>
      <c r="F6" s="47"/>
    </row>
    <row r="7" spans="1:6" ht="21.4" customHeight="1" x14ac:dyDescent="0.2">
      <c r="A7" s="62" t="s">
        <v>184</v>
      </c>
      <c r="B7" s="56" t="str">
        <f>'Sheet of Calculation'!B3</f>
        <v>জনাব মোঃ আব্দুল মান্নান খান</v>
      </c>
      <c r="C7" s="56"/>
      <c r="D7" s="51"/>
      <c r="E7" s="1165"/>
      <c r="F7" s="1165"/>
    </row>
    <row r="8" spans="1:6" ht="40.5" customHeight="1" x14ac:dyDescent="0.2">
      <c r="A8" s="63" t="s">
        <v>101</v>
      </c>
      <c r="B8" s="1166" t="str">
        <f>'Data Input'!D7</f>
        <v>d¬¨vUt 3/wm, †ivWt 02, †gvnv¤§`cyi †m›Uªvj †ivW, cyivb evm ÷¨vÛ, †gvnv¤§`cyi, XvKv-1218|</v>
      </c>
      <c r="C8" s="1166"/>
      <c r="D8" s="1166"/>
      <c r="E8" s="1166"/>
      <c r="F8" s="1166"/>
    </row>
    <row r="9" spans="1:6" ht="20.65" customHeight="1" x14ac:dyDescent="0.2">
      <c r="A9" s="63" t="s">
        <v>183</v>
      </c>
      <c r="B9" s="69" t="str">
        <f>'Data Input'!F4&amp;"/Ktmvt-"&amp;'Data Input'!K4</f>
        <v>823333551186/Ktmvt-326</v>
      </c>
      <c r="C9" s="57"/>
      <c r="D9" s="52"/>
      <c r="E9" s="54"/>
      <c r="F9" s="54"/>
    </row>
    <row r="10" spans="1:6" ht="20.25" customHeight="1" x14ac:dyDescent="0.2">
      <c r="A10" s="63" t="s">
        <v>99</v>
      </c>
      <c r="B10" s="80" t="str">
        <f>'Data Input'!D4</f>
        <v>2018-19</v>
      </c>
      <c r="C10" s="47"/>
      <c r="D10" s="47"/>
      <c r="E10" s="47"/>
      <c r="F10" s="47"/>
    </row>
    <row r="11" spans="1:6" ht="40.15" customHeight="1" x14ac:dyDescent="0.2">
      <c r="A11" s="1167" t="str">
        <f>"1| GZØviv Avcbv‡K Rvbv‡bv hvB‡Z‡Q †h, UvKv "&amp;'Data Input'!K36&amp;"/-  "&amp;'Sheet of Calculation'!B51&amp;" hvnv "&amp;'Data Input'!D4&amp;" Kie‡l©i Rb¨ Avcbvi cÖ‡`q/Avcbvi wbKU †dir‡hvM¨ wnmv‡e wbgœiƒc avh© Kiv nBqv‡Qt"</f>
        <v>1| GZØviv Avcbv‡K Rvbv‡bv hvB‡Z‡Q †h, UvKv 180398/-  K_vqt (cvuP j¶ †ZqvËi nvRvi `yBkZ Qvàvbœ UvKv gvÎ) hvnv 2018-19 Kie‡l©i Rb¨ Avcbvi cÖ‡`q/Avcbvi wbKU †dir‡hvM¨ wnmv‡e wbgœiƒc avh© Kiv nBqv‡Qt</v>
      </c>
      <c r="B11" s="1167"/>
      <c r="C11" s="1167"/>
      <c r="D11" s="1167"/>
      <c r="E11" s="1167"/>
      <c r="F11" s="1167"/>
    </row>
    <row r="12" spans="1:6" ht="9" customHeight="1" x14ac:dyDescent="0.2">
      <c r="A12" s="47"/>
      <c r="B12" s="47"/>
      <c r="C12" s="47"/>
      <c r="D12" s="47"/>
      <c r="E12" s="47"/>
      <c r="F12" s="47"/>
    </row>
    <row r="13" spans="1:6" ht="21.75" customHeight="1" x14ac:dyDescent="0.2">
      <c r="A13" s="66" t="s">
        <v>186</v>
      </c>
      <c r="B13" s="50"/>
      <c r="C13" s="62" t="str">
        <f>'Data Input'!F50</f>
        <v>180(1)/181/184/289/183(7)</v>
      </c>
      <c r="D13" s="50"/>
      <c r="E13" s="81" t="s">
        <v>273</v>
      </c>
      <c r="F13" s="70">
        <f>'Sheet of Calculation'!C50</f>
        <v>150387.15006305161</v>
      </c>
    </row>
    <row r="14" spans="1:6" ht="21" customHeight="1" x14ac:dyDescent="0.2">
      <c r="A14" s="1101" t="s">
        <v>172</v>
      </c>
      <c r="B14" s="1101"/>
      <c r="C14" s="1101"/>
      <c r="D14" s="1101"/>
      <c r="E14" s="81" t="s">
        <v>273</v>
      </c>
      <c r="F14" s="71">
        <f>'Data Input'!F51</f>
        <v>22000</v>
      </c>
    </row>
    <row r="15" spans="1:6" ht="21" customHeight="1" x14ac:dyDescent="0.2">
      <c r="A15" s="1168" t="s">
        <v>191</v>
      </c>
      <c r="B15" s="1168"/>
      <c r="C15" s="1168"/>
      <c r="D15" s="1168"/>
      <c r="E15" s="81" t="s">
        <v>273</v>
      </c>
      <c r="F15" s="70">
        <f>'Data Input'!I32+'Data Input'!F52</f>
        <v>5530.972795781574</v>
      </c>
    </row>
    <row r="16" spans="1:6" ht="21.4" customHeight="1" x14ac:dyDescent="0.2">
      <c r="A16" s="1101" t="str">
        <f>"mviPvR©:"&amp;'MisC Cal-2'!C15&amp;" / Ab¨vb¨ AsK: "&amp;'MisC Intrst-3'!R32&amp;"......"</f>
        <v>mviPvR©:. / Ab¨vb¨ AsK: ( wej¤^ my` = 180/- UvKv ) BZ¨vw` ......</v>
      </c>
      <c r="B16" s="1101"/>
      <c r="C16" s="1101"/>
      <c r="D16" s="1101"/>
      <c r="E16" s="81" t="s">
        <v>273</v>
      </c>
      <c r="F16" s="114">
        <f>'Data Input'!I34+'Data Input'!F53+'Data Input'!K34</f>
        <v>3180</v>
      </c>
    </row>
    <row r="17" spans="1:6" ht="9.75" customHeight="1" x14ac:dyDescent="0.2">
      <c r="A17" s="47"/>
      <c r="B17" s="47"/>
      <c r="C17" s="47"/>
      <c r="D17" s="47"/>
      <c r="E17" s="47"/>
      <c r="F17" s="47"/>
    </row>
    <row r="18" spans="1:6" ht="41.65" customHeight="1" x14ac:dyDescent="0.2">
      <c r="A18" s="1169" t="str">
        <f>"২। আপনাকে এই টাকা আগামী "&amp;TEXT('MisC Intrst-3'!L27,"dd/mm/yyyy")&amp;" খ্রিঃ তারিখে বা তৎপূর্বে এ চালানে/সরকারি কোষাগারে: কর অঞ্চলঃ "&amp;'Data Input'!K5&amp;"- এর কোডে ( "&amp;'Data Input'!K8&amp;" ) জমা দিতে হইবে।"</f>
        <v>২। আপনাকে এই টাকা আগামী 29/09/2024 খ্রিঃ তারিখে বা তৎপূর্বে এ চালানে/সরকারি কোষাগারে: কর অঞ্চলঃ ১৫, ঢাকা- এর কোডে ( ১-১১৪১-০১১০-০১১১ ) জমা দিতে হইবে।</v>
      </c>
      <c r="B18" s="1169"/>
      <c r="C18" s="1169"/>
      <c r="D18" s="1169"/>
      <c r="E18" s="1169"/>
      <c r="F18" s="1169"/>
    </row>
    <row r="19" spans="1:6" ht="8.25" customHeight="1" x14ac:dyDescent="0.2">
      <c r="A19" s="65"/>
      <c r="B19" s="65"/>
      <c r="C19" s="65"/>
      <c r="D19" s="65"/>
      <c r="E19" s="65"/>
      <c r="F19" s="65"/>
    </row>
    <row r="20" spans="1:6" ht="57.4" customHeight="1" x14ac:dyDescent="0.2">
      <c r="A20" s="1169" t="str">
        <f>"২। আপনি যদি ধার্যকৃত করের/জরিমানার অথবা ধার্যকৃত সুদের আদেশের বিরুদ্ধে আপিল দায়ের করিতে ইচ্ছুক হন, তাহা হইলে এই নোটিশ প্রাপ্তির ৪৫ দিনের মধ্যে আপিল অতিরিক্ত/ যুগ্ন কর কমিশনার, রেঞ্জঃ "&amp;'Data Input'!K11&amp;" / কর কমিশনার (আপিল), কর আপিল অঞ্চল -"&amp;'Data Input'!I11&amp;" -এর নিকট আপিল দায়ের করিতে পারিবেন। "</f>
        <v xml:space="preserve">২। আপনি যদি ধার্যকৃত করের/জরিমানার অথবা ধার্যকৃত সুদের আদেশের বিরুদ্ধে আপিল দায়ের করিতে ইচ্ছুক হন, তাহা হইলে এই নোটিশ প্রাপ্তির ৪৫ দিনের মধ্যে আপিল অতিরিক্ত/ যুগ্ন কর কমিশনার, রেঞ্জঃ 4 / কর কমিশনার (আপিল), কর আপিল অঞ্চল -৩, ঢাকা -এর নিকট আপিল দায়ের করিতে পারিবেন। </v>
      </c>
      <c r="B20" s="1169"/>
      <c r="C20" s="1169"/>
      <c r="D20" s="1169"/>
      <c r="E20" s="1169"/>
      <c r="F20" s="1169"/>
    </row>
    <row r="21" spans="1:6" ht="9" customHeight="1" x14ac:dyDescent="0.2">
      <c r="A21" s="65"/>
      <c r="B21" s="65"/>
      <c r="C21" s="65"/>
      <c r="D21" s="65"/>
      <c r="E21" s="65"/>
      <c r="F21" s="65"/>
    </row>
    <row r="22" spans="1:6" ht="41.65" customHeight="1" x14ac:dyDescent="0.2">
      <c r="A22" s="1169" t="s">
        <v>245</v>
      </c>
      <c r="B22" s="1169"/>
      <c r="C22" s="1169"/>
      <c r="D22" s="1169"/>
      <c r="E22" s="1169"/>
      <c r="F22" s="1169"/>
    </row>
    <row r="23" spans="1:6" ht="18" x14ac:dyDescent="0.2">
      <c r="A23" s="47"/>
      <c r="B23" s="47"/>
      <c r="C23" s="47"/>
      <c r="D23" s="47"/>
      <c r="E23" s="47"/>
      <c r="F23" s="47"/>
    </row>
    <row r="24" spans="1:6" ht="18" x14ac:dyDescent="0.2">
      <c r="A24" s="47"/>
      <c r="B24" s="48">
        <v>45154</v>
      </c>
      <c r="C24" s="47"/>
      <c r="D24" s="47"/>
      <c r="E24" s="47"/>
      <c r="F24" s="47"/>
    </row>
    <row r="25" spans="1:6" ht="18" x14ac:dyDescent="0.2">
      <c r="A25" s="47"/>
      <c r="B25" s="48"/>
      <c r="C25" s="47"/>
      <c r="D25" s="47"/>
      <c r="E25" s="47"/>
      <c r="F25" s="47"/>
    </row>
    <row r="26" spans="1:6" ht="19.5" x14ac:dyDescent="0.35">
      <c r="A26" s="53"/>
      <c r="B26" s="58"/>
      <c r="C26" s="47"/>
      <c r="D26" s="66"/>
      <c r="E26" s="108" t="s">
        <v>274</v>
      </c>
      <c r="F26" s="66"/>
    </row>
    <row r="27" spans="1:6" ht="18" x14ac:dyDescent="0.35">
      <c r="A27" s="53"/>
      <c r="B27" s="53"/>
      <c r="C27" s="47"/>
      <c r="D27" s="50"/>
      <c r="E27" s="109" t="s">
        <v>275</v>
      </c>
      <c r="F27" s="50"/>
    </row>
    <row r="28" spans="1:6" ht="18" x14ac:dyDescent="0.2">
      <c r="A28" s="47"/>
      <c r="B28" s="47"/>
      <c r="C28" s="47"/>
      <c r="D28" s="60"/>
      <c r="E28" s="53"/>
      <c r="F28" s="60"/>
    </row>
    <row r="29" spans="1:6" ht="18" x14ac:dyDescent="0.2">
      <c r="A29" s="47"/>
      <c r="B29" s="47"/>
      <c r="C29" s="47"/>
      <c r="D29" s="49"/>
      <c r="E29" s="49"/>
      <c r="F29" s="49"/>
    </row>
    <row r="33" spans="2:5" ht="18" x14ac:dyDescent="0.35">
      <c r="D33" s="72"/>
      <c r="E33" s="25" t="str">
        <f>'MisC Cal-1'!D146</f>
        <v>†dvbt 02-222220943</v>
      </c>
    </row>
    <row r="34" spans="2:5" ht="19.5" x14ac:dyDescent="0.35">
      <c r="B34" s="67" t="s">
        <v>190</v>
      </c>
      <c r="D34" s="72" t="s">
        <v>188</v>
      </c>
      <c r="E34" t="s">
        <v>189</v>
      </c>
    </row>
    <row r="35" spans="2:5" ht="18" x14ac:dyDescent="0.35">
      <c r="D35" s="72" t="s">
        <v>182</v>
      </c>
      <c r="E35" s="149" t="str">
        <f>'MisC Cal-1'!G146</f>
        <v>50/1, wfAvBwc †ivW, bqvcëb, XvKv|</v>
      </c>
    </row>
  </sheetData>
  <sheetProtection algorithmName="SHA-512" hashValue="r3elu0DFmGJi4JNKQfYU443cPCHQpjFQVl74kcVSh5lAW9ve9UTl0q+hu+pS7mbvZ3av2iHIgPoDlNR4q7LU4w==" saltValue="G9xsi/GAUr/ziHQ9LS456g==" spinCount="100000" sheet="1" objects="1" scenarios="1"/>
  <mergeCells count="11">
    <mergeCell ref="A15:D15"/>
    <mergeCell ref="A16:D16"/>
    <mergeCell ref="A18:F18"/>
    <mergeCell ref="A20:F20"/>
    <mergeCell ref="A22:F22"/>
    <mergeCell ref="A14:D14"/>
    <mergeCell ref="A3:B3"/>
    <mergeCell ref="A4:F4"/>
    <mergeCell ref="E7:F7"/>
    <mergeCell ref="B8:F8"/>
    <mergeCell ref="A11:F11"/>
  </mergeCells>
  <printOptions horizontalCentered="1" verticalCentered="1"/>
  <pageMargins left="0.85" right="0.4" top="0.75" bottom="0.75" header="0.3" footer="0.3"/>
  <pageSetup paperSize="9" scale="82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5E77ADD5-0228-49E9-B105-4BD7D20BCFD0}">
            <xm:f>'MisC Cal-1'!$E$165=FALSE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A1:G47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BC98-5023-4604-A415-9ED94ECE9AB6}">
  <sheetPr codeName="Sheet9">
    <tabColor rgb="FF7030A0"/>
  </sheetPr>
  <dimension ref="A1:R75"/>
  <sheetViews>
    <sheetView showGridLines="0" showRowColHeaders="0" showRuler="0" view="pageLayout" zoomScale="85" zoomScaleNormal="100" zoomScalePageLayoutView="85" workbookViewId="0">
      <selection activeCell="E1" sqref="E1"/>
    </sheetView>
  </sheetViews>
  <sheetFormatPr defaultRowHeight="12.75" x14ac:dyDescent="0.2"/>
  <cols>
    <col min="1" max="1" width="12.140625" customWidth="1"/>
    <col min="2" max="2" width="6.85546875" customWidth="1"/>
    <col min="3" max="3" width="8" customWidth="1"/>
    <col min="4" max="4" width="9.7109375" customWidth="1"/>
    <col min="5" max="5" width="10.7109375" customWidth="1"/>
    <col min="6" max="6" width="7.28515625" customWidth="1"/>
    <col min="7" max="7" width="6.42578125" customWidth="1"/>
    <col min="8" max="8" width="10.42578125" customWidth="1"/>
    <col min="9" max="9" width="17.28515625" customWidth="1"/>
    <col min="10" max="10" width="12.140625" customWidth="1"/>
    <col min="11" max="11" width="5.85546875" customWidth="1"/>
    <col min="12" max="12" width="10" customWidth="1"/>
    <col min="14" max="14" width="8.5703125" customWidth="1"/>
    <col min="15" max="15" width="9.42578125" customWidth="1"/>
    <col min="16" max="16" width="10" customWidth="1"/>
    <col min="17" max="17" width="10.5703125" customWidth="1"/>
    <col min="18" max="18" width="13.42578125" customWidth="1"/>
  </cols>
  <sheetData>
    <row r="1" spans="1:18" ht="16.5" customHeight="1" x14ac:dyDescent="0.2">
      <c r="J1" s="102"/>
    </row>
    <row r="2" spans="1:18" ht="12.75" customHeight="1" x14ac:dyDescent="0.2">
      <c r="A2" s="1176" t="s">
        <v>187</v>
      </c>
      <c r="B2" s="1176"/>
      <c r="I2" s="1177" t="s">
        <v>670</v>
      </c>
      <c r="J2" s="1176" t="s">
        <v>187</v>
      </c>
      <c r="K2" s="1176"/>
      <c r="R2" s="372" t="s">
        <v>671</v>
      </c>
    </row>
    <row r="3" spans="1:18" ht="17.25" x14ac:dyDescent="0.2">
      <c r="A3" s="1176"/>
      <c r="B3" s="1176"/>
      <c r="I3" s="1177"/>
      <c r="J3" s="1176"/>
      <c r="K3" s="1176"/>
      <c r="R3" s="215"/>
    </row>
    <row r="4" spans="1:18" ht="12" customHeight="1" x14ac:dyDescent="0.2">
      <c r="A4" s="207"/>
      <c r="B4" s="207"/>
      <c r="I4" s="209"/>
      <c r="J4" s="207"/>
      <c r="K4" s="207"/>
      <c r="R4" s="209"/>
    </row>
    <row r="5" spans="1:18" ht="21.75" customHeight="1" x14ac:dyDescent="0.2">
      <c r="A5" s="1175" t="s">
        <v>667</v>
      </c>
      <c r="B5" s="1175"/>
      <c r="C5" s="1175"/>
      <c r="D5" s="1175"/>
      <c r="E5" s="1175"/>
      <c r="F5" s="1175"/>
      <c r="G5" s="1175"/>
      <c r="H5" s="1175"/>
      <c r="I5" s="1175"/>
      <c r="J5" s="1175" t="s">
        <v>669</v>
      </c>
      <c r="K5" s="1175"/>
      <c r="L5" s="1175"/>
      <c r="M5" s="1175"/>
      <c r="N5" s="1175"/>
      <c r="O5" s="1175"/>
      <c r="P5" s="1175"/>
      <c r="Q5" s="1175"/>
      <c r="R5" s="1175"/>
    </row>
    <row r="6" spans="1:18" ht="18" customHeight="1" x14ac:dyDescent="0.2">
      <c r="A6" s="1175" t="s">
        <v>281</v>
      </c>
      <c r="B6" s="1175"/>
      <c r="C6" s="1175"/>
      <c r="D6" s="1175"/>
      <c r="E6" s="1175"/>
      <c r="F6" s="1175"/>
      <c r="G6" s="1175"/>
      <c r="H6" s="1175"/>
      <c r="I6" s="1175"/>
      <c r="J6" s="1175" t="s">
        <v>281</v>
      </c>
      <c r="K6" s="1175"/>
      <c r="L6" s="1175"/>
      <c r="M6" s="1175"/>
      <c r="N6" s="1175"/>
      <c r="O6" s="1175"/>
      <c r="P6" s="1175"/>
      <c r="Q6" s="1175"/>
      <c r="R6" s="1175"/>
    </row>
    <row r="7" spans="1:18" ht="12" customHeight="1" x14ac:dyDescent="0.2">
      <c r="E7" s="208"/>
      <c r="N7" s="208"/>
    </row>
    <row r="8" spans="1:18" ht="18" customHeight="1" x14ac:dyDescent="0.35">
      <c r="A8" s="211" t="s">
        <v>368</v>
      </c>
      <c r="B8" s="214" t="str">
        <f>"ïbvbx/"&amp;'Data Input'!F4&amp;"/mv-"&amp;'Data Input'!K4&amp;"/"&amp;'Data Input'!K25&amp;"/"</f>
        <v>ïbvbx/823333551186/mv-326/2024-25/</v>
      </c>
      <c r="H8" s="213" t="s">
        <v>42</v>
      </c>
      <c r="I8" s="210" t="str">
        <f>TEXT('Data Input'!F5,"dd/mm/yyyy")</f>
        <v>02/09/2024</v>
      </c>
      <c r="J8" s="211" t="s">
        <v>368</v>
      </c>
      <c r="K8" s="214" t="str">
        <f>"wntewn/"&amp;'Data Input'!F4&amp;"/mv-"&amp;'Data Input'!K4&amp;"/"&amp;'Data Input'!K25&amp;"/"</f>
        <v>wntewn/823333551186/mv-326/2024-25/</v>
      </c>
      <c r="Q8" s="213" t="s">
        <v>42</v>
      </c>
      <c r="R8" s="210" t="str">
        <f>TEXT('Data Input'!F5,"dd/mm/yyyy")</f>
        <v>02/09/2024</v>
      </c>
    </row>
    <row r="9" spans="1:18" ht="15.95" customHeight="1" x14ac:dyDescent="0.2">
      <c r="A9" s="211" t="s">
        <v>282</v>
      </c>
      <c r="J9" s="211" t="s">
        <v>282</v>
      </c>
    </row>
    <row r="10" spans="1:18" ht="12" customHeight="1" x14ac:dyDescent="0.2">
      <c r="A10" s="211"/>
      <c r="J10" s="211"/>
    </row>
    <row r="11" spans="1:18" ht="18" customHeight="1" x14ac:dyDescent="0.2">
      <c r="A11" s="211" t="s">
        <v>283</v>
      </c>
      <c r="B11" s="1013" t="str">
        <f>'Data Input'!D6</f>
        <v>মোঃ আব্দুল মান্নান খান</v>
      </c>
      <c r="J11" s="211" t="s">
        <v>283</v>
      </c>
      <c r="K11" s="1013" t="str">
        <f>'Data Input'!D6</f>
        <v>মোঃ আব্দুল মান্নান খান</v>
      </c>
    </row>
    <row r="12" spans="1:18" ht="35.1" customHeight="1" x14ac:dyDescent="0.2">
      <c r="A12" s="212" t="s">
        <v>182</v>
      </c>
      <c r="B12" s="1092" t="str">
        <f>'Data Input'!D7</f>
        <v>d¬¨vUt 3/wm, †ivWt 02, †gvnv¤§`cyi †m›Uªvj †ivW, cyivb evm ÷¨vÛ, †gvnv¤§`cyi, XvKv-1218|</v>
      </c>
      <c r="C12" s="1092"/>
      <c r="D12" s="1092"/>
      <c r="E12" s="1092"/>
      <c r="F12" s="1092"/>
      <c r="G12" s="1092"/>
      <c r="H12" s="1092"/>
      <c r="I12" s="1092"/>
      <c r="J12" s="212" t="s">
        <v>182</v>
      </c>
      <c r="K12" s="1174" t="str">
        <f>'Data Input'!D7</f>
        <v>d¬¨vUt 3/wm, †ivWt 02, †gvnv¤§`cyi †m›Uªvj †ivW, cyivb evm ÷¨vÛ, †gvnv¤§`cyi, XvKv-1218|</v>
      </c>
      <c r="L12" s="1174"/>
      <c r="M12" s="1174"/>
      <c r="N12" s="1174"/>
      <c r="O12" s="1174"/>
      <c r="P12" s="1174"/>
      <c r="Q12" s="1174"/>
      <c r="R12" s="1174"/>
    </row>
    <row r="13" spans="1:18" ht="12" customHeight="1" x14ac:dyDescent="0.2">
      <c r="A13" s="212"/>
      <c r="B13" s="206"/>
      <c r="C13" s="206"/>
      <c r="D13" s="206"/>
      <c r="E13" s="206"/>
      <c r="F13" s="206"/>
      <c r="G13" s="206"/>
      <c r="H13" s="206"/>
      <c r="I13" s="206"/>
      <c r="J13" s="212"/>
      <c r="K13" s="206"/>
      <c r="L13" s="206"/>
      <c r="M13" s="206"/>
      <c r="N13" s="206"/>
      <c r="O13" s="206"/>
      <c r="P13" s="206"/>
      <c r="Q13" s="206"/>
      <c r="R13" s="206"/>
    </row>
    <row r="14" spans="1:18" ht="15.95" customHeight="1" x14ac:dyDescent="0.2">
      <c r="A14" s="211" t="s">
        <v>284</v>
      </c>
      <c r="B14" s="214" t="str">
        <f>'Data Input'!F4&amp;"/Ktmvt-"&amp;'Data Input'!K4</f>
        <v>823333551186/Ktmvt-326</v>
      </c>
      <c r="J14" s="211" t="s">
        <v>284</v>
      </c>
      <c r="K14" s="214" t="str">
        <f>'Data Input'!F4&amp;"/Ktmvt-"&amp;'Data Input'!K4</f>
        <v>823333551186/Ktmvt-326</v>
      </c>
    </row>
    <row r="15" spans="1:18" ht="15.95" customHeight="1" x14ac:dyDescent="0.2">
      <c r="A15" s="211" t="s">
        <v>285</v>
      </c>
      <c r="B15" s="151" t="str">
        <f>'Data Input'!D4</f>
        <v>2018-19</v>
      </c>
      <c r="J15" s="211" t="s">
        <v>285</v>
      </c>
      <c r="K15" s="151" t="str">
        <f>'Data Input'!D4</f>
        <v>2018-19</v>
      </c>
    </row>
    <row r="16" spans="1:18" ht="12" customHeight="1" x14ac:dyDescent="0.2">
      <c r="A16" s="106"/>
      <c r="J16" s="106"/>
    </row>
    <row r="17" spans="1:18" ht="17.100000000000001" customHeight="1" x14ac:dyDescent="0.2">
      <c r="A17" s="1172" t="s">
        <v>662</v>
      </c>
      <c r="B17" s="1172"/>
      <c r="C17" s="1172"/>
      <c r="D17" s="1172"/>
      <c r="E17" s="1172"/>
      <c r="F17" s="1172"/>
      <c r="G17" s="1172"/>
      <c r="H17" s="1172"/>
      <c r="I17" s="1172"/>
      <c r="J17" s="1173" t="s">
        <v>668</v>
      </c>
      <c r="K17" s="1173"/>
      <c r="L17" s="1173"/>
      <c r="M17" s="1173"/>
      <c r="N17" s="1173"/>
      <c r="O17" s="1173"/>
      <c r="P17" s="1173"/>
      <c r="Q17" s="1173"/>
      <c r="R17" s="1173"/>
    </row>
    <row r="18" spans="1:18" ht="16.5" customHeight="1" x14ac:dyDescent="0.2">
      <c r="A18" s="1172"/>
      <c r="B18" s="1172"/>
      <c r="C18" s="1172"/>
      <c r="D18" s="1172"/>
      <c r="J18" s="1173" t="s">
        <v>672</v>
      </c>
      <c r="K18" s="1173"/>
      <c r="L18" s="1173"/>
      <c r="M18" s="1173"/>
      <c r="N18" s="1173"/>
      <c r="O18" s="1173"/>
      <c r="P18" s="1173"/>
      <c r="Q18" s="1173"/>
      <c r="R18" s="1173"/>
    </row>
    <row r="19" spans="1:18" ht="17.100000000000001" customHeight="1" x14ac:dyDescent="0.2">
      <c r="A19" s="1170" t="str">
        <f>"AZGe  "&amp;TEXT('MisC Intrst-3'!L26,"dd/mm/yyyy")&amp;" ZvwiL †ejv    11:00   NwUKvq Avcwb ¯^qs A_ev AvqKi AvBb, 2023 Gi 327 aviv Abyhvqx "</f>
        <v xml:space="preserve">AZGe  12/09/2024 ZvwiL †ejv    11:00   NwUKvq Avcwb ¯^qs A_ev AvqKi AvBb, 2023 Gi 327 aviv Abyhvqx </v>
      </c>
      <c r="B19" s="1170"/>
      <c r="C19" s="1170"/>
      <c r="D19" s="1170"/>
      <c r="E19" s="1170"/>
      <c r="F19" s="1170"/>
      <c r="G19" s="1170"/>
      <c r="H19" s="1170"/>
      <c r="I19" s="1170"/>
      <c r="J19" s="1173" t="s">
        <v>673</v>
      </c>
      <c r="K19" s="1173"/>
      <c r="L19" s="1173"/>
      <c r="M19" s="1173"/>
      <c r="N19" s="1173"/>
      <c r="O19" s="1173"/>
      <c r="P19" s="1173"/>
      <c r="Q19" s="1173"/>
      <c r="R19" s="1173"/>
    </row>
    <row r="20" spans="1:18" ht="17.100000000000001" customHeight="1" x14ac:dyDescent="0.2">
      <c r="A20" s="1170" t="s">
        <v>663</v>
      </c>
      <c r="B20" s="1170"/>
      <c r="C20" s="1170"/>
      <c r="D20" s="1170"/>
      <c r="E20" s="1170"/>
      <c r="F20" s="1170"/>
      <c r="G20" s="1170"/>
      <c r="H20" s="1170"/>
      <c r="I20" s="1170"/>
      <c r="J20" s="1173" t="str">
        <f>"AewnZ Kiv hvB‡Z‡Q †h, wb¤œ¯^vÿiKvixi Awd‡m "&amp;TEXT('MisC Intrst-3'!L26,"dd/mm/yyyy")&amp;" wLª. ZvwiL c~e©vý/Acivý 11:00 NwUKvq "</f>
        <v xml:space="preserve">AewnZ Kiv hvB‡Z‡Q †h, wb¤œ¯^vÿiKvixi Awd‡m 12/09/2024 wLª. ZvwiL c~e©vý/Acivý 11:00 NwUKvq </v>
      </c>
      <c r="K20" s="1173"/>
      <c r="L20" s="1173"/>
      <c r="M20" s="1173"/>
      <c r="N20" s="1173"/>
      <c r="O20" s="1173"/>
      <c r="P20" s="1173"/>
      <c r="Q20" s="1173"/>
      <c r="R20" s="1173"/>
    </row>
    <row r="21" spans="1:18" ht="17.100000000000001" customHeight="1" x14ac:dyDescent="0.2">
      <c r="A21" s="1172" t="s">
        <v>664</v>
      </c>
      <c r="B21" s="1172"/>
      <c r="C21" s="1172"/>
      <c r="D21" s="1172"/>
      <c r="E21" s="1172"/>
      <c r="F21" s="1172"/>
      <c r="G21" s="1172"/>
      <c r="H21" s="1172"/>
      <c r="I21" s="1172"/>
      <c r="J21" s="1171" t="s">
        <v>674</v>
      </c>
      <c r="K21" s="1171"/>
      <c r="L21" s="1171"/>
      <c r="M21" s="1171"/>
      <c r="N21" s="1171"/>
      <c r="O21" s="1171"/>
      <c r="P21" s="1171"/>
      <c r="Q21" s="1171"/>
      <c r="R21" s="1171"/>
    </row>
    <row r="22" spans="1:18" ht="15.75" customHeight="1" x14ac:dyDescent="0.2">
      <c r="A22" s="103"/>
      <c r="J22" s="103"/>
    </row>
    <row r="23" spans="1:18" ht="15.95" customHeight="1" x14ac:dyDescent="0.2">
      <c r="A23" s="1170" t="s">
        <v>665</v>
      </c>
      <c r="B23" s="1170"/>
      <c r="C23" s="1170"/>
      <c r="D23" s="1170"/>
      <c r="E23" s="1170"/>
      <c r="F23" s="1170"/>
      <c r="G23" s="1170"/>
      <c r="H23" s="1170"/>
      <c r="I23" s="1170"/>
      <c r="J23" s="1173" t="s">
        <v>675</v>
      </c>
      <c r="K23" s="1173"/>
      <c r="L23" s="1173"/>
      <c r="M23" s="1173"/>
      <c r="N23" s="1173"/>
      <c r="O23" s="1173"/>
      <c r="P23" s="1173"/>
      <c r="Q23" s="1173"/>
      <c r="R23" s="1173"/>
    </row>
    <row r="24" spans="1:18" ht="17.100000000000001" customHeight="1" x14ac:dyDescent="0.2">
      <c r="A24" s="1172" t="s">
        <v>666</v>
      </c>
      <c r="B24" s="1172"/>
      <c r="C24" s="1172"/>
      <c r="D24" s="1172"/>
      <c r="E24" s="1172"/>
      <c r="F24" s="1172"/>
      <c r="G24" s="1172"/>
      <c r="H24" s="1172"/>
      <c r="I24" s="1172"/>
      <c r="J24" s="1171" t="s">
        <v>676</v>
      </c>
      <c r="K24" s="1171"/>
      <c r="L24" s="1171"/>
      <c r="M24" s="1171"/>
      <c r="N24" s="1171"/>
      <c r="O24" s="1171"/>
      <c r="P24" s="1171"/>
      <c r="Q24" s="1171"/>
      <c r="R24" s="1171"/>
    </row>
    <row r="25" spans="1:18" ht="17.100000000000001" customHeight="1" x14ac:dyDescent="0.2">
      <c r="A25" s="103"/>
      <c r="J25" s="103"/>
    </row>
    <row r="26" spans="1:18" ht="17.100000000000001" customHeight="1" x14ac:dyDescent="0.35">
      <c r="A26" s="103"/>
      <c r="J26" s="216" t="s">
        <v>677</v>
      </c>
      <c r="K26" s="103"/>
      <c r="L26" s="103"/>
      <c r="M26" s="103"/>
    </row>
    <row r="27" spans="1:18" ht="17.100000000000001" customHeight="1" x14ac:dyDescent="0.2">
      <c r="A27" s="107"/>
      <c r="B27" s="107"/>
      <c r="C27" s="107"/>
      <c r="D27" s="107"/>
      <c r="J27" s="217" t="s">
        <v>698</v>
      </c>
      <c r="K27" s="373"/>
      <c r="L27" s="373"/>
      <c r="M27" s="107"/>
    </row>
    <row r="28" spans="1:18" ht="17.100000000000001" customHeight="1" x14ac:dyDescent="0.2">
      <c r="A28" s="107"/>
      <c r="B28" s="107"/>
      <c r="C28" s="107"/>
      <c r="D28" s="107"/>
      <c r="J28" s="217" t="s">
        <v>699</v>
      </c>
      <c r="K28" s="373"/>
      <c r="L28" s="373"/>
      <c r="M28" s="107"/>
    </row>
    <row r="29" spans="1:18" ht="17.100000000000001" customHeight="1" x14ac:dyDescent="0.2">
      <c r="A29" s="103"/>
      <c r="J29" s="217" t="s">
        <v>700</v>
      </c>
      <c r="K29" s="373"/>
      <c r="L29" s="373"/>
      <c r="M29" s="107"/>
    </row>
    <row r="30" spans="1:18" ht="15" customHeight="1" x14ac:dyDescent="0.2">
      <c r="A30" s="103"/>
      <c r="J30" s="217" t="s">
        <v>701</v>
      </c>
      <c r="K30" s="373"/>
      <c r="L30" s="373"/>
      <c r="M30" s="107"/>
    </row>
    <row r="31" spans="1:18" ht="17.100000000000001" customHeight="1" x14ac:dyDescent="0.2">
      <c r="H31" s="208" t="s">
        <v>274</v>
      </c>
      <c r="J31" s="217" t="s">
        <v>702</v>
      </c>
      <c r="K31" s="373"/>
      <c r="L31" s="373"/>
      <c r="M31" s="107"/>
      <c r="Q31" s="208" t="s">
        <v>274</v>
      </c>
    </row>
    <row r="32" spans="1:18" ht="15" customHeight="1" x14ac:dyDescent="0.2">
      <c r="H32" s="313" t="s">
        <v>275</v>
      </c>
      <c r="J32" s="217" t="s">
        <v>703</v>
      </c>
      <c r="K32" s="373"/>
      <c r="L32" s="373"/>
      <c r="M32" s="107"/>
      <c r="Q32" s="313" t="s">
        <v>275</v>
      </c>
    </row>
    <row r="33" spans="1:16" ht="17.100000000000001" customHeight="1" x14ac:dyDescent="0.3">
      <c r="J33" s="149" t="s">
        <v>704</v>
      </c>
      <c r="K33" s="373"/>
      <c r="L33" s="373"/>
      <c r="M33" s="107"/>
    </row>
    <row r="34" spans="1:16" ht="17.100000000000001" customHeight="1" x14ac:dyDescent="0.2">
      <c r="K34" s="23"/>
      <c r="L34" s="23"/>
    </row>
    <row r="35" spans="1:16" ht="17.100000000000001" customHeight="1" x14ac:dyDescent="0.2">
      <c r="K35" s="23"/>
      <c r="L35" s="23"/>
    </row>
    <row r="36" spans="1:16" ht="17.100000000000001" customHeight="1" x14ac:dyDescent="0.2"/>
    <row r="37" spans="1:16" ht="17.100000000000001" customHeight="1" x14ac:dyDescent="0.2"/>
    <row r="38" spans="1:16" ht="17.100000000000001" customHeight="1" x14ac:dyDescent="0.2"/>
    <row r="39" spans="1:16" ht="17.100000000000001" customHeight="1" x14ac:dyDescent="0.2"/>
    <row r="40" spans="1:16" ht="17.100000000000001" customHeight="1" x14ac:dyDescent="0.2"/>
    <row r="41" spans="1:16" ht="17.25" customHeight="1" x14ac:dyDescent="0.35">
      <c r="F41" s="111"/>
      <c r="G41" s="25" t="str">
        <f>'MisC Cal-1'!D146</f>
        <v>†dvbt 02-222220943</v>
      </c>
      <c r="O41" s="111"/>
      <c r="P41" s="25" t="str">
        <f>'MisC Cal-1'!D146</f>
        <v>†dvbt 02-222220943</v>
      </c>
    </row>
    <row r="42" spans="1:16" ht="18.75" customHeight="1" x14ac:dyDescent="0.2">
      <c r="A42" s="110" t="s">
        <v>190</v>
      </c>
      <c r="F42" s="111" t="s">
        <v>293</v>
      </c>
      <c r="G42" t="s">
        <v>294</v>
      </c>
      <c r="J42" s="110" t="s">
        <v>190</v>
      </c>
      <c r="K42" s="23"/>
      <c r="L42" s="23"/>
      <c r="O42" s="111" t="s">
        <v>293</v>
      </c>
      <c r="P42" t="s">
        <v>294</v>
      </c>
    </row>
    <row r="43" spans="1:16" ht="17.25" x14ac:dyDescent="0.35">
      <c r="F43" s="111" t="s">
        <v>90</v>
      </c>
      <c r="G43" s="39" t="str">
        <f>'MisC Cal-1'!G146</f>
        <v>50/1, wfAvBwc †ivW, bqvcëb, XvKv|</v>
      </c>
      <c r="O43" s="111" t="s">
        <v>90</v>
      </c>
      <c r="P43" s="39" t="str">
        <f>'MisC Cal-1'!G146</f>
        <v>50/1, wfAvBwc †ivW, bqvcëb, XvKv|</v>
      </c>
    </row>
    <row r="45" spans="1:16" ht="13.9" customHeight="1" x14ac:dyDescent="0.2"/>
    <row r="46" spans="1:16" ht="12" customHeight="1" x14ac:dyDescent="0.2"/>
    <row r="49" ht="11.25" customHeight="1" x14ac:dyDescent="0.2"/>
    <row r="52" ht="9.75" customHeight="1" x14ac:dyDescent="0.2"/>
    <row r="54" ht="34.5" customHeight="1" x14ac:dyDescent="0.2"/>
    <row r="55" ht="11.25" customHeight="1" x14ac:dyDescent="0.2"/>
    <row r="58" ht="12.75" customHeight="1" x14ac:dyDescent="0.2"/>
    <row r="64" ht="18.75" customHeight="1" x14ac:dyDescent="0.2"/>
    <row r="65" ht="11.25" customHeight="1" x14ac:dyDescent="0.2"/>
    <row r="66" ht="18.75" customHeight="1" x14ac:dyDescent="0.2"/>
    <row r="68" ht="18.75" customHeight="1" x14ac:dyDescent="0.2"/>
    <row r="72" ht="11.25" customHeight="1" x14ac:dyDescent="0.2"/>
    <row r="74" ht="15" customHeight="1" x14ac:dyDescent="0.2"/>
    <row r="75" ht="17.25" customHeight="1" x14ac:dyDescent="0.2"/>
  </sheetData>
  <sheetProtection algorithmName="SHA-512" hashValue="wg+PGeiuuRApLxmNxF/VkiwlT9HDxfA7WOus6cENtUarRkfEX3MeA88ARvXUVkTcjyGuAxsX6157osavvEPSGA==" saltValue="Hz6fz+JFIk80LIZ7jjgFJg==" spinCount="100000" sheet="1" objects="1" scenarios="1"/>
  <mergeCells count="23">
    <mergeCell ref="A6:I6"/>
    <mergeCell ref="J6:R6"/>
    <mergeCell ref="A2:B3"/>
    <mergeCell ref="J2:K3"/>
    <mergeCell ref="I2:I3"/>
    <mergeCell ref="J5:R5"/>
    <mergeCell ref="A5:I5"/>
    <mergeCell ref="A23:I23"/>
    <mergeCell ref="J24:R24"/>
    <mergeCell ref="A24:I24"/>
    <mergeCell ref="J23:R23"/>
    <mergeCell ref="K12:R12"/>
    <mergeCell ref="A20:I20"/>
    <mergeCell ref="B12:I12"/>
    <mergeCell ref="A21:I21"/>
    <mergeCell ref="J21:R21"/>
    <mergeCell ref="A19:I19"/>
    <mergeCell ref="A17:I17"/>
    <mergeCell ref="J18:R18"/>
    <mergeCell ref="J17:R17"/>
    <mergeCell ref="A18:D18"/>
    <mergeCell ref="J20:R20"/>
    <mergeCell ref="J19:R19"/>
  </mergeCells>
  <printOptions horizontalCentered="1" verticalCentered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4" name="Check Box 2">
              <controlPr defaultSize="0" autoFill="0" autoLine="0" autoPict="0">
                <anchor moveWithCells="1">
                  <from>
                    <xdr:col>9</xdr:col>
                    <xdr:colOff>28575</xdr:colOff>
                    <xdr:row>27</xdr:row>
                    <xdr:rowOff>0</xdr:rowOff>
                  </from>
                  <to>
                    <xdr:col>9</xdr:col>
                    <xdr:colOff>247650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Check Box 3">
              <controlPr defaultSize="0" autoFill="0" autoLine="0" autoPict="0">
                <anchor moveWithCells="1">
                  <from>
                    <xdr:col>9</xdr:col>
                    <xdr:colOff>28575</xdr:colOff>
                    <xdr:row>28</xdr:row>
                    <xdr:rowOff>0</xdr:rowOff>
                  </from>
                  <to>
                    <xdr:col>9</xdr:col>
                    <xdr:colOff>247650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Check Box 4">
              <controlPr defaultSize="0" autoFill="0" autoLine="0" autoPict="0">
                <anchor moveWithCells="1">
                  <from>
                    <xdr:col>9</xdr:col>
                    <xdr:colOff>28575</xdr:colOff>
                    <xdr:row>29</xdr:row>
                    <xdr:rowOff>0</xdr:rowOff>
                  </from>
                  <to>
                    <xdr:col>9</xdr:col>
                    <xdr:colOff>247650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Check Box 5">
              <controlPr defaultSize="0" autoFill="0" autoLine="0" autoPict="0">
                <anchor moveWithCells="1">
                  <from>
                    <xdr:col>9</xdr:col>
                    <xdr:colOff>28575</xdr:colOff>
                    <xdr:row>30</xdr:row>
                    <xdr:rowOff>0</xdr:rowOff>
                  </from>
                  <to>
                    <xdr:col>9</xdr:col>
                    <xdr:colOff>247650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Check Box 6">
              <controlPr defaultSize="0" autoFill="0" autoLine="0" autoPict="0">
                <anchor moveWithCells="1">
                  <from>
                    <xdr:col>9</xdr:col>
                    <xdr:colOff>28575</xdr:colOff>
                    <xdr:row>31</xdr:row>
                    <xdr:rowOff>0</xdr:rowOff>
                  </from>
                  <to>
                    <xdr:col>9</xdr:col>
                    <xdr:colOff>247650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Check Box 7">
              <controlPr defaultSize="0" autoFill="0" autoLine="0" autoPict="0">
                <anchor moveWithCells="1">
                  <from>
                    <xdr:col>9</xdr:col>
                    <xdr:colOff>28575</xdr:colOff>
                    <xdr:row>32</xdr:row>
                    <xdr:rowOff>0</xdr:rowOff>
                  </from>
                  <to>
                    <xdr:col>9</xdr:col>
                    <xdr:colOff>247650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Check Box 8">
              <controlPr defaultSize="0" autoFill="0" autoLine="0" autoPict="0">
                <anchor moveWithCells="1">
                  <from>
                    <xdr:col>9</xdr:col>
                    <xdr:colOff>28575</xdr:colOff>
                    <xdr:row>26</xdr:row>
                    <xdr:rowOff>0</xdr:rowOff>
                  </from>
                  <to>
                    <xdr:col>9</xdr:col>
                    <xdr:colOff>247650</xdr:colOff>
                    <xdr:row>27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47328EA6-F40D-43E2-A1CE-D8DFCF2C5F9E}">
            <xm:f>'MisC Cal-1'!$H$161=FALSE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A1:I45</xm:sqref>
        </x14:conditionalFormatting>
        <x14:conditionalFormatting xmlns:xm="http://schemas.microsoft.com/office/excel/2006/main">
          <x14:cfRule type="expression" priority="2" id="{D48C2299-6E5A-495E-AF8A-D638DCA6C1DB}">
            <xm:f>'MisC Cal-1'!$H$162=FALSE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J1:R10 J11 L11:R11 J12:R45</xm:sqref>
        </x14:conditionalFormatting>
        <x14:conditionalFormatting xmlns:xm="http://schemas.microsoft.com/office/excel/2006/main">
          <x14:cfRule type="expression" priority="1" id="{E2E154E1-BF38-4844-9E8B-246506FC8ABA}">
            <xm:f>'MisC Cal-1'!$H$161=FALSE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K11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2151-4BA6-49BD-8BE2-0D2C816D70D7}">
  <sheetPr>
    <tabColor rgb="FF99CCFF"/>
  </sheetPr>
  <dimension ref="A1:R75"/>
  <sheetViews>
    <sheetView showGridLines="0" showRowColHeaders="0" showRuler="0" view="pageLayout" zoomScale="80" zoomScaleNormal="100" zoomScalePageLayoutView="80" workbookViewId="0">
      <selection activeCell="E1" sqref="E1"/>
    </sheetView>
  </sheetViews>
  <sheetFormatPr defaultRowHeight="12.75" x14ac:dyDescent="0.2"/>
  <cols>
    <col min="1" max="1" width="11.5703125" customWidth="1"/>
    <col min="9" max="9" width="13.5703125" customWidth="1"/>
    <col min="10" max="10" width="11.5703125" customWidth="1"/>
    <col min="11" max="11" width="7" customWidth="1"/>
    <col min="12" max="12" width="9.5703125" customWidth="1"/>
    <col min="13" max="13" width="10.28515625" customWidth="1"/>
    <col min="14" max="14" width="9.42578125" customWidth="1"/>
    <col min="15" max="15" width="9.85546875" customWidth="1"/>
    <col min="16" max="16" width="10.7109375" customWidth="1"/>
    <col min="17" max="17" width="8.5703125" customWidth="1"/>
    <col min="18" max="18" width="11.85546875" customWidth="1"/>
  </cols>
  <sheetData>
    <row r="1" spans="1:18" ht="16.5" customHeight="1" x14ac:dyDescent="0.2">
      <c r="A1" s="102"/>
    </row>
    <row r="2" spans="1:18" ht="12.75" customHeight="1" x14ac:dyDescent="0.2">
      <c r="A2" s="1176" t="s">
        <v>187</v>
      </c>
      <c r="B2" s="1176"/>
      <c r="I2" s="372" t="s">
        <v>682</v>
      </c>
      <c r="J2" s="1176" t="s">
        <v>187</v>
      </c>
      <c r="K2" s="1176"/>
      <c r="R2" s="372" t="s">
        <v>706</v>
      </c>
    </row>
    <row r="3" spans="1:18" ht="17.25" x14ac:dyDescent="0.2">
      <c r="A3" s="1176"/>
      <c r="B3" s="1176"/>
      <c r="I3" s="215"/>
      <c r="J3" s="1176"/>
      <c r="K3" s="1176"/>
    </row>
    <row r="4" spans="1:18" ht="12" customHeight="1" x14ac:dyDescent="0.2">
      <c r="A4" s="207"/>
      <c r="B4" s="207"/>
      <c r="I4" s="209"/>
      <c r="J4" s="207"/>
      <c r="K4" s="207"/>
    </row>
    <row r="5" spans="1:18" ht="21.75" customHeight="1" x14ac:dyDescent="0.2">
      <c r="A5" s="1175" t="s">
        <v>681</v>
      </c>
      <c r="B5" s="1175"/>
      <c r="C5" s="1175"/>
      <c r="D5" s="1175"/>
      <c r="E5" s="1175"/>
      <c r="F5" s="1175"/>
      <c r="G5" s="1175"/>
      <c r="H5" s="1175"/>
      <c r="I5" s="1175"/>
      <c r="J5" s="1175" t="s">
        <v>705</v>
      </c>
      <c r="K5" s="1175"/>
      <c r="L5" s="1175"/>
      <c r="M5" s="1175"/>
      <c r="N5" s="1175"/>
      <c r="O5" s="1175"/>
      <c r="P5" s="1175"/>
      <c r="Q5" s="1175"/>
      <c r="R5" s="1175"/>
    </row>
    <row r="6" spans="1:18" ht="18" customHeight="1" x14ac:dyDescent="0.2">
      <c r="A6" s="1175" t="s">
        <v>281</v>
      </c>
      <c r="B6" s="1175"/>
      <c r="C6" s="1175"/>
      <c r="D6" s="1175"/>
      <c r="E6" s="1175"/>
      <c r="F6" s="1175"/>
      <c r="G6" s="1175"/>
      <c r="H6" s="1175"/>
      <c r="I6" s="1175"/>
      <c r="J6" s="1175" t="s">
        <v>281</v>
      </c>
      <c r="K6" s="1175"/>
      <c r="L6" s="1175"/>
      <c r="M6" s="1175"/>
      <c r="N6" s="1175"/>
      <c r="O6" s="1175"/>
      <c r="P6" s="1175"/>
      <c r="Q6" s="1175"/>
      <c r="R6" s="1175"/>
    </row>
    <row r="7" spans="1:18" ht="12" customHeight="1" x14ac:dyDescent="0.2">
      <c r="E7" s="208"/>
      <c r="N7" s="208"/>
    </row>
    <row r="8" spans="1:18" ht="18" customHeight="1" x14ac:dyDescent="0.35">
      <c r="A8" s="211" t="s">
        <v>368</v>
      </c>
      <c r="B8" s="214" t="str">
        <f>"wit`vt/"&amp;'Data Input'!F4&amp;"/mv-"&amp;'Data Input'!K4&amp;"/"&amp;'Data Input'!K25&amp;"/"</f>
        <v>wit`vt/823333551186/mv-326/2024-25/</v>
      </c>
      <c r="H8" s="213" t="s">
        <v>42</v>
      </c>
      <c r="I8" s="210" t="str">
        <f>TEXT('Data Input'!F5,"dd/mm/yyyy")</f>
        <v>02/09/2024</v>
      </c>
      <c r="J8" s="103" t="s">
        <v>368</v>
      </c>
      <c r="K8" s="21" t="str">
        <f>"Rwigvbv/"&amp;'Data Input'!F4&amp;"/mv-"&amp;'Data Input'!K4&amp;"/"&amp;'Data Input'!K25&amp;"/"</f>
        <v>Rwigvbv/823333551186/mv-326/2024-25/</v>
      </c>
      <c r="Q8" s="104" t="s">
        <v>42</v>
      </c>
      <c r="R8" s="293" t="str">
        <f>TEXT('Data Input'!F5,"dd/mm/yyyy")</f>
        <v>02/09/2024</v>
      </c>
    </row>
    <row r="9" spans="1:18" ht="15.95" customHeight="1" x14ac:dyDescent="0.2">
      <c r="A9" s="211" t="s">
        <v>282</v>
      </c>
      <c r="J9" s="103" t="s">
        <v>282</v>
      </c>
      <c r="K9" s="23" t="s">
        <v>707</v>
      </c>
    </row>
    <row r="10" spans="1:18" ht="12" customHeight="1" x14ac:dyDescent="0.2">
      <c r="A10" s="211"/>
      <c r="J10" s="103"/>
    </row>
    <row r="11" spans="1:18" ht="18" customHeight="1" x14ac:dyDescent="0.2">
      <c r="A11" s="211" t="s">
        <v>283</v>
      </c>
      <c r="B11" s="1013" t="str">
        <f>'Data Input'!D6</f>
        <v>মোঃ আব্দুল মান্নান খান</v>
      </c>
      <c r="J11" s="103" t="s">
        <v>283</v>
      </c>
      <c r="K11" s="1013" t="str">
        <f>'Data Input'!D6</f>
        <v>মোঃ আব্দুল মান্নান খান</v>
      </c>
    </row>
    <row r="12" spans="1:18" ht="30" customHeight="1" x14ac:dyDescent="0.2">
      <c r="A12" s="212" t="s">
        <v>182</v>
      </c>
      <c r="B12" s="1088" t="str">
        <f>'Data Input'!D7</f>
        <v>d¬¨vUt 3/wm, †ivWt 02, †gvnv¤§`cyi †m›Uªvj †ivW, cyivb evm ÷¨vÛ, †gvnv¤§`cyi, XvKv-1218|</v>
      </c>
      <c r="C12" s="1088"/>
      <c r="D12" s="1088"/>
      <c r="E12" s="1088"/>
      <c r="F12" s="1088"/>
      <c r="G12" s="1088"/>
      <c r="H12" s="1088"/>
      <c r="I12" s="1088"/>
      <c r="J12" s="152" t="s">
        <v>182</v>
      </c>
      <c r="K12" s="1088" t="str">
        <f>'Data Input'!D7</f>
        <v>d¬¨vUt 3/wm, †ivWt 02, †gvnv¤§`cyi †m›Uªvj †ivW, cyivb evm ÷¨vÛ, †gvnv¤§`cyi, XvKv-1218|</v>
      </c>
      <c r="L12" s="1088"/>
      <c r="M12" s="1088"/>
      <c r="N12" s="1088"/>
      <c r="O12" s="1088"/>
      <c r="P12" s="1088"/>
      <c r="Q12" s="1088"/>
      <c r="R12" s="1088"/>
    </row>
    <row r="13" spans="1:18" ht="12" customHeight="1" x14ac:dyDescent="0.2">
      <c r="A13" s="212"/>
      <c r="B13" s="206"/>
      <c r="C13" s="206"/>
      <c r="D13" s="206"/>
      <c r="E13" s="206"/>
      <c r="F13" s="206"/>
      <c r="G13" s="206"/>
      <c r="H13" s="206"/>
      <c r="I13" s="206"/>
      <c r="J13" s="152"/>
      <c r="K13" s="206"/>
      <c r="L13" s="206"/>
      <c r="M13" s="206"/>
      <c r="N13" s="206"/>
      <c r="O13" s="206"/>
      <c r="P13" s="206"/>
      <c r="Q13" s="206"/>
      <c r="R13" s="206"/>
    </row>
    <row r="14" spans="1:18" ht="15.95" customHeight="1" x14ac:dyDescent="0.2">
      <c r="A14" s="211" t="s">
        <v>284</v>
      </c>
      <c r="B14" s="214" t="str">
        <f>'Data Input'!F4&amp;"/Ktmvt-"&amp;'Data Input'!K4</f>
        <v>823333551186/Ktmvt-326</v>
      </c>
      <c r="J14" s="103" t="s">
        <v>284</v>
      </c>
      <c r="K14" s="21" t="str">
        <f>'Data Input'!F4&amp;"/Ktmvt-"&amp;'Data Input'!K4</f>
        <v>823333551186/Ktmvt-326</v>
      </c>
    </row>
    <row r="15" spans="1:18" ht="15.95" customHeight="1" x14ac:dyDescent="0.2">
      <c r="A15" s="211" t="s">
        <v>285</v>
      </c>
      <c r="B15" s="151" t="str">
        <f>'Data Input'!D4</f>
        <v>2018-19</v>
      </c>
      <c r="J15" s="103" t="s">
        <v>285</v>
      </c>
      <c r="K15" s="151" t="str">
        <f>'Data Input'!D4</f>
        <v>2018-19</v>
      </c>
    </row>
    <row r="16" spans="1:18" ht="12" customHeight="1" x14ac:dyDescent="0.2">
      <c r="A16" s="106"/>
      <c r="J16" s="106"/>
    </row>
    <row r="17" spans="1:18" ht="17.100000000000001" customHeight="1" x14ac:dyDescent="0.2">
      <c r="A17" s="1173" t="str">
        <f>"  1) GB Kvh©vj‡qi †iKW© †gvZv‡eK Avcwb/ Avcbvi "&amp;B15&amp;" Gi DwjøwLZ "</f>
        <v xml:space="preserve">  1) GB Kvh©vj‡qi †iKW© †gvZv‡eK Avcwb/ Avcbvi 2018-19 Gi DwjøwLZ </v>
      </c>
      <c r="B17" s="1173"/>
      <c r="C17" s="1173"/>
      <c r="D17" s="1173"/>
      <c r="E17" s="1173"/>
      <c r="F17" s="1173"/>
      <c r="G17" s="1173"/>
      <c r="H17" s="1173"/>
      <c r="I17" s="1173"/>
      <c r="J17" s="1178" t="s">
        <v>708</v>
      </c>
      <c r="K17" s="1178"/>
      <c r="L17" s="1178"/>
      <c r="M17" s="1178"/>
      <c r="N17" s="1178"/>
      <c r="O17" s="1178"/>
      <c r="P17" s="1178"/>
      <c r="Q17" s="1178"/>
      <c r="R17" s="1178"/>
    </row>
    <row r="18" spans="1:18" ht="16.5" customHeight="1" x14ac:dyDescent="0.2">
      <c r="A18" s="1171" t="s">
        <v>690</v>
      </c>
      <c r="B18" s="1171"/>
      <c r="C18" s="1171"/>
      <c r="D18" s="1171"/>
      <c r="E18" s="1171"/>
      <c r="F18" s="1171"/>
      <c r="G18" s="1171"/>
      <c r="H18" s="1171"/>
      <c r="I18" s="1171"/>
      <c r="J18" s="1172"/>
      <c r="K18" s="1172"/>
      <c r="L18" s="1172"/>
      <c r="M18" s="1172"/>
      <c r="N18" s="1172"/>
      <c r="O18" s="1172"/>
      <c r="P18" s="1172"/>
      <c r="Q18" s="1172"/>
      <c r="R18" s="1172"/>
    </row>
    <row r="19" spans="1:18" ht="17.100000000000001" customHeight="1" x14ac:dyDescent="0.2">
      <c r="A19" s="1173" t="s">
        <v>691</v>
      </c>
      <c r="B19" s="1173"/>
      <c r="C19" s="1173"/>
      <c r="D19" s="1173"/>
      <c r="E19" s="1173"/>
      <c r="F19" s="1173"/>
      <c r="G19" s="1173"/>
      <c r="H19" s="1173"/>
      <c r="I19" s="1173"/>
      <c r="J19" s="1178" t="s">
        <v>709</v>
      </c>
      <c r="K19" s="1178"/>
      <c r="L19" s="1178"/>
      <c r="M19" s="1178"/>
      <c r="N19" s="1178"/>
      <c r="O19" s="1178"/>
      <c r="P19" s="1178"/>
      <c r="Q19" s="1178"/>
      <c r="R19" s="1178"/>
    </row>
    <row r="20" spans="1:18" ht="17.100000000000001" customHeight="1" x14ac:dyDescent="0.2">
      <c r="A20" s="1173" t="s">
        <v>683</v>
      </c>
      <c r="B20" s="1173"/>
      <c r="C20" s="1173"/>
      <c r="D20" s="1173"/>
      <c r="E20" s="1173"/>
      <c r="F20" s="1173"/>
      <c r="G20" s="1173"/>
      <c r="H20" s="1173"/>
      <c r="I20" s="1173"/>
      <c r="J20" s="1178" t="s">
        <v>710</v>
      </c>
      <c r="K20" s="1178"/>
      <c r="L20" s="1178"/>
      <c r="M20" s="1178"/>
      <c r="N20" s="1178"/>
      <c r="O20" s="1178"/>
      <c r="P20" s="1178"/>
      <c r="Q20" s="1178"/>
      <c r="R20" s="1178"/>
    </row>
    <row r="21" spans="1:18" ht="17.100000000000001" customHeight="1" x14ac:dyDescent="0.2">
      <c r="A21" s="1173" t="str">
        <f>"          ¯^v¶ic~e©K Zvnv GB †bvwUk cÖvwßi 22 w`‡bi g‡a¨ A_ev "&amp;TEXT((I8+22),"dd/mm/yyyy")&amp;" Zvwi‡Li c~‡e© wbgœ¯^v¶iKvixi"</f>
        <v xml:space="preserve">          ¯^v¶ic~e©K Zvnv GB †bvwUk cÖvwßi 22 w`‡bi g‡a¨ A_ev 02/03/2024 Zvwi‡Li c~‡e© wbgœ¯^v¶iKvixi</v>
      </c>
      <c r="B21" s="1173"/>
      <c r="C21" s="1173"/>
      <c r="D21" s="1173"/>
      <c r="E21" s="1173"/>
      <c r="F21" s="1173"/>
      <c r="G21" s="1173"/>
      <c r="H21" s="1173"/>
      <c r="I21" s="1173"/>
      <c r="J21" s="1179" t="s">
        <v>711</v>
      </c>
      <c r="K21" s="1179"/>
      <c r="L21" s="1179"/>
      <c r="M21" s="1179"/>
      <c r="N21" s="1179"/>
      <c r="O21" s="1179"/>
      <c r="P21" s="1179"/>
      <c r="Q21" s="1179"/>
      <c r="R21" s="1179"/>
    </row>
    <row r="22" spans="1:18" ht="15.75" customHeight="1" x14ac:dyDescent="0.2">
      <c r="A22" s="1171" t="s">
        <v>684</v>
      </c>
      <c r="B22" s="1171"/>
      <c r="C22" s="1171"/>
      <c r="D22" s="1171"/>
      <c r="E22" s="1171"/>
      <c r="F22" s="1171"/>
      <c r="G22" s="1171"/>
      <c r="H22" s="1171"/>
      <c r="I22" s="1171"/>
      <c r="J22" s="1178" t="s">
        <v>712</v>
      </c>
      <c r="K22" s="1178"/>
      <c r="L22" s="1178"/>
      <c r="M22" s="1178"/>
      <c r="N22" s="1178"/>
      <c r="O22" s="1178"/>
      <c r="P22" s="1178"/>
      <c r="Q22" s="1178"/>
      <c r="R22" s="1178"/>
    </row>
    <row r="23" spans="1:18" ht="15.95" customHeight="1" x14ac:dyDescent="0.2">
      <c r="A23" s="1173" t="s">
        <v>685</v>
      </c>
      <c r="B23" s="1173"/>
      <c r="C23" s="1173"/>
      <c r="D23" s="1173"/>
      <c r="E23" s="1173"/>
      <c r="F23" s="1173"/>
      <c r="G23" s="1173"/>
      <c r="H23" s="1173"/>
      <c r="I23" s="1173"/>
      <c r="J23" s="106" t="s">
        <v>713</v>
      </c>
      <c r="K23" s="291"/>
      <c r="L23" s="291"/>
      <c r="M23" s="291"/>
      <c r="N23" s="291"/>
      <c r="O23" s="291"/>
      <c r="P23" s="291"/>
      <c r="Q23" s="291"/>
      <c r="R23" s="291"/>
    </row>
    <row r="24" spans="1:18" ht="17.100000000000001" customHeight="1" x14ac:dyDescent="0.2">
      <c r="A24" s="1171" t="s">
        <v>686</v>
      </c>
      <c r="B24" s="1171"/>
      <c r="C24" s="1171"/>
      <c r="D24" s="1171"/>
      <c r="E24" s="1171"/>
      <c r="F24" s="1171"/>
      <c r="G24" s="1171"/>
      <c r="H24" s="1171"/>
      <c r="I24" s="1171"/>
      <c r="J24" s="1178" t="s">
        <v>714</v>
      </c>
      <c r="K24" s="1178"/>
      <c r="L24" s="1178"/>
      <c r="M24" s="1178"/>
      <c r="N24" s="1178"/>
      <c r="O24" s="1178"/>
      <c r="P24" s="1178"/>
      <c r="Q24" s="1178"/>
      <c r="R24" s="1178"/>
    </row>
    <row r="25" spans="1:18" ht="17.100000000000001" customHeight="1" x14ac:dyDescent="0.2">
      <c r="A25" s="1173" t="s">
        <v>687</v>
      </c>
      <c r="B25" s="1173"/>
      <c r="C25" s="1173"/>
      <c r="D25" s="1173"/>
      <c r="E25" s="1173"/>
      <c r="F25" s="1173"/>
      <c r="G25" s="1173"/>
      <c r="H25" s="1173"/>
      <c r="I25" s="1173"/>
      <c r="J25" s="1178" t="s">
        <v>715</v>
      </c>
      <c r="K25" s="1178"/>
      <c r="L25" s="1178"/>
      <c r="M25" s="1178"/>
      <c r="N25" s="1178"/>
      <c r="O25" s="1178"/>
      <c r="P25" s="1178"/>
      <c r="Q25" s="1178"/>
      <c r="R25" s="1178"/>
    </row>
    <row r="26" spans="1:18" ht="17.100000000000001" customHeight="1" x14ac:dyDescent="0.2">
      <c r="A26" s="1173" t="s">
        <v>688</v>
      </c>
      <c r="B26" s="1173"/>
      <c r="C26" s="1173"/>
      <c r="D26" s="1173"/>
      <c r="E26" s="1173"/>
      <c r="F26" s="1173"/>
      <c r="G26" s="1173"/>
      <c r="H26" s="1173"/>
      <c r="I26" s="1173"/>
      <c r="J26" s="1178" t="s">
        <v>716</v>
      </c>
      <c r="K26" s="1178"/>
      <c r="L26" s="1178"/>
      <c r="M26" s="1178"/>
      <c r="N26" s="1178"/>
      <c r="O26" s="1178"/>
      <c r="P26" s="1178"/>
      <c r="Q26" s="1178"/>
      <c r="R26" s="1178"/>
    </row>
    <row r="27" spans="1:18" ht="17.100000000000001" customHeight="1" x14ac:dyDescent="0.2">
      <c r="A27" s="1171" t="s">
        <v>689</v>
      </c>
      <c r="B27" s="1171"/>
      <c r="C27" s="1171"/>
      <c r="D27" s="1171"/>
      <c r="E27" s="1171"/>
      <c r="F27" s="1171"/>
      <c r="G27" s="1171"/>
      <c r="H27" s="1171"/>
      <c r="I27" s="1171"/>
      <c r="J27" s="1178" t="s">
        <v>717</v>
      </c>
      <c r="K27" s="1178"/>
      <c r="L27" s="1178"/>
      <c r="M27" s="1178"/>
      <c r="N27" s="1178"/>
      <c r="O27" s="1178"/>
      <c r="P27" s="1178"/>
      <c r="Q27" s="1178"/>
      <c r="R27" s="1178"/>
    </row>
    <row r="28" spans="1:18" ht="17.100000000000001" customHeight="1" x14ac:dyDescent="0.2">
      <c r="A28" s="375"/>
      <c r="B28" s="373"/>
      <c r="C28" s="373"/>
      <c r="D28" s="107"/>
      <c r="J28" s="1178" t="s">
        <v>718</v>
      </c>
      <c r="K28" s="1178"/>
      <c r="L28" s="1178"/>
      <c r="M28" s="1178"/>
      <c r="N28" s="1178"/>
      <c r="O28" s="1178"/>
      <c r="P28" s="1178"/>
      <c r="Q28" s="1178"/>
      <c r="R28" s="1178"/>
    </row>
    <row r="29" spans="1:18" ht="17.100000000000001" customHeight="1" x14ac:dyDescent="0.2">
      <c r="A29" s="375"/>
      <c r="B29" s="373"/>
      <c r="C29" s="373"/>
      <c r="D29" s="107"/>
      <c r="J29" s="1179" t="s">
        <v>719</v>
      </c>
      <c r="K29" s="1179"/>
      <c r="L29" s="1179"/>
      <c r="M29" s="1179"/>
      <c r="N29" s="1179"/>
      <c r="O29" s="1179"/>
      <c r="P29" s="1179"/>
      <c r="Q29" s="1179"/>
      <c r="R29" s="1179"/>
    </row>
    <row r="30" spans="1:18" ht="15" customHeight="1" x14ac:dyDescent="0.2">
      <c r="A30" s="375"/>
      <c r="B30" s="373"/>
      <c r="C30" s="373"/>
      <c r="D30" s="107"/>
      <c r="J30" s="1178" t="s">
        <v>720</v>
      </c>
      <c r="K30" s="1178"/>
      <c r="L30" s="1178"/>
      <c r="M30" s="1178"/>
      <c r="N30" s="1178"/>
      <c r="O30" s="1178"/>
      <c r="P30" s="1178"/>
      <c r="Q30" s="1178"/>
      <c r="R30" s="1178"/>
    </row>
    <row r="31" spans="1:18" ht="17.100000000000001" customHeight="1" x14ac:dyDescent="0.2">
      <c r="A31" s="375"/>
      <c r="B31" s="373"/>
      <c r="C31" s="373"/>
      <c r="D31" s="107"/>
      <c r="J31" s="1178" t="s">
        <v>721</v>
      </c>
      <c r="K31" s="1178"/>
      <c r="L31" s="1178"/>
      <c r="M31" s="1178"/>
      <c r="N31" s="1178"/>
      <c r="O31" s="1178"/>
      <c r="P31" s="1178"/>
      <c r="Q31" s="1178"/>
      <c r="R31" s="1178"/>
    </row>
    <row r="32" spans="1:18" ht="15" customHeight="1" x14ac:dyDescent="0.3">
      <c r="A32" s="375"/>
      <c r="B32" s="373"/>
      <c r="C32" s="373"/>
      <c r="D32" s="107"/>
      <c r="H32" s="208" t="s">
        <v>274</v>
      </c>
      <c r="J32" s="376" t="s">
        <v>722</v>
      </c>
      <c r="K32" s="291"/>
      <c r="L32" s="291"/>
      <c r="M32" s="291"/>
      <c r="N32" s="291"/>
      <c r="O32" s="291"/>
      <c r="P32" s="291"/>
      <c r="Q32" s="291"/>
      <c r="R32" s="291"/>
    </row>
    <row r="33" spans="1:18" ht="17.100000000000001" customHeight="1" x14ac:dyDescent="0.2">
      <c r="A33" s="375"/>
      <c r="B33" s="373"/>
      <c r="C33" s="373"/>
      <c r="D33" s="107"/>
      <c r="H33" s="313" t="s">
        <v>275</v>
      </c>
      <c r="J33" s="1178" t="s">
        <v>727</v>
      </c>
      <c r="K33" s="1178"/>
      <c r="L33" s="1178"/>
      <c r="M33" s="1178"/>
      <c r="N33" s="1178"/>
      <c r="O33" s="1178"/>
      <c r="P33" s="1178"/>
      <c r="Q33" s="1178"/>
      <c r="R33" s="1178"/>
    </row>
    <row r="34" spans="1:18" ht="17.100000000000001" customHeight="1" x14ac:dyDescent="0.3">
      <c r="A34" s="377"/>
      <c r="B34" s="23"/>
      <c r="C34" s="23"/>
      <c r="J34" s="1179" t="s">
        <v>728</v>
      </c>
      <c r="K34" s="1179"/>
      <c r="L34" s="1179"/>
      <c r="M34" s="1179"/>
      <c r="N34" s="1179"/>
      <c r="O34" s="1179"/>
      <c r="P34" s="1179"/>
      <c r="Q34" s="1179"/>
      <c r="R34" s="1179"/>
    </row>
    <row r="35" spans="1:18" ht="17.100000000000001" customHeight="1" x14ac:dyDescent="0.2">
      <c r="B35" s="23"/>
      <c r="C35" s="23"/>
      <c r="J35" s="1178" t="s">
        <v>723</v>
      </c>
      <c r="K35" s="1178"/>
      <c r="L35" s="1178"/>
      <c r="M35" s="1178"/>
      <c r="N35" s="291"/>
      <c r="O35" s="291"/>
      <c r="P35" s="291"/>
      <c r="Q35" s="291"/>
      <c r="R35" s="291"/>
    </row>
    <row r="36" spans="1:18" ht="17.100000000000001" customHeight="1" x14ac:dyDescent="0.3">
      <c r="J36" s="376" t="s">
        <v>724</v>
      </c>
      <c r="K36" s="374"/>
      <c r="L36" s="374"/>
      <c r="M36" s="374"/>
      <c r="N36" s="291"/>
      <c r="O36" s="291"/>
      <c r="P36" s="291"/>
      <c r="Q36" s="291"/>
      <c r="R36" s="291"/>
    </row>
    <row r="37" spans="1:18" ht="17.100000000000001" customHeight="1" x14ac:dyDescent="0.3">
      <c r="J37" s="376" t="s">
        <v>725</v>
      </c>
      <c r="K37" s="374"/>
      <c r="L37" s="374"/>
      <c r="M37" s="374"/>
      <c r="N37" s="291"/>
      <c r="O37" s="291"/>
      <c r="P37" s="291"/>
      <c r="Q37" s="291"/>
      <c r="R37" s="291"/>
    </row>
    <row r="38" spans="1:18" ht="17.100000000000001" customHeight="1" x14ac:dyDescent="0.2">
      <c r="J38" s="1179" t="s">
        <v>729</v>
      </c>
      <c r="K38" s="1179"/>
      <c r="L38" s="1179"/>
      <c r="M38" s="1179"/>
      <c r="N38" s="1179"/>
      <c r="O38" s="1179"/>
      <c r="P38" s="1179"/>
      <c r="Q38" s="1179"/>
      <c r="R38" s="1179"/>
    </row>
    <row r="39" spans="1:18" ht="17.100000000000001" customHeight="1" x14ac:dyDescent="0.2">
      <c r="J39" s="1179" t="str">
        <f>"`k©vB‡Z "&amp;TEXT('MisC Intrst-3'!L26,"dd/mm/yyyy")&amp;" ZvwiL 11:00 NwUKvq Avcbv‡K ¯^qs A_ev AvqKi AvBb, 2023 Gi  aviv 327 Abyhvqx "</f>
        <v xml:space="preserve">`k©vB‡Z 12/09/2024 ZvwiL 11:00 NwUKvq Avcbv‡K ¯^qs A_ev AvqKi AvBb, 2023 Gi  aviv 327 Abyhvqx </v>
      </c>
      <c r="K39" s="1179"/>
      <c r="L39" s="1179"/>
      <c r="M39" s="1179"/>
      <c r="N39" s="1179"/>
      <c r="O39" s="1179"/>
      <c r="P39" s="1179"/>
      <c r="Q39" s="1179"/>
      <c r="R39" s="1179"/>
    </row>
    <row r="40" spans="1:18" ht="17.100000000000001" customHeight="1" x14ac:dyDescent="0.2">
      <c r="J40" s="1178" t="s">
        <v>726</v>
      </c>
      <c r="K40" s="1178"/>
      <c r="L40" s="1178"/>
      <c r="M40" s="1178"/>
      <c r="N40" s="1178"/>
      <c r="O40" s="1178"/>
      <c r="P40" s="1178"/>
      <c r="Q40" s="1178"/>
      <c r="R40" s="1178"/>
    </row>
    <row r="41" spans="1:18" ht="17.25" customHeight="1" x14ac:dyDescent="0.35">
      <c r="F41" s="111"/>
      <c r="G41" s="25" t="str">
        <f>'MisC Cal-1'!D146</f>
        <v>†dvbt 02-222220943</v>
      </c>
    </row>
    <row r="42" spans="1:18" ht="18.75" customHeight="1" x14ac:dyDescent="0.2">
      <c r="A42" s="110" t="s">
        <v>190</v>
      </c>
      <c r="B42" s="23"/>
      <c r="C42" s="23"/>
      <c r="F42" s="111" t="s">
        <v>293</v>
      </c>
      <c r="G42" t="s">
        <v>294</v>
      </c>
      <c r="O42" s="111"/>
    </row>
    <row r="43" spans="1:18" ht="17.25" x14ac:dyDescent="0.35">
      <c r="F43" s="111" t="s">
        <v>90</v>
      </c>
      <c r="G43" s="39" t="str">
        <f>'MisC Cal-1'!G146</f>
        <v>50/1, wfAvBwc †ivW, bqvcëb, XvKv|</v>
      </c>
      <c r="J43" s="378" t="s">
        <v>190</v>
      </c>
      <c r="O43" s="111"/>
      <c r="P43" s="313" t="s">
        <v>274</v>
      </c>
    </row>
    <row r="44" spans="1:18" ht="17.25" x14ac:dyDescent="0.2">
      <c r="O44" s="111"/>
      <c r="P44" s="379" t="s">
        <v>275</v>
      </c>
    </row>
    <row r="45" spans="1:18" ht="13.9" customHeight="1" x14ac:dyDescent="0.35">
      <c r="P45" s="25"/>
    </row>
    <row r="46" spans="1:18" ht="12" customHeight="1" x14ac:dyDescent="0.2"/>
    <row r="49" ht="11.25" customHeight="1" x14ac:dyDescent="0.2"/>
    <row r="52" ht="9.75" customHeight="1" x14ac:dyDescent="0.2"/>
    <row r="54" ht="34.5" customHeight="1" x14ac:dyDescent="0.2"/>
    <row r="55" ht="11.25" customHeight="1" x14ac:dyDescent="0.2"/>
    <row r="58" ht="12.75" customHeight="1" x14ac:dyDescent="0.2"/>
    <row r="64" ht="18.75" customHeight="1" x14ac:dyDescent="0.2"/>
    <row r="65" ht="11.25" customHeight="1" x14ac:dyDescent="0.2"/>
    <row r="66" ht="18.75" customHeight="1" x14ac:dyDescent="0.2"/>
    <row r="68" ht="18.75" customHeight="1" x14ac:dyDescent="0.2"/>
    <row r="72" ht="11.25" customHeight="1" x14ac:dyDescent="0.2"/>
    <row r="74" ht="15" customHeight="1" x14ac:dyDescent="0.2"/>
    <row r="75" ht="17.25" customHeight="1" x14ac:dyDescent="0.2"/>
  </sheetData>
  <sheetProtection algorithmName="SHA-512" hashValue="fPils18zvu8Ec77IwlsWQPYGmlySoSLKlcC16P3C9CszxKVwSW502K0OItxhRkvOJus0EuH0+PDrKX72fUmQFg==" saltValue="UlMHqRBLm68QZRHgtzktLQ==" spinCount="100000" sheet="1" objects="1" scenarios="1"/>
  <mergeCells count="39">
    <mergeCell ref="J38:R38"/>
    <mergeCell ref="J39:R39"/>
    <mergeCell ref="J40:R40"/>
    <mergeCell ref="J33:R33"/>
    <mergeCell ref="J34:R34"/>
    <mergeCell ref="J35:M35"/>
    <mergeCell ref="J28:R28"/>
    <mergeCell ref="J29:R29"/>
    <mergeCell ref="J30:R30"/>
    <mergeCell ref="J31:R31"/>
    <mergeCell ref="A26:I26"/>
    <mergeCell ref="J26:R26"/>
    <mergeCell ref="A27:I27"/>
    <mergeCell ref="J27:R27"/>
    <mergeCell ref="A24:I24"/>
    <mergeCell ref="J24:R24"/>
    <mergeCell ref="A25:I25"/>
    <mergeCell ref="J25:R25"/>
    <mergeCell ref="A22:I22"/>
    <mergeCell ref="J22:R22"/>
    <mergeCell ref="A23:I23"/>
    <mergeCell ref="A20:I20"/>
    <mergeCell ref="J20:R20"/>
    <mergeCell ref="A21:I21"/>
    <mergeCell ref="J21:R21"/>
    <mergeCell ref="A18:I18"/>
    <mergeCell ref="J18:R18"/>
    <mergeCell ref="A19:I19"/>
    <mergeCell ref="J19:R19"/>
    <mergeCell ref="A2:B3"/>
    <mergeCell ref="J2:K3"/>
    <mergeCell ref="B12:I12"/>
    <mergeCell ref="K12:R12"/>
    <mergeCell ref="A17:I17"/>
    <mergeCell ref="J17:R17"/>
    <mergeCell ref="A5:I5"/>
    <mergeCell ref="J5:R5"/>
    <mergeCell ref="A6:I6"/>
    <mergeCell ref="J6:R6"/>
  </mergeCells>
  <printOptions horizontalCentered="1" verticalCentered="1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8751A6BC-7BB0-441D-BDCA-D3F6E1021756}">
            <xm:f>'MisC Cal-1'!$H$163=FALSE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A1:I10 A11 C11:I11 A12:I46</xm:sqref>
        </x14:conditionalFormatting>
        <x14:conditionalFormatting xmlns:xm="http://schemas.microsoft.com/office/excel/2006/main">
          <x14:cfRule type="expression" priority="2" id="{D8F29749-B3A3-43A8-92F1-E424F59F9C41}">
            <xm:f>'MisC Cal-1'!$H$161=FALSE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B11</xm:sqref>
        </x14:conditionalFormatting>
        <x14:conditionalFormatting xmlns:xm="http://schemas.microsoft.com/office/excel/2006/main">
          <x14:cfRule type="expression" priority="3" id="{C695471F-63F9-46A9-9240-0296EF2B6475}">
            <xm:f>'MisC Cal-1'!$H$165=FALSE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J1:R10 J11 L11:R11 J12:R46</xm:sqref>
        </x14:conditionalFormatting>
        <x14:conditionalFormatting xmlns:xm="http://schemas.microsoft.com/office/excel/2006/main">
          <x14:cfRule type="expression" priority="1" id="{6AEA0B59-4446-43D2-A503-8B1A6EF814C3}">
            <xm:f>'MisC Cal-1'!$H$161=FALSE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K11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2917-6E25-43A8-A7DA-DB3BFF4FB405}">
  <sheetPr>
    <tabColor rgb="FFFF0000"/>
  </sheetPr>
  <dimension ref="A1:I75"/>
  <sheetViews>
    <sheetView showGridLines="0" showRowColHeaders="0" showRuler="0" view="pageLayout" zoomScale="90" zoomScaleNormal="100" zoomScalePageLayoutView="90" workbookViewId="0">
      <selection activeCell="E1" sqref="E1"/>
    </sheetView>
  </sheetViews>
  <sheetFormatPr defaultRowHeight="12.75" x14ac:dyDescent="0.2"/>
  <cols>
    <col min="1" max="1" width="11.28515625" customWidth="1"/>
    <col min="8" max="8" width="9.42578125" customWidth="1"/>
    <col min="9" max="9" width="13.42578125" customWidth="1"/>
  </cols>
  <sheetData>
    <row r="1" spans="1:9" ht="16.5" customHeight="1" x14ac:dyDescent="0.2"/>
    <row r="2" spans="1:9" ht="17.25" customHeight="1" x14ac:dyDescent="0.2">
      <c r="A2" s="1176" t="s">
        <v>187</v>
      </c>
      <c r="B2" s="1176"/>
      <c r="I2" s="372" t="s">
        <v>279</v>
      </c>
    </row>
    <row r="3" spans="1:9" ht="14.25" customHeight="1" x14ac:dyDescent="0.2">
      <c r="A3" s="1176"/>
      <c r="B3" s="1176"/>
    </row>
    <row r="4" spans="1:9" ht="12" customHeight="1" x14ac:dyDescent="0.2">
      <c r="A4" s="207"/>
      <c r="B4" s="207"/>
    </row>
    <row r="5" spans="1:9" ht="21.75" customHeight="1" x14ac:dyDescent="0.2">
      <c r="A5" s="1175" t="s">
        <v>280</v>
      </c>
      <c r="B5" s="1175"/>
      <c r="C5" s="1175"/>
      <c r="D5" s="1175"/>
      <c r="E5" s="1175"/>
      <c r="F5" s="1175"/>
      <c r="G5" s="1175"/>
      <c r="H5" s="1175"/>
      <c r="I5" s="1175"/>
    </row>
    <row r="6" spans="1:9" ht="18" customHeight="1" x14ac:dyDescent="0.2">
      <c r="A6" s="1175" t="s">
        <v>281</v>
      </c>
      <c r="B6" s="1175"/>
      <c r="C6" s="1175"/>
      <c r="D6" s="1175"/>
      <c r="E6" s="1175"/>
      <c r="F6" s="1175"/>
      <c r="G6" s="1175"/>
      <c r="H6" s="1175"/>
      <c r="I6" s="1175"/>
    </row>
    <row r="7" spans="1:9" ht="12" customHeight="1" x14ac:dyDescent="0.2">
      <c r="E7" s="208"/>
    </row>
    <row r="8" spans="1:9" ht="18" customHeight="1" x14ac:dyDescent="0.35">
      <c r="A8" s="103" t="s">
        <v>368</v>
      </c>
      <c r="B8" s="21" t="str">
        <f>"cytDt/"&amp;'Data Input'!F4&amp;"/mv-"&amp;'Data Input'!K4&amp;"/"&amp;'Data Input'!K25&amp;"/"</f>
        <v>cytDt/823333551186/mv-326/2024-25/</v>
      </c>
      <c r="H8" s="104" t="s">
        <v>42</v>
      </c>
      <c r="I8" s="293" t="str">
        <f>TEXT('Data Input'!F5,"dd/mm/yyyy")</f>
        <v>02/09/2024</v>
      </c>
    </row>
    <row r="9" spans="1:9" ht="15.95" customHeight="1" x14ac:dyDescent="0.2">
      <c r="A9" s="103" t="s">
        <v>282</v>
      </c>
    </row>
    <row r="10" spans="1:9" ht="12" customHeight="1" x14ac:dyDescent="0.2">
      <c r="A10" s="103"/>
    </row>
    <row r="11" spans="1:9" ht="18" customHeight="1" x14ac:dyDescent="0.2">
      <c r="A11" s="103" t="s">
        <v>283</v>
      </c>
      <c r="B11" s="1013" t="str">
        <f>'Data Input'!D6</f>
        <v>মোঃ আব্দুল মান্নান খান</v>
      </c>
    </row>
    <row r="12" spans="1:9" ht="35.1" customHeight="1" x14ac:dyDescent="0.2">
      <c r="A12" s="152" t="s">
        <v>182</v>
      </c>
      <c r="B12" s="1088" t="str">
        <f>'Data Input'!D7</f>
        <v>d¬¨vUt 3/wm, †ivWt 02, †gvnv¤§`cyi †m›Uªvj †ivW, cyivb evm ÷¨vÛ, †gvnv¤§`cyi, XvKv-1218|</v>
      </c>
      <c r="C12" s="1088"/>
      <c r="D12" s="1088"/>
      <c r="E12" s="1088"/>
      <c r="F12" s="1088"/>
      <c r="G12" s="1088"/>
      <c r="H12" s="1088"/>
      <c r="I12" s="1088"/>
    </row>
    <row r="13" spans="1:9" ht="12" customHeight="1" x14ac:dyDescent="0.2">
      <c r="A13" s="152"/>
      <c r="B13" s="206"/>
      <c r="C13" s="206"/>
      <c r="D13" s="206"/>
      <c r="E13" s="206"/>
      <c r="F13" s="206"/>
      <c r="G13" s="206"/>
      <c r="H13" s="206"/>
      <c r="I13" s="206"/>
    </row>
    <row r="14" spans="1:9" ht="15.95" customHeight="1" x14ac:dyDescent="0.2">
      <c r="A14" s="103" t="s">
        <v>284</v>
      </c>
      <c r="B14" s="21" t="str">
        <f>'Data Input'!F4&amp;"/Ktmvt-"&amp;'Data Input'!K4</f>
        <v>823333551186/Ktmvt-326</v>
      </c>
    </row>
    <row r="15" spans="1:9" ht="15.95" customHeight="1" x14ac:dyDescent="0.2">
      <c r="A15" s="103" t="s">
        <v>285</v>
      </c>
      <c r="B15" s="151" t="str">
        <f>'Data Input'!D4</f>
        <v>2018-19</v>
      </c>
    </row>
    <row r="16" spans="1:9" ht="12" customHeight="1" x14ac:dyDescent="0.2">
      <c r="A16" s="106"/>
    </row>
    <row r="17" spans="1:9" ht="17.100000000000001" customHeight="1" x14ac:dyDescent="0.2">
      <c r="A17" s="1170" t="s">
        <v>678</v>
      </c>
      <c r="B17" s="1170"/>
      <c r="C17" s="1170"/>
      <c r="D17" s="1170"/>
      <c r="E17" s="1170"/>
      <c r="F17" s="1170"/>
      <c r="G17" s="1170"/>
      <c r="H17" s="1170"/>
      <c r="I17" s="1170"/>
    </row>
    <row r="18" spans="1:9" ht="16.5" customHeight="1" x14ac:dyDescent="0.2">
      <c r="A18" s="1172" t="s">
        <v>679</v>
      </c>
      <c r="B18" s="1172"/>
      <c r="C18" s="1172"/>
      <c r="D18" s="1172"/>
      <c r="E18" s="1172"/>
      <c r="F18" s="1172"/>
      <c r="G18" s="1172"/>
      <c r="H18" s="1172"/>
      <c r="I18" s="1172"/>
    </row>
    <row r="19" spans="1:9" ht="17.100000000000001" customHeight="1" x14ac:dyDescent="0.2">
      <c r="A19" s="1172" t="s">
        <v>680</v>
      </c>
      <c r="B19" s="1172"/>
      <c r="C19" s="1172"/>
      <c r="D19" s="1172"/>
      <c r="E19" s="1172"/>
      <c r="F19" s="1172"/>
      <c r="G19" s="1172"/>
      <c r="H19" s="1172"/>
      <c r="I19" s="1172"/>
    </row>
    <row r="20" spans="1:9" ht="17.100000000000001" customHeight="1" x14ac:dyDescent="0.2">
      <c r="A20" s="1172" t="s">
        <v>778</v>
      </c>
      <c r="B20" s="1172"/>
      <c r="C20" s="1172"/>
      <c r="D20" s="1172"/>
      <c r="E20" s="1172"/>
      <c r="F20" s="1172"/>
      <c r="G20" s="1172"/>
      <c r="H20" s="1172"/>
      <c r="I20" s="1172"/>
    </row>
    <row r="21" spans="1:9" ht="17.100000000000001" customHeight="1" x14ac:dyDescent="0.2">
      <c r="A21" s="1172" t="s">
        <v>680</v>
      </c>
      <c r="B21" s="1172"/>
      <c r="C21" s="1172"/>
      <c r="D21" s="1172"/>
      <c r="E21" s="1172"/>
      <c r="F21" s="1172"/>
      <c r="G21" s="1172"/>
      <c r="H21" s="1172"/>
      <c r="I21" s="1172"/>
    </row>
    <row r="22" spans="1:9" ht="15.75" customHeight="1" x14ac:dyDescent="0.2">
      <c r="A22" s="1172" t="s">
        <v>286</v>
      </c>
      <c r="B22" s="1172"/>
      <c r="C22" s="1172"/>
      <c r="D22" s="1172"/>
      <c r="E22" s="1172"/>
      <c r="F22" s="1172"/>
      <c r="G22" s="1172"/>
      <c r="H22" s="1172"/>
      <c r="I22" s="1172"/>
    </row>
    <row r="23" spans="1:9" ht="15.95" customHeight="1" x14ac:dyDescent="0.2">
      <c r="A23" s="106"/>
    </row>
    <row r="24" spans="1:9" ht="17.100000000000001" customHeight="1" x14ac:dyDescent="0.2">
      <c r="A24" s="1172" t="s">
        <v>296</v>
      </c>
      <c r="B24" s="1172"/>
      <c r="C24" s="1172"/>
      <c r="D24" s="1172"/>
      <c r="E24" s="1172"/>
      <c r="F24" s="1172"/>
      <c r="G24" s="1172"/>
      <c r="H24" s="1172"/>
      <c r="I24" s="1172"/>
    </row>
    <row r="25" spans="1:9" ht="17.100000000000001" customHeight="1" x14ac:dyDescent="0.2">
      <c r="A25" s="1172" t="str">
        <f>"          (K) Ki`vZvi  ..."&amp;TEXT('MisC Intrst-3'!N4,"dd/mm/yyyy")&amp;".... Zvwi‡L mgvß Avq e‡l©i AvqKi wiUvb© `vwLj Kwievi Rb¨;"</f>
        <v xml:space="preserve">          (K) Ki`vZvi  ...30/06/2018.... Zvwi‡L mgvß Avq e‡l©i AvqKi wiUvb© `vwLj Kwievi Rb¨;</v>
      </c>
      <c r="B25" s="1172"/>
      <c r="C25" s="1172"/>
      <c r="D25" s="1172"/>
      <c r="E25" s="1172"/>
      <c r="F25" s="1172"/>
      <c r="G25" s="1172"/>
      <c r="H25" s="1172"/>
      <c r="I25" s="1172"/>
    </row>
    <row r="26" spans="1:9" ht="17.100000000000001" customHeight="1" x14ac:dyDescent="0.2">
      <c r="A26" s="1172" t="s">
        <v>287</v>
      </c>
      <c r="B26" s="1172"/>
      <c r="C26" s="1172"/>
      <c r="D26" s="1172"/>
      <c r="E26" s="1172"/>
      <c r="F26" s="1172"/>
      <c r="G26" s="1172"/>
      <c r="H26" s="1172"/>
      <c r="I26" s="1172"/>
    </row>
    <row r="27" spans="1:9" ht="17.100000000000001" customHeight="1" x14ac:dyDescent="0.2">
      <c r="A27" s="1172" t="s">
        <v>288</v>
      </c>
      <c r="B27" s="1172"/>
      <c r="C27" s="1172"/>
      <c r="D27" s="1172"/>
      <c r="E27" s="1172"/>
      <c r="F27" s="1172"/>
      <c r="G27" s="1172"/>
      <c r="H27" s="1172"/>
      <c r="I27" s="1172"/>
    </row>
    <row r="28" spans="1:9" ht="17.100000000000001" customHeight="1" x14ac:dyDescent="0.2">
      <c r="A28" s="1172" t="s">
        <v>289</v>
      </c>
      <c r="B28" s="1172"/>
      <c r="C28" s="1172"/>
      <c r="D28" s="1172"/>
      <c r="E28" s="1172"/>
      <c r="F28" s="1172"/>
      <c r="G28" s="1172"/>
      <c r="H28" s="1172"/>
      <c r="I28" s="1172"/>
    </row>
    <row r="29" spans="1:9" ht="17.100000000000001" customHeight="1" x14ac:dyDescent="0.2">
      <c r="A29" s="1172" t="s">
        <v>297</v>
      </c>
      <c r="B29" s="1172"/>
      <c r="C29" s="1172"/>
      <c r="D29" s="1172"/>
      <c r="E29" s="1172"/>
      <c r="F29" s="1172"/>
      <c r="G29" s="1172"/>
      <c r="H29" s="1172"/>
      <c r="I29" s="1172"/>
    </row>
    <row r="30" spans="1:9" ht="15" customHeight="1" x14ac:dyDescent="0.2">
      <c r="A30" s="103"/>
    </row>
    <row r="31" spans="1:9" ht="17.100000000000001" customHeight="1" x14ac:dyDescent="0.2">
      <c r="A31" s="1172" t="s">
        <v>295</v>
      </c>
      <c r="B31" s="1172"/>
      <c r="C31" s="1172"/>
      <c r="D31" s="1172"/>
      <c r="E31" s="1172"/>
      <c r="F31" s="1172"/>
      <c r="G31" s="1172"/>
      <c r="H31" s="1172"/>
      <c r="I31" s="1172"/>
    </row>
    <row r="32" spans="1:9" ht="15" customHeight="1" x14ac:dyDescent="0.2">
      <c r="A32" s="103"/>
    </row>
    <row r="33" spans="1:9" ht="17.100000000000001" customHeight="1" x14ac:dyDescent="0.2">
      <c r="A33" s="1170" t="s">
        <v>290</v>
      </c>
      <c r="B33" s="1170"/>
      <c r="C33" s="1170"/>
      <c r="D33" s="1170"/>
      <c r="E33" s="1170"/>
      <c r="F33" s="1170"/>
      <c r="G33" s="1170"/>
      <c r="H33" s="1170"/>
      <c r="I33" s="1170"/>
    </row>
    <row r="34" spans="1:9" ht="17.100000000000001" customHeight="1" x14ac:dyDescent="0.2">
      <c r="A34" s="1170" t="s">
        <v>291</v>
      </c>
      <c r="B34" s="1170"/>
      <c r="C34" s="1170"/>
      <c r="D34" s="1170"/>
      <c r="E34" s="1170"/>
      <c r="F34" s="1170"/>
      <c r="G34" s="1170"/>
      <c r="H34" s="1170"/>
      <c r="I34" s="1170"/>
    </row>
    <row r="35" spans="1:9" ht="17.100000000000001" customHeight="1" x14ac:dyDescent="0.2">
      <c r="A35" s="1170" t="s">
        <v>292</v>
      </c>
      <c r="B35" s="1170"/>
      <c r="C35" s="1170"/>
      <c r="D35" s="1170"/>
      <c r="E35" s="24"/>
      <c r="F35" s="24"/>
      <c r="G35" s="24"/>
      <c r="H35" s="24"/>
      <c r="I35" s="24"/>
    </row>
    <row r="36" spans="1:9" ht="17.100000000000001" customHeight="1" x14ac:dyDescent="0.2">
      <c r="A36" s="107"/>
      <c r="B36" s="107"/>
      <c r="C36" s="107"/>
      <c r="D36" s="107"/>
    </row>
    <row r="37" spans="1:9" ht="17.100000000000001" customHeight="1" x14ac:dyDescent="0.2">
      <c r="A37" s="107"/>
      <c r="B37" s="107"/>
      <c r="C37" s="107"/>
      <c r="D37" s="107"/>
    </row>
    <row r="38" spans="1:9" ht="17.100000000000001" customHeight="1" x14ac:dyDescent="0.2">
      <c r="A38" s="103"/>
      <c r="H38" s="208" t="s">
        <v>274</v>
      </c>
    </row>
    <row r="39" spans="1:9" ht="17.100000000000001" customHeight="1" x14ac:dyDescent="0.2">
      <c r="A39" s="103"/>
      <c r="H39" s="209" t="s">
        <v>275</v>
      </c>
    </row>
    <row r="40" spans="1:9" ht="17.100000000000001" customHeight="1" x14ac:dyDescent="0.2"/>
    <row r="41" spans="1:9" ht="17.25" customHeight="1" x14ac:dyDescent="0.2"/>
    <row r="42" spans="1:9" ht="18.75" customHeight="1" x14ac:dyDescent="0.35">
      <c r="F42" s="111"/>
      <c r="G42" s="25" t="str">
        <f>'MisC Cal-1'!D146</f>
        <v>†dvbt 02-222220943</v>
      </c>
    </row>
    <row r="43" spans="1:9" ht="19.5" x14ac:dyDescent="0.2">
      <c r="A43" s="110" t="s">
        <v>190</v>
      </c>
      <c r="F43" s="111" t="s">
        <v>293</v>
      </c>
      <c r="G43" t="s">
        <v>189</v>
      </c>
    </row>
    <row r="44" spans="1:9" ht="17.25" x14ac:dyDescent="0.35">
      <c r="F44" s="111" t="s">
        <v>90</v>
      </c>
      <c r="G44" s="39" t="str">
        <f>'MisC Cal-1'!G146</f>
        <v>50/1, wfAvBwc †ivW, bqvcëb, XvKv|</v>
      </c>
    </row>
    <row r="45" spans="1:9" ht="13.9" customHeight="1" x14ac:dyDescent="0.2"/>
    <row r="46" spans="1:9" ht="12" customHeight="1" x14ac:dyDescent="0.2"/>
    <row r="49" ht="11.25" customHeight="1" x14ac:dyDescent="0.2"/>
    <row r="52" ht="9.75" customHeight="1" x14ac:dyDescent="0.2"/>
    <row r="54" ht="34.5" customHeight="1" x14ac:dyDescent="0.2"/>
    <row r="55" ht="11.25" customHeight="1" x14ac:dyDescent="0.2"/>
    <row r="58" ht="12.75" customHeight="1" x14ac:dyDescent="0.2"/>
    <row r="64" ht="18.75" customHeight="1" x14ac:dyDescent="0.2"/>
    <row r="65" ht="11.25" customHeight="1" x14ac:dyDescent="0.2"/>
    <row r="66" ht="18.75" customHeight="1" x14ac:dyDescent="0.2"/>
    <row r="68" ht="18.75" customHeight="1" x14ac:dyDescent="0.2"/>
    <row r="72" ht="11.25" customHeight="1" x14ac:dyDescent="0.2"/>
    <row r="74" ht="15" customHeight="1" x14ac:dyDescent="0.2"/>
    <row r="75" ht="17.25" customHeight="1" x14ac:dyDescent="0.2"/>
  </sheetData>
  <sheetProtection algorithmName="SHA-512" hashValue="PQjFYGiIhhkwvw0DyvGBv+GiZHMQVQJTuZDmnDs8UBgDJ2uoo/u+hDx0UVUtuzzrmPLr7h/TlrN81pj+Rv9FmQ==" saltValue="BGJ4FByZ37HpJ312dHgJGg==" spinCount="100000" sheet="1" objects="1" scenarios="1"/>
  <mergeCells count="20">
    <mergeCell ref="A33:I33"/>
    <mergeCell ref="A34:I34"/>
    <mergeCell ref="A35:D35"/>
    <mergeCell ref="A28:I28"/>
    <mergeCell ref="A29:I29"/>
    <mergeCell ref="A31:I31"/>
    <mergeCell ref="A26:I26"/>
    <mergeCell ref="A27:I27"/>
    <mergeCell ref="A24:I24"/>
    <mergeCell ref="A25:I25"/>
    <mergeCell ref="A22:I22"/>
    <mergeCell ref="A5:I5"/>
    <mergeCell ref="A6:I6"/>
    <mergeCell ref="A2:B3"/>
    <mergeCell ref="A20:I20"/>
    <mergeCell ref="A21:I21"/>
    <mergeCell ref="A18:I18"/>
    <mergeCell ref="A19:I19"/>
    <mergeCell ref="B12:I12"/>
    <mergeCell ref="A17:I17"/>
  </mergeCells>
  <printOptions horizontalCentered="1" verticalCentered="1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1AE005E4-F83E-4C73-908E-6A72230393EE}">
            <xm:f>'MisC Cal-1'!$H$164=FALSE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A1:I10 A11 C11:I11 A12:I45</xm:sqref>
        </x14:conditionalFormatting>
        <x14:conditionalFormatting xmlns:xm="http://schemas.microsoft.com/office/excel/2006/main">
          <x14:cfRule type="expression" priority="1" id="{5B124F5D-BB5C-43A0-9997-BCB4D9E7ED9A}">
            <xm:f>'MisC Cal-1'!$H$161=FALSE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B11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9EFE-D303-4BE5-B7C3-F2DB7B95F781}">
  <sheetPr>
    <tabColor theme="7" tint="0.39997558519241921"/>
  </sheetPr>
  <dimension ref="B3:J32"/>
  <sheetViews>
    <sheetView showGridLines="0" showRowColHeaders="0" showRuler="0" view="pageLayout" zoomScaleNormal="100" workbookViewId="0">
      <selection activeCell="E1" sqref="E1"/>
    </sheetView>
  </sheetViews>
  <sheetFormatPr defaultRowHeight="12.75" x14ac:dyDescent="0.2"/>
  <cols>
    <col min="1" max="1" width="5.85546875" customWidth="1"/>
  </cols>
  <sheetData>
    <row r="3" spans="2:10" ht="19.5" x14ac:dyDescent="0.2">
      <c r="E3" s="994" t="s">
        <v>801</v>
      </c>
    </row>
    <row r="4" spans="2:10" ht="8.25" customHeight="1" x14ac:dyDescent="0.2"/>
    <row r="5" spans="2:10" ht="18" x14ac:dyDescent="0.35">
      <c r="B5" s="1188" t="s">
        <v>784</v>
      </c>
      <c r="C5" s="1189"/>
      <c r="D5" s="1189"/>
      <c r="E5" s="995"/>
      <c r="F5" s="995"/>
      <c r="G5" s="995"/>
      <c r="H5" s="996"/>
    </row>
    <row r="6" spans="2:10" ht="17.25" customHeight="1" x14ac:dyDescent="0.2">
      <c r="B6" s="1195" t="s">
        <v>800</v>
      </c>
      <c r="C6" s="1196"/>
      <c r="D6" s="1196"/>
      <c r="E6" s="1196"/>
      <c r="F6" s="1196"/>
      <c r="G6" s="1196"/>
      <c r="H6" s="1197"/>
    </row>
    <row r="7" spans="2:10" ht="17.25" customHeight="1" x14ac:dyDescent="0.2">
      <c r="B7" s="1195"/>
      <c r="C7" s="1196"/>
      <c r="D7" s="1196"/>
      <c r="E7" s="1196"/>
      <c r="F7" s="1196"/>
      <c r="G7" s="1196"/>
      <c r="H7" s="1197"/>
    </row>
    <row r="8" spans="2:10" ht="17.25" customHeight="1" x14ac:dyDescent="0.2">
      <c r="B8" s="1195"/>
      <c r="C8" s="1196"/>
      <c r="D8" s="1196"/>
      <c r="E8" s="1196"/>
      <c r="F8" s="1196"/>
      <c r="G8" s="1196"/>
      <c r="H8" s="1197"/>
    </row>
    <row r="9" spans="2:10" ht="17.25" x14ac:dyDescent="0.35">
      <c r="B9" s="997" t="s">
        <v>785</v>
      </c>
      <c r="C9" s="290"/>
      <c r="D9" s="290"/>
      <c r="E9" s="290"/>
      <c r="F9" s="290"/>
      <c r="G9" s="290"/>
      <c r="H9" s="998"/>
      <c r="I9" s="24"/>
      <c r="J9" s="24"/>
    </row>
    <row r="10" spans="2:10" ht="17.25" x14ac:dyDescent="0.35">
      <c r="B10" s="1190" t="s">
        <v>793</v>
      </c>
      <c r="C10" s="1191"/>
      <c r="D10" s="1191"/>
      <c r="E10" s="1191"/>
      <c r="F10" s="1191"/>
      <c r="G10" s="295" t="str">
        <f>"Uvt "&amp;'Sheet of Calculation'!D24&amp;"/-"</f>
        <v>Uvt 3172000/-</v>
      </c>
      <c r="H10" s="999"/>
      <c r="I10" s="24"/>
      <c r="J10" s="24"/>
    </row>
    <row r="11" spans="2:10" ht="17.25" x14ac:dyDescent="0.2">
      <c r="B11" s="1192" t="s">
        <v>786</v>
      </c>
      <c r="C11" s="1193"/>
      <c r="D11" s="1193"/>
      <c r="E11" s="1193"/>
      <c r="F11" s="1193"/>
      <c r="G11" s="1000"/>
      <c r="H11" s="998"/>
      <c r="I11" s="24"/>
      <c r="J11" s="24"/>
    </row>
    <row r="12" spans="2:10" ht="17.25" x14ac:dyDescent="0.35">
      <c r="B12" s="1001" t="s">
        <v>787</v>
      </c>
      <c r="C12" s="290"/>
      <c r="D12" s="290"/>
      <c r="E12" s="290"/>
      <c r="F12" s="290"/>
      <c r="G12" s="39" t="str">
        <f>"Uvt "&amp;'MisC Cal-1'!L8&amp;"/-"</f>
        <v>Uvt 590500/-</v>
      </c>
      <c r="H12" s="998"/>
      <c r="I12" s="24"/>
      <c r="J12" s="24"/>
    </row>
    <row r="13" spans="2:10" ht="17.25" x14ac:dyDescent="0.35">
      <c r="B13" s="997" t="s">
        <v>788</v>
      </c>
      <c r="C13" s="290"/>
      <c r="D13" s="290"/>
      <c r="E13" s="290"/>
      <c r="F13" s="290"/>
      <c r="G13" s="290"/>
      <c r="H13" s="998"/>
      <c r="I13" s="24"/>
      <c r="J13" s="24"/>
    </row>
    <row r="14" spans="2:10" ht="17.25" x14ac:dyDescent="0.35">
      <c r="B14" s="1001" t="s">
        <v>789</v>
      </c>
      <c r="C14" s="290"/>
      <c r="D14" s="290"/>
      <c r="F14" s="290"/>
      <c r="G14" s="39" t="str">
        <f>"Uvt "&amp;'Sheet of Calculation'!D24&amp;"/-"</f>
        <v>Uvt 3172000/-</v>
      </c>
      <c r="H14" s="998"/>
      <c r="I14" s="24"/>
      <c r="J14" s="24"/>
    </row>
    <row r="15" spans="2:10" ht="17.25" x14ac:dyDescent="0.35">
      <c r="B15" s="1001" t="s">
        <v>794</v>
      </c>
      <c r="C15" s="290"/>
      <c r="E15" s="290"/>
      <c r="F15" s="290"/>
      <c r="G15" s="290" t="str">
        <f>"Uvt "&amp;'Data Input'!E35&amp;"/-"</f>
        <v>Uvt 600000/-</v>
      </c>
      <c r="H15" s="998"/>
      <c r="I15" s="24"/>
      <c r="J15" s="24"/>
    </row>
    <row r="16" spans="2:10" ht="17.25" x14ac:dyDescent="0.35">
      <c r="B16" s="1001" t="s">
        <v>790</v>
      </c>
      <c r="C16" s="290"/>
      <c r="E16" s="290"/>
      <c r="F16" s="290"/>
      <c r="G16" s="1010" t="str">
        <f>"Uvt "&amp;'Sheet of Calculation'!D26&amp;"/-"</f>
        <v>Uvt 3772000/-</v>
      </c>
      <c r="H16" s="998"/>
      <c r="I16" s="24"/>
      <c r="J16" s="24"/>
    </row>
    <row r="17" spans="2:10" ht="6.75" customHeight="1" x14ac:dyDescent="0.35">
      <c r="B17" s="1001"/>
      <c r="C17" s="290"/>
      <c r="D17" s="290"/>
      <c r="E17" s="290"/>
      <c r="F17" s="290"/>
      <c r="G17" s="290"/>
      <c r="H17" s="998"/>
      <c r="I17" s="24"/>
      <c r="J17" s="24"/>
    </row>
    <row r="18" spans="2:10" ht="17.25" x14ac:dyDescent="0.35">
      <c r="B18" s="1194" t="str">
        <f>'Sheet of Calculation'!D26&amp;"/- UvKvi Dci cÖ‡hvR¨ nv‡i AvqKi:"</f>
        <v>3772000/- UvKvi Dci cÖ‡hvR¨ nv‡i AvqKi:</v>
      </c>
      <c r="C18" s="1096"/>
      <c r="D18" s="1096"/>
      <c r="E18" s="1096"/>
      <c r="F18" s="1096"/>
      <c r="G18" s="290" t="str">
        <f>"Uvt "&amp;'MisC Cal-1'!G15&amp;"/-"</f>
        <v>Uvt 740500/-</v>
      </c>
      <c r="H18" s="998"/>
      <c r="I18" s="24"/>
      <c r="J18" s="24"/>
    </row>
    <row r="19" spans="2:10" ht="17.25" x14ac:dyDescent="0.35">
      <c r="B19" s="1001" t="s">
        <v>796</v>
      </c>
      <c r="C19" s="290"/>
      <c r="D19" s="290"/>
      <c r="E19" s="290"/>
      <c r="F19" s="290" t="s">
        <v>791</v>
      </c>
      <c r="G19" s="290" t="str">
        <f>"Uvt "&amp;'MisC Cal-1'!L8&amp;"/-"</f>
        <v>Uvt 590500/-</v>
      </c>
      <c r="H19" s="998"/>
      <c r="I19" s="24"/>
      <c r="J19" s="24"/>
    </row>
    <row r="20" spans="2:10" ht="17.25" x14ac:dyDescent="0.35">
      <c r="B20" s="1001" t="s">
        <v>795</v>
      </c>
      <c r="C20" s="290"/>
      <c r="D20" s="290"/>
      <c r="E20" s="290"/>
      <c r="F20" s="290"/>
      <c r="G20" s="1010" t="str">
        <f>"Uvt "&amp;'MisC Cal-1'!G16&amp;"/-"</f>
        <v>Uvt 150000/-</v>
      </c>
      <c r="H20" s="998"/>
      <c r="I20" s="24"/>
      <c r="J20" s="24"/>
    </row>
    <row r="21" spans="2:10" s="1005" customFormat="1" ht="17.25" x14ac:dyDescent="0.35">
      <c r="B21" s="997" t="s">
        <v>792</v>
      </c>
      <c r="C21" s="1002"/>
      <c r="D21" s="1002"/>
      <c r="E21" s="1002"/>
      <c r="F21" s="1002"/>
      <c r="G21" s="1002"/>
      <c r="H21" s="1003"/>
      <c r="I21" s="1004"/>
      <c r="J21" s="1004"/>
    </row>
    <row r="22" spans="2:10" ht="17.25" x14ac:dyDescent="0.35">
      <c r="B22" s="1006" t="s">
        <v>797</v>
      </c>
      <c r="C22" s="290"/>
      <c r="E22" s="290"/>
      <c r="F22" s="290"/>
      <c r="G22" s="290" t="str">
        <f>"Uvt "&amp;'MisC Cal-1'!G16&amp;"/-"</f>
        <v>Uvt 150000/-</v>
      </c>
      <c r="H22" s="998"/>
      <c r="I22" s="24"/>
      <c r="J22" s="24"/>
    </row>
    <row r="23" spans="2:10" ht="17.25" x14ac:dyDescent="0.35">
      <c r="B23" s="1006" t="s">
        <v>798</v>
      </c>
      <c r="D23" s="290"/>
      <c r="E23" s="290"/>
      <c r="F23" s="290"/>
      <c r="G23" s="290" t="str">
        <f>"Uvt "&amp;'MisC Cal-1'!I12&amp;"/-"</f>
        <v>Uvt 175000/-</v>
      </c>
      <c r="H23" s="998"/>
      <c r="I23" s="24"/>
      <c r="J23" s="24"/>
    </row>
    <row r="24" spans="2:10" ht="17.25" x14ac:dyDescent="0.35">
      <c r="B24" s="1006" t="s">
        <v>799</v>
      </c>
      <c r="D24" s="290"/>
      <c r="E24" s="290"/>
      <c r="F24" s="290"/>
      <c r="G24" s="290" t="str">
        <f>"Uvt "&amp;'Data Input'!F35&amp;"/-"</f>
        <v>Uvt 130000/-</v>
      </c>
      <c r="H24" s="998"/>
      <c r="I24" s="24"/>
      <c r="J24" s="24"/>
    </row>
    <row r="25" spans="2:10" ht="7.5" customHeight="1" x14ac:dyDescent="0.35">
      <c r="B25" s="1001"/>
      <c r="C25" s="290"/>
      <c r="D25" s="290"/>
      <c r="E25" s="290"/>
      <c r="F25" s="290"/>
      <c r="G25" s="290"/>
      <c r="H25" s="998"/>
      <c r="I25" s="24"/>
      <c r="J25" s="24"/>
    </row>
    <row r="26" spans="2:10" ht="17.25" customHeight="1" x14ac:dyDescent="0.2">
      <c r="B26" s="1180" t="str">
        <f>".................................................. e¨emvq 163(6) avivbymv‡i b¨~bZg Ki`vq "&amp;'MisC Cal-1'!F17&amp;" /- UvKv, hv (1), (2) I (3) Gi g‡a¨ m‡e©v”P|"</f>
        <v>.................................................. e¨emvq 163(6) avivbymv‡i b¨~bZg Ki`vq 175000 /- UvKv, hv (1), (2) I (3) Gi g‡a¨ m‡e©v”P|</v>
      </c>
      <c r="C26" s="1181"/>
      <c r="D26" s="1181"/>
      <c r="E26" s="1181"/>
      <c r="F26" s="1181"/>
      <c r="G26" s="1181"/>
      <c r="H26" s="1182"/>
      <c r="I26" s="24"/>
      <c r="J26" s="24"/>
    </row>
    <row r="27" spans="2:10" ht="17.25" customHeight="1" x14ac:dyDescent="0.2">
      <c r="B27" s="1180"/>
      <c r="C27" s="1181"/>
      <c r="D27" s="1181"/>
      <c r="E27" s="1181"/>
      <c r="F27" s="1181"/>
      <c r="G27" s="1181"/>
      <c r="H27" s="1182"/>
      <c r="I27" s="24"/>
      <c r="J27" s="24"/>
    </row>
    <row r="28" spans="2:10" ht="6.75" customHeight="1" x14ac:dyDescent="0.2">
      <c r="B28" s="1007"/>
      <c r="C28" s="1008"/>
      <c r="D28" s="1008"/>
      <c r="E28" s="1008"/>
      <c r="F28" s="1008"/>
      <c r="G28" s="1008"/>
      <c r="H28" s="1009"/>
      <c r="I28" s="24"/>
      <c r="J28" s="24"/>
    </row>
    <row r="29" spans="2:10" ht="17.25" customHeight="1" x14ac:dyDescent="0.2">
      <c r="B29" s="1183" t="str">
        <f>"myZivs, "&amp;'Data Input'!D4&amp;" Ki eQ‡i Ki`vZvi †gvU Avq n‡e ( "&amp;'Sheet of Calculation'!D24&amp;"+"&amp;'Data Input'!E35&amp; ") = "&amp;'Sheet of Calculation'!D26&amp;"/- UvKv Ges Ki`vq n‡e ("&amp;'MisC Cal-1'!L8&amp;" + "&amp;'MisC Cal-1'!F17&amp;" ) =  "&amp;'MisC Cal-1'!E29&amp;"/- UvKv| "</f>
        <v xml:space="preserve">myZivs, 2018-19 Ki eQ‡i Ki`vZvi †gvU Avq n‡e ( 3172000+600000) = 3772000/- UvKv Ges Ki`vq n‡e (590500 + 175000 ) =  765500/- UvKv| </v>
      </c>
      <c r="C29" s="1095"/>
      <c r="D29" s="1095"/>
      <c r="E29" s="1095"/>
      <c r="F29" s="1095"/>
      <c r="G29" s="1095"/>
      <c r="H29" s="1184"/>
      <c r="I29" s="24"/>
      <c r="J29" s="24"/>
    </row>
    <row r="30" spans="2:10" ht="12.75" customHeight="1" x14ac:dyDescent="0.2">
      <c r="B30" s="1183"/>
      <c r="C30" s="1095"/>
      <c r="D30" s="1095"/>
      <c r="E30" s="1095"/>
      <c r="F30" s="1095"/>
      <c r="G30" s="1095"/>
      <c r="H30" s="1184"/>
    </row>
    <row r="31" spans="2:10" ht="12.75" customHeight="1" x14ac:dyDescent="0.2">
      <c r="B31" s="1183"/>
      <c r="C31" s="1095"/>
      <c r="D31" s="1095"/>
      <c r="E31" s="1095"/>
      <c r="F31" s="1095"/>
      <c r="G31" s="1095"/>
      <c r="H31" s="1184"/>
    </row>
    <row r="32" spans="2:10" ht="12.75" customHeight="1" x14ac:dyDescent="0.2">
      <c r="B32" s="1185"/>
      <c r="C32" s="1186"/>
      <c r="D32" s="1186"/>
      <c r="E32" s="1186"/>
      <c r="F32" s="1186"/>
      <c r="G32" s="1186"/>
      <c r="H32" s="1187"/>
    </row>
  </sheetData>
  <sheetProtection algorithmName="SHA-512" hashValue="Ce08bFr3JsvxMusWJ8C7tsKxMBULyCABY47mtZNd8suR0koaiTyZ+nd4iypBvHVasKt4ZKuWz1VwItQ/TTwWBQ==" saltValue="vuHdanjlTM/MuXGBbZcxhQ==" spinCount="100000" sheet="1" objects="1" scenarios="1"/>
  <mergeCells count="7">
    <mergeCell ref="B26:H27"/>
    <mergeCell ref="B29:H32"/>
    <mergeCell ref="B5:D5"/>
    <mergeCell ref="B10:F10"/>
    <mergeCell ref="B11:F11"/>
    <mergeCell ref="B18:F18"/>
    <mergeCell ref="B6:H8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stopIfTrue="1" id="{A23D4987-37B4-499F-BBEB-15285FCBCCE6}">
            <xm:f>'Data Input'!$E$35&lt;=0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B6:H32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4BA7-A4EE-403B-AC21-579C0BC74FAC}">
  <sheetPr codeName="Sheet4">
    <tabColor rgb="FFFF0000"/>
  </sheetPr>
  <dimension ref="A1:AN165"/>
  <sheetViews>
    <sheetView showGridLines="0" zoomScale="90" zoomScaleNormal="90" workbookViewId="0">
      <selection activeCell="F16" sqref="F16"/>
    </sheetView>
  </sheetViews>
  <sheetFormatPr defaultRowHeight="12.75" x14ac:dyDescent="0.2"/>
  <cols>
    <col min="1" max="1" width="8" customWidth="1"/>
    <col min="2" max="2" width="31.5703125" customWidth="1"/>
    <col min="3" max="3" width="15.140625" customWidth="1"/>
    <col min="4" max="4" width="14.140625" customWidth="1"/>
    <col min="5" max="5" width="17.140625" customWidth="1"/>
    <col min="6" max="6" width="16.42578125" customWidth="1"/>
    <col min="7" max="7" width="16.85546875" customWidth="1"/>
    <col min="8" max="8" width="21.28515625" customWidth="1"/>
    <col min="9" max="9" width="16" customWidth="1"/>
    <col min="10" max="10" width="19.85546875" customWidth="1"/>
    <col min="11" max="11" width="41.7109375" customWidth="1"/>
    <col min="12" max="12" width="13.7109375" customWidth="1"/>
    <col min="13" max="13" width="10.7109375" customWidth="1"/>
    <col min="14" max="14" width="15.7109375" bestFit="1" customWidth="1"/>
    <col min="15" max="15" width="13.28515625" customWidth="1"/>
    <col min="16" max="16" width="10.42578125" customWidth="1"/>
    <col min="17" max="17" width="12.42578125" customWidth="1"/>
    <col min="18" max="18" width="11.5703125" customWidth="1"/>
    <col min="19" max="19" width="11.28515625" customWidth="1"/>
    <col min="22" max="22" width="24.140625" customWidth="1"/>
    <col min="24" max="24" width="10.140625" customWidth="1"/>
    <col min="25" max="25" width="21.7109375" customWidth="1"/>
    <col min="26" max="26" width="10.28515625" customWidth="1"/>
    <col min="27" max="27" width="22" bestFit="1" customWidth="1"/>
    <col min="28" max="28" width="18.7109375" bestFit="1" customWidth="1"/>
    <col min="29" max="29" width="20.85546875" bestFit="1" customWidth="1"/>
    <col min="30" max="30" width="17.5703125" bestFit="1" customWidth="1"/>
    <col min="31" max="31" width="9.42578125" bestFit="1" customWidth="1"/>
    <col min="32" max="32" width="17.5703125" bestFit="1" customWidth="1"/>
    <col min="33" max="33" width="18.7109375" bestFit="1" customWidth="1"/>
    <col min="34" max="34" width="20.85546875" bestFit="1" customWidth="1"/>
    <col min="35" max="35" width="24.28515625" bestFit="1" customWidth="1"/>
    <col min="36" max="36" width="18.28515625" bestFit="1" customWidth="1"/>
    <col min="37" max="37" width="19.28515625" customWidth="1"/>
    <col min="38" max="38" width="16.140625" customWidth="1"/>
    <col min="39" max="39" width="18.140625" bestFit="1" customWidth="1"/>
    <col min="40" max="40" width="24.28515625" bestFit="1" customWidth="1"/>
    <col min="45" max="45" width="9.42578125" bestFit="1" customWidth="1"/>
    <col min="46" max="46" width="22" bestFit="1" customWidth="1"/>
    <col min="47" max="47" width="18.7109375" bestFit="1" customWidth="1"/>
    <col min="48" max="48" width="20.85546875" bestFit="1" customWidth="1"/>
    <col min="49" max="49" width="17.5703125" bestFit="1" customWidth="1"/>
    <col min="51" max="51" width="17.5703125" bestFit="1" customWidth="1"/>
    <col min="54" max="54" width="24.28515625" bestFit="1" customWidth="1"/>
  </cols>
  <sheetData>
    <row r="1" spans="2:40" ht="16.5" customHeight="1" x14ac:dyDescent="0.2"/>
    <row r="2" spans="2:40" ht="19.5" customHeight="1" x14ac:dyDescent="0.2">
      <c r="B2" s="1216" t="s">
        <v>476</v>
      </c>
      <c r="C2" s="1216"/>
      <c r="D2" s="1216"/>
      <c r="E2" s="1216"/>
      <c r="F2" s="1216"/>
      <c r="Z2" s="480" t="str">
        <f>'Data Input'!K5</f>
        <v>১৫, ঢাকা</v>
      </c>
      <c r="AA2" s="480" t="str">
        <f>'Data Input'!I8</f>
        <v>আয়কর কোম্পানী ব্যতীত</v>
      </c>
      <c r="AB2" s="481" t="str" cm="1">
        <f t="array" ref="AB2:AD2">_xlfn.XLOOKUP(Z2,AA5:AA36,AB5:AD36,{2,3,4},FALSE)</f>
        <v>1-1141-0110-০১০১</v>
      </c>
      <c r="AC2" s="481" t="str">
        <v>১-১১৪১-০১১০-০১১১</v>
      </c>
      <c r="AD2" s="481" t="str">
        <v>1-1141-0110-18৭৬</v>
      </c>
      <c r="AF2" s="482" t="str">
        <f>IF(AA2=AB4,AB2,IF(AA2=AC4,AC2,IF(AA2=AD4,AD2,0)))</f>
        <v>১-১১৪১-০১১০-০১১১</v>
      </c>
      <c r="AI2" s="483" t="s">
        <v>165</v>
      </c>
      <c r="AJ2" s="484" t="str">
        <f>'Data Input'!F8</f>
        <v>Individual</v>
      </c>
      <c r="AK2" s="1213" t="s">
        <v>590</v>
      </c>
      <c r="AL2" s="1214"/>
      <c r="AM2" s="1215"/>
    </row>
    <row r="3" spans="2:40" ht="20.25" customHeight="1" x14ac:dyDescent="0.35">
      <c r="K3" s="1204" t="s">
        <v>483</v>
      </c>
      <c r="L3" s="1204"/>
      <c r="AA3" s="1225" t="s">
        <v>369</v>
      </c>
      <c r="AB3" s="1226"/>
      <c r="AC3" s="1226"/>
      <c r="AD3" s="1227"/>
      <c r="AI3" s="485" t="s">
        <v>534</v>
      </c>
      <c r="AJ3" s="486" t="s">
        <v>534</v>
      </c>
      <c r="AK3" s="487">
        <f>IF(I7&gt;0,I7,0)</f>
        <v>175000</v>
      </c>
      <c r="AL3" s="488" t="str">
        <f>_xlfn.XLOOKUP(AJ2,AI3:AI38,AJ3:AJ38,0,1)</f>
        <v>Individual</v>
      </c>
      <c r="AM3" s="488" t="s">
        <v>590</v>
      </c>
    </row>
    <row r="4" spans="2:40" ht="17.25" customHeight="1" x14ac:dyDescent="0.3">
      <c r="B4" s="489" t="s">
        <v>147</v>
      </c>
      <c r="C4" s="490"/>
      <c r="D4" s="491">
        <f>'Sheet of Calculation'!D24</f>
        <v>3172000</v>
      </c>
      <c r="E4" s="492">
        <f>'Sheet of Calculation'!E24</f>
        <v>122300</v>
      </c>
      <c r="F4" s="493"/>
      <c r="H4" s="1230" t="s">
        <v>593</v>
      </c>
      <c r="I4" s="494">
        <v>2.5000000000000001E-3</v>
      </c>
      <c r="J4" s="495"/>
      <c r="K4" s="496" t="s">
        <v>484</v>
      </c>
      <c r="L4" s="497"/>
      <c r="AA4" s="498" t="s">
        <v>474</v>
      </c>
      <c r="AB4" s="480" t="s">
        <v>370</v>
      </c>
      <c r="AC4" s="480" t="s">
        <v>371</v>
      </c>
      <c r="AD4" s="480" t="s">
        <v>372</v>
      </c>
      <c r="AI4" s="485" t="s">
        <v>321</v>
      </c>
      <c r="AJ4" s="499" t="s">
        <v>534</v>
      </c>
      <c r="AK4" s="500" t="str">
        <f>IF(AK3&gt;0,AM3,AM4)</f>
        <v>Trunover Tax</v>
      </c>
      <c r="AL4" s="501" t="s">
        <v>560</v>
      </c>
      <c r="AM4" s="488" t="s">
        <v>591</v>
      </c>
    </row>
    <row r="5" spans="2:40" ht="15.75" x14ac:dyDescent="0.2">
      <c r="B5" s="502" t="s">
        <v>148</v>
      </c>
      <c r="C5" s="503"/>
      <c r="D5" s="504">
        <f>'Sheet of Calculation'!D25</f>
        <v>600000</v>
      </c>
      <c r="E5" s="505">
        <f>'Data Input'!F35</f>
        <v>130000</v>
      </c>
      <c r="F5" s="493" t="s">
        <v>34</v>
      </c>
      <c r="H5" s="1231"/>
      <c r="I5" s="494">
        <v>6.0000000000000001E-3</v>
      </c>
      <c r="K5" s="506">
        <f>IF(L7&gt;L6,K4,L5)</f>
        <v>0</v>
      </c>
      <c r="L5" s="507">
        <v>0</v>
      </c>
      <c r="AA5" s="508" t="s">
        <v>196</v>
      </c>
      <c r="AB5" s="508" t="s">
        <v>374</v>
      </c>
      <c r="AC5" s="508" t="s">
        <v>375</v>
      </c>
      <c r="AD5" s="508" t="s">
        <v>376</v>
      </c>
      <c r="AG5" s="509"/>
      <c r="AI5" s="485" t="s">
        <v>314</v>
      </c>
      <c r="AJ5" s="499" t="s">
        <v>534</v>
      </c>
    </row>
    <row r="6" spans="2:40" ht="17.25" x14ac:dyDescent="0.3">
      <c r="B6" s="502" t="s">
        <v>149</v>
      </c>
      <c r="C6" s="503"/>
      <c r="D6" s="510">
        <f>'Sheet of Calculation'!D26</f>
        <v>3772000</v>
      </c>
      <c r="E6" s="492"/>
      <c r="F6" s="493"/>
      <c r="H6" s="511" t="s">
        <v>592</v>
      </c>
      <c r="I6" s="512">
        <f>'Data Input'!F9</f>
        <v>70000000</v>
      </c>
      <c r="K6" s="513" t="s">
        <v>250</v>
      </c>
      <c r="L6" s="514">
        <f>F16</f>
        <v>590500</v>
      </c>
      <c r="AA6" s="508" t="s">
        <v>197</v>
      </c>
      <c r="AB6" s="508" t="s">
        <v>377</v>
      </c>
      <c r="AC6" s="508" t="s">
        <v>378</v>
      </c>
      <c r="AD6" s="508" t="s">
        <v>379</v>
      </c>
      <c r="AG6" s="509"/>
      <c r="AI6" s="485" t="s">
        <v>588</v>
      </c>
      <c r="AJ6" s="499" t="s">
        <v>534</v>
      </c>
      <c r="AK6" s="515" t="s">
        <v>534</v>
      </c>
      <c r="AL6" s="516">
        <v>30000000</v>
      </c>
      <c r="AM6" s="517">
        <f>IF(I6&gt;=AL6,I6*I4,0)</f>
        <v>175000</v>
      </c>
    </row>
    <row r="7" spans="2:40" ht="17.25" x14ac:dyDescent="0.3">
      <c r="B7" s="489" t="s">
        <v>150</v>
      </c>
      <c r="C7" s="490"/>
      <c r="D7" s="504">
        <f>'Sheet of Calculation'!D27</f>
        <v>340000</v>
      </c>
      <c r="E7" s="492">
        <f>'Sheet of Calculation'!E27</f>
        <v>32000</v>
      </c>
      <c r="F7" s="493" t="s">
        <v>163</v>
      </c>
      <c r="H7" s="518" t="str">
        <f>AK4</f>
        <v>Trunover Tax</v>
      </c>
      <c r="I7" s="519">
        <f>_xlfn.XLOOKUP(AL3,AK6:AK9,AM6:AM9,0,1)</f>
        <v>175000</v>
      </c>
      <c r="K7" s="513" t="str">
        <f>'Data Input'!D45</f>
        <v>153 avivq Mvwoi AwMÖg AvqKi</v>
      </c>
      <c r="L7" s="520">
        <f>'Data Input'!E45</f>
        <v>25000</v>
      </c>
      <c r="AA7" s="508" t="s">
        <v>198</v>
      </c>
      <c r="AB7" s="508" t="s">
        <v>380</v>
      </c>
      <c r="AC7" s="508" t="s">
        <v>381</v>
      </c>
      <c r="AD7" s="508" t="s">
        <v>382</v>
      </c>
      <c r="AI7" s="485" t="s">
        <v>323</v>
      </c>
      <c r="AJ7" s="499" t="s">
        <v>610</v>
      </c>
      <c r="AK7" s="521" t="s">
        <v>610</v>
      </c>
      <c r="AL7" s="522">
        <v>5000000</v>
      </c>
      <c r="AM7" s="523">
        <f>IF(I6&gt;=AL7,I6*I5,0)</f>
        <v>420000</v>
      </c>
      <c r="AN7" s="524"/>
    </row>
    <row r="8" spans="2:40" ht="17.25" x14ac:dyDescent="0.3">
      <c r="B8" s="1221"/>
      <c r="C8" s="1222"/>
      <c r="D8" s="1223"/>
      <c r="E8" s="1223"/>
      <c r="F8" s="1224"/>
      <c r="K8" s="525" t="s">
        <v>485</v>
      </c>
      <c r="L8" s="526">
        <f>IF(L7&gt;L6,L7,L6)</f>
        <v>590500</v>
      </c>
      <c r="AA8" s="508" t="s">
        <v>199</v>
      </c>
      <c r="AB8" s="508" t="s">
        <v>383</v>
      </c>
      <c r="AC8" s="508" t="s">
        <v>384</v>
      </c>
      <c r="AD8" s="508" t="s">
        <v>385</v>
      </c>
      <c r="AI8" s="485" t="s">
        <v>324</v>
      </c>
      <c r="AJ8" s="499" t="s">
        <v>610</v>
      </c>
      <c r="AK8" s="521" t="s">
        <v>537</v>
      </c>
      <c r="AL8" s="522">
        <v>0</v>
      </c>
      <c r="AM8" s="523">
        <f>IF(I6&gt;=AL8,I6*I5,0)</f>
        <v>420000</v>
      </c>
    </row>
    <row r="9" spans="2:40" ht="18" thickBot="1" x14ac:dyDescent="0.35">
      <c r="B9" s="528" t="s">
        <v>35</v>
      </c>
      <c r="C9" s="528"/>
      <c r="D9" s="527" t="s">
        <v>28</v>
      </c>
      <c r="E9" s="527" t="s">
        <v>27</v>
      </c>
      <c r="F9" s="528" t="s">
        <v>26</v>
      </c>
      <c r="J9" s="20"/>
      <c r="L9" s="22"/>
      <c r="AA9" s="508" t="s">
        <v>200</v>
      </c>
      <c r="AB9" s="508" t="s">
        <v>386</v>
      </c>
      <c r="AC9" s="508" t="s">
        <v>387</v>
      </c>
      <c r="AD9" s="508" t="s">
        <v>388</v>
      </c>
      <c r="AI9" s="485" t="s">
        <v>535</v>
      </c>
      <c r="AJ9" s="499" t="s">
        <v>610</v>
      </c>
      <c r="AK9" s="529" t="s">
        <v>168</v>
      </c>
      <c r="AL9" s="530">
        <f>AL7</f>
        <v>5000000</v>
      </c>
      <c r="AM9" s="531">
        <f>IF(I6&gt;=AL9,I6*I5,0)</f>
        <v>420000</v>
      </c>
    </row>
    <row r="10" spans="2:40" ht="17.25" x14ac:dyDescent="0.3">
      <c r="B10" s="1021"/>
      <c r="C10" s="1018">
        <f>D6</f>
        <v>3772000</v>
      </c>
      <c r="D10" s="1014">
        <f>'MisC Cal-1'!D67</f>
        <v>250000</v>
      </c>
      <c r="E10" s="532">
        <f>'MisC Cal-1'!E67</f>
        <v>0</v>
      </c>
      <c r="F10" s="533">
        <f>MIN(C10:D10)*E10</f>
        <v>0</v>
      </c>
      <c r="H10" s="534" t="s">
        <v>488</v>
      </c>
      <c r="I10" s="535">
        <f>'Data Input'!F35</f>
        <v>130000</v>
      </c>
      <c r="J10" s="536"/>
      <c r="AA10" s="508" t="s">
        <v>201</v>
      </c>
      <c r="AB10" s="508" t="s">
        <v>389</v>
      </c>
      <c r="AC10" s="508" t="s">
        <v>390</v>
      </c>
      <c r="AD10" s="508" t="s">
        <v>391</v>
      </c>
      <c r="AI10" s="485" t="s">
        <v>545</v>
      </c>
      <c r="AJ10" s="499" t="s">
        <v>537</v>
      </c>
    </row>
    <row r="11" spans="2:40" ht="17.25" x14ac:dyDescent="0.3">
      <c r="B11" s="1022"/>
      <c r="C11" s="1019">
        <f>IF(C10&gt;D10,(C10-D10),0)</f>
        <v>3522000</v>
      </c>
      <c r="D11" s="1015">
        <f>'MisC Cal-1'!D68</f>
        <v>400000</v>
      </c>
      <c r="E11" s="532">
        <f>'MisC Cal-1'!E68</f>
        <v>0.1</v>
      </c>
      <c r="F11" s="537">
        <f>MIN(C11:D11)*E11</f>
        <v>40000</v>
      </c>
      <c r="H11" s="538" t="s">
        <v>594</v>
      </c>
      <c r="I11" s="535">
        <f>G16</f>
        <v>150000</v>
      </c>
      <c r="J11" s="539"/>
      <c r="AA11" s="508" t="s">
        <v>202</v>
      </c>
      <c r="AB11" s="508" t="s">
        <v>392</v>
      </c>
      <c r="AC11" s="508" t="s">
        <v>393</v>
      </c>
      <c r="AD11" s="508" t="s">
        <v>394</v>
      </c>
      <c r="AI11" s="485" t="s">
        <v>537</v>
      </c>
      <c r="AJ11" s="499" t="s">
        <v>537</v>
      </c>
    </row>
    <row r="12" spans="2:40" ht="17.25" x14ac:dyDescent="0.3">
      <c r="B12" s="1022"/>
      <c r="C12" s="1019">
        <f>IF(C11&gt;D11,(C11-D11),0)</f>
        <v>3122000</v>
      </c>
      <c r="D12" s="1015">
        <f>'MisC Cal-1'!D69</f>
        <v>500000</v>
      </c>
      <c r="E12" s="532">
        <f>'MisC Cal-1'!E69</f>
        <v>0.15000000000000002</v>
      </c>
      <c r="F12" s="537">
        <f>MIN(C12:D12)*E12</f>
        <v>75000.000000000015</v>
      </c>
      <c r="H12" s="538" t="str">
        <f>H7</f>
        <v>Trunover Tax</v>
      </c>
      <c r="I12" s="540">
        <f>I7</f>
        <v>175000</v>
      </c>
      <c r="K12" s="1205" t="s">
        <v>119</v>
      </c>
      <c r="L12" s="1206"/>
      <c r="AA12" s="508" t="s">
        <v>203</v>
      </c>
      <c r="AB12" s="508" t="s">
        <v>395</v>
      </c>
      <c r="AC12" s="508" t="s">
        <v>396</v>
      </c>
      <c r="AD12" s="508" t="s">
        <v>397</v>
      </c>
      <c r="AI12" s="485" t="s">
        <v>98</v>
      </c>
      <c r="AJ12" s="499" t="s">
        <v>534</v>
      </c>
    </row>
    <row r="13" spans="2:40" ht="16.5" thickBot="1" x14ac:dyDescent="0.35">
      <c r="B13" s="1022"/>
      <c r="C13" s="1019">
        <f>IF(C12&gt;D12,(C12-D12),0)</f>
        <v>2622000</v>
      </c>
      <c r="D13" s="1015">
        <f>'MisC Cal-1'!D70</f>
        <v>600000</v>
      </c>
      <c r="E13" s="532">
        <f>'MisC Cal-1'!E70</f>
        <v>0.2</v>
      </c>
      <c r="F13" s="537">
        <f>MIN(C13:D13)*E13</f>
        <v>120000</v>
      </c>
      <c r="K13" s="541" t="s">
        <v>155</v>
      </c>
      <c r="L13" s="542"/>
      <c r="AA13" s="508" t="s">
        <v>204</v>
      </c>
      <c r="AB13" s="508" t="s">
        <v>398</v>
      </c>
      <c r="AC13" s="508" t="s">
        <v>399</v>
      </c>
      <c r="AD13" s="508" t="s">
        <v>400</v>
      </c>
      <c r="AI13" s="485" t="s">
        <v>166</v>
      </c>
      <c r="AJ13" s="499" t="s">
        <v>534</v>
      </c>
      <c r="AK13" s="543"/>
    </row>
    <row r="14" spans="2:40" ht="16.5" customHeight="1" x14ac:dyDescent="0.3">
      <c r="B14" s="1022"/>
      <c r="C14" s="1019">
        <f>IF(C13&gt;D13,(C13-D13),0)</f>
        <v>2022000</v>
      </c>
      <c r="D14" s="1015">
        <f>'MisC Cal-1'!D71</f>
        <v>3000000</v>
      </c>
      <c r="E14" s="532">
        <f>'MisC Cal-1'!E71</f>
        <v>0.25</v>
      </c>
      <c r="F14" s="537">
        <f>MIN(C14:D14)*E14</f>
        <v>505500</v>
      </c>
      <c r="G14" s="544" t="s">
        <v>255</v>
      </c>
      <c r="H14" s="545" t="s">
        <v>488</v>
      </c>
      <c r="N14" s="1228" t="s">
        <v>302</v>
      </c>
      <c r="O14" s="1229"/>
      <c r="AA14" s="508" t="s">
        <v>205</v>
      </c>
      <c r="AB14" s="508" t="s">
        <v>401</v>
      </c>
      <c r="AC14" s="508" t="s">
        <v>402</v>
      </c>
      <c r="AD14" s="508" t="s">
        <v>403</v>
      </c>
      <c r="AI14" s="485" t="s">
        <v>167</v>
      </c>
      <c r="AJ14" s="499" t="s">
        <v>534</v>
      </c>
    </row>
    <row r="15" spans="2:40" ht="16.5" thickBot="1" x14ac:dyDescent="0.35">
      <c r="B15" s="962"/>
      <c r="C15" s="1020">
        <f>IF(C14&gt;D14,(C14-D14),0)</f>
        <v>0</v>
      </c>
      <c r="D15" s="1015" t="str">
        <f>'MisC Cal-1'!D72</f>
        <v>Aewkó</v>
      </c>
      <c r="E15" s="532">
        <f>'MisC Cal-1'!E72</f>
        <v>0.3</v>
      </c>
      <c r="F15" s="546">
        <f>C15*E15</f>
        <v>0</v>
      </c>
      <c r="G15" s="1023">
        <f>SUM(F10:F15)</f>
        <v>740500</v>
      </c>
      <c r="H15" s="547">
        <f>'Data Input'!F35</f>
        <v>130000</v>
      </c>
      <c r="K15" s="548" t="s">
        <v>486</v>
      </c>
      <c r="L15" s="549">
        <f>L8+F17</f>
        <v>765500</v>
      </c>
      <c r="N15" s="550" t="s">
        <v>300</v>
      </c>
      <c r="O15" s="550">
        <f>'Data Input'!F33</f>
        <v>122300</v>
      </c>
      <c r="AA15" s="508" t="s">
        <v>206</v>
      </c>
      <c r="AB15" s="508" t="s">
        <v>404</v>
      </c>
      <c r="AC15" s="508" t="s">
        <v>405</v>
      </c>
      <c r="AD15" s="508" t="s">
        <v>406</v>
      </c>
      <c r="AI15" s="485" t="s">
        <v>316</v>
      </c>
      <c r="AJ15" s="499" t="s">
        <v>534</v>
      </c>
    </row>
    <row r="16" spans="2:40" ht="17.25" x14ac:dyDescent="0.35">
      <c r="B16" s="1016" t="s">
        <v>250</v>
      </c>
      <c r="C16" s="1017"/>
      <c r="D16" s="551"/>
      <c r="E16" s="552"/>
      <c r="F16" s="553">
        <f>SUM('Sheet of Calculation'!F30:F35)</f>
        <v>590500</v>
      </c>
      <c r="G16" s="554">
        <f>IF((G15-F16)&lt;0,0,(G15-F16))</f>
        <v>150000</v>
      </c>
      <c r="K16" s="555" t="s">
        <v>40</v>
      </c>
      <c r="L16" s="556">
        <f>'MisC Cal-2'!D69</f>
        <v>134148.04539722571</v>
      </c>
      <c r="N16" s="557" t="s">
        <v>303</v>
      </c>
      <c r="O16" s="558">
        <f>'Data Input'!F35+'Data Input'!F37</f>
        <v>162000</v>
      </c>
      <c r="AA16" s="508" t="s">
        <v>207</v>
      </c>
      <c r="AB16" s="508" t="s">
        <v>407</v>
      </c>
      <c r="AC16" s="508" t="s">
        <v>408</v>
      </c>
      <c r="AD16" s="508" t="s">
        <v>409</v>
      </c>
      <c r="AI16" s="485" t="s">
        <v>317</v>
      </c>
      <c r="AJ16" s="499" t="s">
        <v>534</v>
      </c>
    </row>
    <row r="17" spans="2:36" ht="15.75" x14ac:dyDescent="0.3">
      <c r="B17" s="1218" t="s">
        <v>256</v>
      </c>
      <c r="C17" s="1218"/>
      <c r="D17" s="1218"/>
      <c r="E17" s="1218"/>
      <c r="F17" s="559">
        <f>MAX(I10:I12)</f>
        <v>175000</v>
      </c>
      <c r="K17" s="560" t="s">
        <v>487</v>
      </c>
      <c r="L17" s="561">
        <f>E34-H15</f>
        <v>501351.95460277423</v>
      </c>
      <c r="N17" s="550" t="s">
        <v>481</v>
      </c>
      <c r="O17" s="550">
        <f>'Data Input'!E44</f>
        <v>150000</v>
      </c>
      <c r="AA17" s="508" t="s">
        <v>208</v>
      </c>
      <c r="AB17" s="508" t="s">
        <v>410</v>
      </c>
      <c r="AC17" s="508" t="s">
        <v>411</v>
      </c>
      <c r="AD17" s="508" t="s">
        <v>412</v>
      </c>
      <c r="AI17" s="485" t="s">
        <v>322</v>
      </c>
      <c r="AJ17" s="499" t="s">
        <v>534</v>
      </c>
    </row>
    <row r="18" spans="2:36" ht="15.75" x14ac:dyDescent="0.3">
      <c r="B18" s="1219" t="s">
        <v>257</v>
      </c>
      <c r="C18" s="1219"/>
      <c r="D18" s="1219"/>
      <c r="E18" s="1219"/>
      <c r="F18" s="562">
        <f>'Data Input'!F37</f>
        <v>32000</v>
      </c>
      <c r="K18" s="563" t="s">
        <v>120</v>
      </c>
      <c r="L18" s="564">
        <f>L17+'MisC Cal-2'!D10</f>
        <v>567687.15006305161</v>
      </c>
      <c r="N18" s="565" t="s">
        <v>301</v>
      </c>
      <c r="O18" s="550">
        <f>'Data Input'!E46</f>
        <v>120000</v>
      </c>
      <c r="AA18" s="508" t="s">
        <v>209</v>
      </c>
      <c r="AB18" s="508" t="s">
        <v>413</v>
      </c>
      <c r="AC18" s="508" t="s">
        <v>414</v>
      </c>
      <c r="AD18" s="508" t="s">
        <v>415</v>
      </c>
      <c r="AI18" s="485" t="s">
        <v>320</v>
      </c>
      <c r="AJ18" s="499" t="s">
        <v>534</v>
      </c>
    </row>
    <row r="19" spans="2:36" ht="17.25" x14ac:dyDescent="0.3">
      <c r="B19" s="1220" t="s">
        <v>249</v>
      </c>
      <c r="C19" s="1220"/>
      <c r="D19" s="1220"/>
      <c r="E19" s="1220"/>
      <c r="F19" s="566">
        <f>SUM(F16:F18)</f>
        <v>797500</v>
      </c>
      <c r="K19" s="541" t="s">
        <v>480</v>
      </c>
      <c r="L19" s="567">
        <f>'Data Input'!E45</f>
        <v>25000</v>
      </c>
      <c r="N19" s="568" t="s">
        <v>309</v>
      </c>
      <c r="O19" s="569">
        <f>SUM(O15:O18)</f>
        <v>554300</v>
      </c>
      <c r="AA19" s="508" t="s">
        <v>210</v>
      </c>
      <c r="AB19" s="508" t="s">
        <v>416</v>
      </c>
      <c r="AC19" s="508" t="s">
        <v>417</v>
      </c>
      <c r="AD19" s="508" t="s">
        <v>418</v>
      </c>
      <c r="AI19" s="485" t="s">
        <v>318</v>
      </c>
      <c r="AJ19" s="499" t="s">
        <v>534</v>
      </c>
    </row>
    <row r="20" spans="2:36" ht="17.25" x14ac:dyDescent="0.35">
      <c r="K20" s="570" t="s">
        <v>298</v>
      </c>
      <c r="L20" s="571">
        <f>L18-L19</f>
        <v>542687.15006305161</v>
      </c>
      <c r="AA20" s="508" t="s">
        <v>214</v>
      </c>
      <c r="AB20" s="508" t="s">
        <v>419</v>
      </c>
      <c r="AC20" s="508" t="s">
        <v>420</v>
      </c>
      <c r="AD20" s="508" t="s">
        <v>421</v>
      </c>
      <c r="AI20" s="485" t="s">
        <v>319</v>
      </c>
      <c r="AJ20" s="499" t="s">
        <v>534</v>
      </c>
    </row>
    <row r="21" spans="2:36" ht="15.75" x14ac:dyDescent="0.2">
      <c r="K21" s="572" t="s">
        <v>299</v>
      </c>
      <c r="L21" s="573">
        <f>IF(L20&gt;=0,L20,0)</f>
        <v>542687.15006305161</v>
      </c>
      <c r="AA21" s="508" t="s">
        <v>215</v>
      </c>
      <c r="AB21" s="508" t="s">
        <v>422</v>
      </c>
      <c r="AC21" s="508" t="s">
        <v>423</v>
      </c>
      <c r="AD21" s="508" t="s">
        <v>424</v>
      </c>
      <c r="AI21" s="485" t="s">
        <v>325</v>
      </c>
      <c r="AJ21" s="499" t="s">
        <v>534</v>
      </c>
    </row>
    <row r="22" spans="2:36" ht="15.75" x14ac:dyDescent="0.2">
      <c r="K22" s="572" t="s">
        <v>306</v>
      </c>
      <c r="L22" s="534">
        <f>L21+H15+F18</f>
        <v>704687.15006305161</v>
      </c>
      <c r="AA22" s="508" t="s">
        <v>373</v>
      </c>
      <c r="AB22" s="508" t="s">
        <v>425</v>
      </c>
      <c r="AC22" s="508" t="s">
        <v>426</v>
      </c>
      <c r="AD22" s="508" t="s">
        <v>427</v>
      </c>
      <c r="AI22" s="485" t="s">
        <v>326</v>
      </c>
      <c r="AJ22" s="499" t="s">
        <v>534</v>
      </c>
    </row>
    <row r="23" spans="2:36" ht="19.5" x14ac:dyDescent="0.2">
      <c r="B23" s="1217"/>
      <c r="C23" s="1217"/>
      <c r="K23" s="574" t="s">
        <v>69</v>
      </c>
      <c r="L23" s="575">
        <f>L22-O19</f>
        <v>150387.15006305161</v>
      </c>
      <c r="AA23" s="508" t="s">
        <v>216</v>
      </c>
      <c r="AB23" s="508" t="s">
        <v>428</v>
      </c>
      <c r="AC23" s="508" t="s">
        <v>429</v>
      </c>
      <c r="AD23" s="508" t="s">
        <v>430</v>
      </c>
      <c r="AI23" s="485" t="s">
        <v>327</v>
      </c>
      <c r="AJ23" s="499" t="s">
        <v>534</v>
      </c>
    </row>
    <row r="24" spans="2:36" ht="15.75" x14ac:dyDescent="0.2">
      <c r="C24" s="576"/>
      <c r="E24" s="576"/>
      <c r="AA24" s="508" t="s">
        <v>217</v>
      </c>
      <c r="AB24" s="508" t="s">
        <v>431</v>
      </c>
      <c r="AC24" s="508" t="s">
        <v>432</v>
      </c>
      <c r="AD24" s="508" t="s">
        <v>433</v>
      </c>
      <c r="AI24" s="485" t="s">
        <v>328</v>
      </c>
      <c r="AJ24" s="499" t="s">
        <v>534</v>
      </c>
    </row>
    <row r="25" spans="2:36" ht="17.25" x14ac:dyDescent="0.35">
      <c r="B25" s="1208" t="s">
        <v>252</v>
      </c>
      <c r="C25" s="1209"/>
      <c r="D25" s="1209"/>
      <c r="E25" s="1210"/>
      <c r="F25" s="577"/>
      <c r="J25" s="2"/>
      <c r="AA25" s="508" t="s">
        <v>220</v>
      </c>
      <c r="AB25" s="508" t="s">
        <v>434</v>
      </c>
      <c r="AC25" s="508" t="s">
        <v>435</v>
      </c>
      <c r="AD25" s="508" t="s">
        <v>436</v>
      </c>
      <c r="AI25" s="578" t="s">
        <v>329</v>
      </c>
      <c r="AJ25" s="499" t="s">
        <v>534</v>
      </c>
    </row>
    <row r="26" spans="2:36" ht="15.75" x14ac:dyDescent="0.2">
      <c r="B26" s="579"/>
      <c r="F26" s="580"/>
      <c r="J26" s="2"/>
      <c r="L26" s="581"/>
      <c r="AA26" s="508" t="s">
        <v>223</v>
      </c>
      <c r="AB26" s="508" t="s">
        <v>437</v>
      </c>
      <c r="AC26" s="508" t="s">
        <v>438</v>
      </c>
      <c r="AD26" s="508" t="s">
        <v>439</v>
      </c>
      <c r="AI26" s="485" t="s">
        <v>315</v>
      </c>
      <c r="AJ26" s="499" t="s">
        <v>534</v>
      </c>
    </row>
    <row r="27" spans="2:36" ht="15.75" x14ac:dyDescent="0.3">
      <c r="B27" s="582" t="s">
        <v>304</v>
      </c>
      <c r="C27" s="583"/>
      <c r="D27" s="584"/>
      <c r="E27" s="585">
        <f>'Data Input'!E36</f>
        <v>3772000</v>
      </c>
      <c r="AA27" s="508" t="s">
        <v>219</v>
      </c>
      <c r="AB27" s="508" t="s">
        <v>440</v>
      </c>
      <c r="AC27" s="508" t="s">
        <v>441</v>
      </c>
      <c r="AD27" s="508" t="s">
        <v>442</v>
      </c>
      <c r="AI27" s="485" t="s">
        <v>536</v>
      </c>
      <c r="AJ27" s="499" t="s">
        <v>610</v>
      </c>
    </row>
    <row r="28" spans="2:36" ht="15.75" x14ac:dyDescent="0.2">
      <c r="B28" s="586" t="s">
        <v>116</v>
      </c>
      <c r="C28" s="587"/>
      <c r="D28" s="588"/>
      <c r="E28" s="585">
        <f>'Sheet of Calculation'!D30</f>
        <v>250000</v>
      </c>
      <c r="AA28" s="508" t="s">
        <v>221</v>
      </c>
      <c r="AB28" s="508" t="s">
        <v>443</v>
      </c>
      <c r="AC28" s="508" t="s">
        <v>444</v>
      </c>
      <c r="AD28" s="508" t="s">
        <v>445</v>
      </c>
      <c r="AI28" s="485" t="s">
        <v>538</v>
      </c>
      <c r="AJ28" s="499" t="s">
        <v>168</v>
      </c>
    </row>
    <row r="29" spans="2:36" ht="15.75" x14ac:dyDescent="0.3">
      <c r="B29" s="589" t="s">
        <v>486</v>
      </c>
      <c r="C29" s="590"/>
      <c r="D29" s="591"/>
      <c r="E29" s="549">
        <f>L8+F17</f>
        <v>765500</v>
      </c>
      <c r="J29" s="1"/>
      <c r="AA29" s="508" t="s">
        <v>211</v>
      </c>
      <c r="AB29" s="508" t="s">
        <v>446</v>
      </c>
      <c r="AC29" s="508" t="s">
        <v>447</v>
      </c>
      <c r="AD29" s="508" t="s">
        <v>448</v>
      </c>
      <c r="AI29" s="485" t="s">
        <v>539</v>
      </c>
      <c r="AJ29" s="499" t="s">
        <v>610</v>
      </c>
    </row>
    <row r="30" spans="2:36" ht="15.75" x14ac:dyDescent="0.3">
      <c r="B30" s="592" t="s">
        <v>40</v>
      </c>
      <c r="C30" s="590"/>
      <c r="D30" s="591"/>
      <c r="E30" s="556">
        <f>'MisC Cal-2'!D69</f>
        <v>134148.04539722571</v>
      </c>
      <c r="AA30" s="508" t="s">
        <v>212</v>
      </c>
      <c r="AB30" s="508" t="s">
        <v>449</v>
      </c>
      <c r="AC30" s="508" t="s">
        <v>450</v>
      </c>
      <c r="AD30" s="508" t="s">
        <v>451</v>
      </c>
      <c r="AI30" s="485" t="s">
        <v>542</v>
      </c>
      <c r="AJ30" s="499" t="s">
        <v>610</v>
      </c>
    </row>
    <row r="31" spans="2:36" ht="15.75" x14ac:dyDescent="0.3">
      <c r="B31" s="593" t="s">
        <v>489</v>
      </c>
      <c r="C31" s="594"/>
      <c r="D31" s="595"/>
      <c r="E31" s="596">
        <f>F17+E41</f>
        <v>631351.95460277423</v>
      </c>
      <c r="F31" s="597">
        <v>3000</v>
      </c>
      <c r="AA31" s="508" t="s">
        <v>222</v>
      </c>
      <c r="AB31" s="508" t="s">
        <v>452</v>
      </c>
      <c r="AC31" s="508" t="s">
        <v>453</v>
      </c>
      <c r="AD31" s="508" t="s">
        <v>454</v>
      </c>
      <c r="AI31" s="485" t="s">
        <v>544</v>
      </c>
      <c r="AJ31" s="499" t="s">
        <v>168</v>
      </c>
    </row>
    <row r="32" spans="2:36" ht="15.75" x14ac:dyDescent="0.3">
      <c r="B32" s="598" t="s">
        <v>117</v>
      </c>
      <c r="C32" s="599"/>
      <c r="D32" s="600"/>
      <c r="E32" s="585">
        <f>'Data Input'!I6</f>
        <v>5000</v>
      </c>
      <c r="F32" s="597">
        <v>4000</v>
      </c>
      <c r="AA32" s="508" t="s">
        <v>218</v>
      </c>
      <c r="AB32" s="508" t="s">
        <v>455</v>
      </c>
      <c r="AC32" s="508" t="s">
        <v>456</v>
      </c>
      <c r="AD32" s="508" t="s">
        <v>457</v>
      </c>
      <c r="AI32" s="485" t="s">
        <v>540</v>
      </c>
      <c r="AJ32" s="499" t="s">
        <v>168</v>
      </c>
    </row>
    <row r="33" spans="2:36" ht="17.25" x14ac:dyDescent="0.3">
      <c r="B33" s="601" t="s">
        <v>258</v>
      </c>
      <c r="C33" s="599"/>
      <c r="D33" s="600"/>
      <c r="E33" s="602">
        <f>IF(E27&gt;E28,MAX(E31:E32),E31)</f>
        <v>631351.95460277423</v>
      </c>
      <c r="F33" s="597">
        <v>5000</v>
      </c>
      <c r="AA33" s="508" t="s">
        <v>213</v>
      </c>
      <c r="AB33" s="508" t="s">
        <v>458</v>
      </c>
      <c r="AC33" s="508" t="s">
        <v>459</v>
      </c>
      <c r="AD33" s="508" t="s">
        <v>460</v>
      </c>
      <c r="AI33" s="485" t="s">
        <v>541</v>
      </c>
      <c r="AJ33" s="499" t="s">
        <v>168</v>
      </c>
    </row>
    <row r="34" spans="2:36" ht="17.25" x14ac:dyDescent="0.3">
      <c r="B34" s="603" t="s">
        <v>115</v>
      </c>
      <c r="C34" s="604"/>
      <c r="D34" s="605"/>
      <c r="E34" s="606">
        <f>IF(E33&gt;='Data Input'!I6,'MisC Cal-1'!E33,0)</f>
        <v>631351.95460277423</v>
      </c>
      <c r="AA34" s="508" t="s">
        <v>195</v>
      </c>
      <c r="AB34" s="508" t="s">
        <v>461</v>
      </c>
      <c r="AC34" s="508" t="s">
        <v>462</v>
      </c>
      <c r="AD34" s="508" t="s">
        <v>463</v>
      </c>
      <c r="AI34" s="485" t="s">
        <v>543</v>
      </c>
      <c r="AJ34" s="499" t="s">
        <v>537</v>
      </c>
    </row>
    <row r="35" spans="2:36" ht="17.25" x14ac:dyDescent="0.3">
      <c r="B35" s="607" t="s">
        <v>490</v>
      </c>
      <c r="C35" s="608"/>
      <c r="D35" s="608"/>
      <c r="E35" s="609">
        <f>E34+F18</f>
        <v>663351.95460277423</v>
      </c>
      <c r="AA35" s="508" t="s">
        <v>230</v>
      </c>
      <c r="AB35" s="508" t="s">
        <v>464</v>
      </c>
      <c r="AC35" s="508" t="s">
        <v>465</v>
      </c>
      <c r="AD35" s="508" t="s">
        <v>466</v>
      </c>
      <c r="AI35" s="485" t="s">
        <v>546</v>
      </c>
      <c r="AJ35" s="499" t="s">
        <v>168</v>
      </c>
    </row>
    <row r="36" spans="2:36" ht="15.75" x14ac:dyDescent="0.2">
      <c r="AA36" s="508" t="s">
        <v>226</v>
      </c>
      <c r="AB36" s="610" t="s">
        <v>98</v>
      </c>
      <c r="AC36" s="611" t="s">
        <v>98</v>
      </c>
      <c r="AD36" s="508" t="s">
        <v>467</v>
      </c>
      <c r="AI36" s="485" t="s">
        <v>547</v>
      </c>
      <c r="AJ36" s="499" t="s">
        <v>168</v>
      </c>
    </row>
    <row r="37" spans="2:36" ht="15.75" x14ac:dyDescent="0.2">
      <c r="AA37" s="508" t="s">
        <v>227</v>
      </c>
      <c r="AB37" s="610" t="s">
        <v>98</v>
      </c>
      <c r="AC37" s="611" t="s">
        <v>98</v>
      </c>
      <c r="AD37" s="611" t="s">
        <v>98</v>
      </c>
      <c r="AI37" s="485" t="s">
        <v>548</v>
      </c>
      <c r="AJ37" s="499" t="s">
        <v>168</v>
      </c>
    </row>
    <row r="38" spans="2:36" ht="17.25" x14ac:dyDescent="0.2">
      <c r="B38" s="612" t="s">
        <v>250</v>
      </c>
      <c r="C38" s="613"/>
      <c r="D38" s="614"/>
      <c r="E38" s="615">
        <f>L8</f>
        <v>590500</v>
      </c>
      <c r="AA38" s="508" t="s">
        <v>228</v>
      </c>
      <c r="AB38" s="610" t="s">
        <v>98</v>
      </c>
      <c r="AC38" s="611" t="s">
        <v>98</v>
      </c>
      <c r="AD38" s="611" t="s">
        <v>98</v>
      </c>
      <c r="AI38" s="485" t="s">
        <v>549</v>
      </c>
      <c r="AJ38" s="616" t="s">
        <v>610</v>
      </c>
    </row>
    <row r="39" spans="2:36" ht="15.75" x14ac:dyDescent="0.2">
      <c r="B39" s="617" t="s">
        <v>251</v>
      </c>
      <c r="C39" s="618"/>
      <c r="D39" s="618"/>
      <c r="E39" s="113">
        <f>'MisC Cal-2'!D69</f>
        <v>134148.04539722571</v>
      </c>
      <c r="AA39" s="508" t="s">
        <v>229</v>
      </c>
      <c r="AB39" s="610" t="s">
        <v>98</v>
      </c>
      <c r="AC39" s="611" t="s">
        <v>98</v>
      </c>
      <c r="AD39" s="611" t="s">
        <v>98</v>
      </c>
    </row>
    <row r="40" spans="2:36" ht="15.75" x14ac:dyDescent="0.3">
      <c r="B40" s="619"/>
      <c r="C40" s="613"/>
      <c r="D40" s="620" t="s">
        <v>254</v>
      </c>
      <c r="E40" s="621">
        <f>E38-E39</f>
        <v>456351.95460277429</v>
      </c>
      <c r="AA40" s="508" t="s">
        <v>225</v>
      </c>
      <c r="AB40" s="610" t="s">
        <v>98</v>
      </c>
      <c r="AC40" s="611" t="s">
        <v>98</v>
      </c>
      <c r="AD40" s="611" t="s">
        <v>98</v>
      </c>
    </row>
    <row r="41" spans="2:36" ht="15.75" x14ac:dyDescent="0.3">
      <c r="B41" s="622" t="s">
        <v>253</v>
      </c>
      <c r="C41" s="623"/>
      <c r="D41" s="624"/>
      <c r="E41" s="625">
        <f>IF(E40&gt;=0,E40,0)</f>
        <v>456351.95460277429</v>
      </c>
    </row>
    <row r="42" spans="2:36" ht="17.25" x14ac:dyDescent="0.3">
      <c r="B42" s="626"/>
      <c r="Z42" s="627" t="s">
        <v>473</v>
      </c>
      <c r="AA42" s="480" t="s">
        <v>475</v>
      </c>
      <c r="AD42" s="480" t="s">
        <v>372</v>
      </c>
    </row>
    <row r="43" spans="2:36" ht="15.75" x14ac:dyDescent="0.2">
      <c r="Z43" s="628">
        <v>1</v>
      </c>
      <c r="AA43" s="508" t="s">
        <v>196</v>
      </c>
      <c r="AD43" s="508" t="s">
        <v>468</v>
      </c>
    </row>
    <row r="44" spans="2:36" ht="15.75" x14ac:dyDescent="0.2">
      <c r="Z44" s="628">
        <v>2</v>
      </c>
      <c r="AA44" s="508" t="s">
        <v>197</v>
      </c>
      <c r="AD44" s="508" t="s">
        <v>469</v>
      </c>
    </row>
    <row r="45" spans="2:36" ht="20.25" customHeight="1" x14ac:dyDescent="0.2">
      <c r="Z45" s="628">
        <v>3</v>
      </c>
      <c r="AA45" s="508" t="s">
        <v>198</v>
      </c>
      <c r="AD45" s="508" t="s">
        <v>470</v>
      </c>
    </row>
    <row r="46" spans="2:36" ht="17.25" customHeight="1" x14ac:dyDescent="0.2">
      <c r="Z46" s="628">
        <v>4</v>
      </c>
      <c r="AA46" s="508" t="s">
        <v>199</v>
      </c>
      <c r="AD46" s="508" t="s">
        <v>471</v>
      </c>
    </row>
    <row r="47" spans="2:36" ht="17.25" customHeight="1" x14ac:dyDescent="0.2">
      <c r="AA47" s="508" t="s">
        <v>220</v>
      </c>
      <c r="AD47" s="508" t="s">
        <v>472</v>
      </c>
    </row>
    <row r="48" spans="2:36" ht="17.25" customHeight="1" x14ac:dyDescent="0.2">
      <c r="AA48" s="508" t="s">
        <v>217</v>
      </c>
      <c r="AD48" s="508"/>
    </row>
    <row r="49" spans="2:30" ht="17.25" customHeight="1" x14ac:dyDescent="0.2">
      <c r="AA49" s="508" t="s">
        <v>224</v>
      </c>
      <c r="AD49" s="508"/>
    </row>
    <row r="52" spans="2:30" ht="14.25" x14ac:dyDescent="0.2">
      <c r="B52" s="629"/>
      <c r="C52" s="630"/>
    </row>
    <row r="54" spans="2:30" ht="16.5" x14ac:dyDescent="0.3">
      <c r="B54" s="631" t="str">
        <f>'Data Input'!D8</f>
        <v>পুরুষ</v>
      </c>
      <c r="C54" s="632" cm="1">
        <f t="array" ref="C54:P54">_xlfn.XLOOKUP(B54,B57:B64,C57:P64,{2,3,4,5,6,7,8,9,10,11,12,13,14},FALSE)</f>
        <v>250000</v>
      </c>
      <c r="D54" s="632">
        <v>250000</v>
      </c>
      <c r="E54" s="632">
        <v>250000</v>
      </c>
      <c r="F54" s="632">
        <v>250000</v>
      </c>
      <c r="G54" s="632">
        <v>300000</v>
      </c>
      <c r="H54" s="632">
        <v>300000</v>
      </c>
      <c r="I54" s="632">
        <v>300000</v>
      </c>
      <c r="J54" s="632">
        <v>350000</v>
      </c>
      <c r="K54" s="632">
        <v>350000</v>
      </c>
      <c r="L54" s="632">
        <v>350000</v>
      </c>
      <c r="M54" s="632">
        <v>350000</v>
      </c>
      <c r="N54" s="632">
        <v>350000</v>
      </c>
      <c r="O54" s="632">
        <v>350000</v>
      </c>
      <c r="P54" s="632">
        <v>350000</v>
      </c>
    </row>
    <row r="56" spans="2:30" ht="15.75" x14ac:dyDescent="0.3">
      <c r="B56" s="633" t="s">
        <v>37</v>
      </c>
      <c r="C56" s="633" t="s">
        <v>491</v>
      </c>
      <c r="D56" s="633" t="s">
        <v>121</v>
      </c>
      <c r="E56" s="633" t="s">
        <v>492</v>
      </c>
      <c r="F56" s="633" t="s">
        <v>493</v>
      </c>
      <c r="G56" s="633" t="s">
        <v>78</v>
      </c>
      <c r="H56" s="633" t="s">
        <v>79</v>
      </c>
      <c r="I56" s="633" t="s">
        <v>494</v>
      </c>
      <c r="J56" s="633" t="s">
        <v>80</v>
      </c>
      <c r="K56" s="633" t="s">
        <v>85</v>
      </c>
      <c r="L56" s="633" t="s">
        <v>86</v>
      </c>
      <c r="M56" s="633" t="s">
        <v>495</v>
      </c>
      <c r="N56" s="633" t="s">
        <v>496</v>
      </c>
      <c r="O56" s="633" t="s">
        <v>497</v>
      </c>
      <c r="P56" s="633" t="s">
        <v>498</v>
      </c>
    </row>
    <row r="57" spans="2:30" ht="15.75" x14ac:dyDescent="0.3">
      <c r="B57" s="634" t="s">
        <v>70</v>
      </c>
      <c r="C57" s="632">
        <v>250000</v>
      </c>
      <c r="D57" s="632">
        <v>250000</v>
      </c>
      <c r="E57" s="632">
        <v>250000</v>
      </c>
      <c r="F57" s="632">
        <v>250000</v>
      </c>
      <c r="G57" s="632">
        <v>300000</v>
      </c>
      <c r="H57" s="632">
        <v>300000</v>
      </c>
      <c r="I57" s="632">
        <v>300000</v>
      </c>
      <c r="J57" s="632">
        <v>350000</v>
      </c>
      <c r="K57" s="632">
        <v>350000</v>
      </c>
      <c r="L57" s="632">
        <v>350000</v>
      </c>
      <c r="M57" s="632">
        <v>350000</v>
      </c>
      <c r="N57" s="632">
        <v>350000</v>
      </c>
      <c r="O57" s="632">
        <v>350000</v>
      </c>
      <c r="P57" s="632">
        <v>350000</v>
      </c>
    </row>
    <row r="58" spans="2:30" ht="15" customHeight="1" x14ac:dyDescent="0.3">
      <c r="B58" s="634" t="s">
        <v>73</v>
      </c>
      <c r="C58" s="632">
        <v>300000</v>
      </c>
      <c r="D58" s="632">
        <v>300000</v>
      </c>
      <c r="E58" s="632">
        <v>300000</v>
      </c>
      <c r="F58" s="632">
        <v>300000</v>
      </c>
      <c r="G58" s="632">
        <v>350000</v>
      </c>
      <c r="H58" s="632">
        <v>350000</v>
      </c>
      <c r="I58" s="632">
        <v>350000</v>
      </c>
      <c r="J58" s="632">
        <v>400000</v>
      </c>
      <c r="K58" s="632">
        <v>400000</v>
      </c>
      <c r="L58" s="632">
        <v>400000</v>
      </c>
      <c r="M58" s="632">
        <v>400000</v>
      </c>
      <c r="N58" s="632">
        <v>400000</v>
      </c>
      <c r="O58" s="632">
        <v>400000</v>
      </c>
      <c r="P58" s="632">
        <v>400000</v>
      </c>
    </row>
    <row r="59" spans="2:30" ht="15.75" x14ac:dyDescent="0.3">
      <c r="B59" s="635" t="s">
        <v>74</v>
      </c>
      <c r="C59" s="632">
        <v>250000</v>
      </c>
      <c r="D59" s="632">
        <v>250000</v>
      </c>
      <c r="E59" s="632">
        <v>250000</v>
      </c>
      <c r="F59" s="632">
        <v>250000</v>
      </c>
      <c r="G59" s="632">
        <v>300000</v>
      </c>
      <c r="H59" s="632">
        <v>350000</v>
      </c>
      <c r="I59" s="632">
        <v>350000</v>
      </c>
      <c r="J59" s="632">
        <v>475000</v>
      </c>
      <c r="K59" s="632">
        <v>475000</v>
      </c>
      <c r="L59" s="632">
        <v>475000</v>
      </c>
      <c r="M59" s="632">
        <v>475000</v>
      </c>
      <c r="N59" s="632">
        <v>475000</v>
      </c>
      <c r="O59" s="632">
        <v>475000</v>
      </c>
      <c r="P59" s="632">
        <v>475000</v>
      </c>
    </row>
    <row r="60" spans="2:30" ht="15.75" x14ac:dyDescent="0.3">
      <c r="B60" s="634" t="s">
        <v>75</v>
      </c>
      <c r="C60" s="632">
        <v>300000</v>
      </c>
      <c r="D60" s="632">
        <v>300000</v>
      </c>
      <c r="E60" s="632">
        <v>300000</v>
      </c>
      <c r="F60" s="632">
        <v>300000</v>
      </c>
      <c r="G60" s="632">
        <v>350000</v>
      </c>
      <c r="H60" s="632">
        <v>350000</v>
      </c>
      <c r="I60" s="632">
        <v>350000</v>
      </c>
      <c r="J60" s="632">
        <v>400000</v>
      </c>
      <c r="K60" s="632">
        <v>400000</v>
      </c>
      <c r="L60" s="632">
        <v>400000</v>
      </c>
      <c r="M60" s="632">
        <v>400000</v>
      </c>
      <c r="N60" s="632">
        <v>400000</v>
      </c>
      <c r="O60" s="632">
        <v>400000</v>
      </c>
      <c r="P60" s="632">
        <v>400000</v>
      </c>
    </row>
    <row r="61" spans="2:30" ht="15.75" x14ac:dyDescent="0.3">
      <c r="B61" s="634" t="s">
        <v>76</v>
      </c>
      <c r="C61" s="632">
        <v>375000</v>
      </c>
      <c r="D61" s="632">
        <v>400000</v>
      </c>
      <c r="E61" s="632">
        <v>400000</v>
      </c>
      <c r="F61" s="632">
        <v>400000</v>
      </c>
      <c r="G61" s="632">
        <v>450000</v>
      </c>
      <c r="H61" s="632">
        <v>450000</v>
      </c>
      <c r="I61" s="632">
        <v>450000</v>
      </c>
      <c r="J61" s="632">
        <v>475000</v>
      </c>
      <c r="K61" s="632">
        <v>475000</v>
      </c>
      <c r="L61" s="632">
        <v>475000</v>
      </c>
      <c r="M61" s="632">
        <v>475000</v>
      </c>
      <c r="N61" s="632">
        <v>475000</v>
      </c>
      <c r="O61" s="632">
        <v>475000</v>
      </c>
      <c r="P61" s="632">
        <v>475000</v>
      </c>
    </row>
    <row r="62" spans="2:30" ht="15.75" x14ac:dyDescent="0.3">
      <c r="B62" s="634" t="s">
        <v>77</v>
      </c>
      <c r="C62" s="632">
        <v>425000</v>
      </c>
      <c r="D62" s="632">
        <v>425000</v>
      </c>
      <c r="E62" s="632">
        <v>425000</v>
      </c>
      <c r="F62" s="632">
        <v>425000</v>
      </c>
      <c r="G62" s="632">
        <v>475000</v>
      </c>
      <c r="H62" s="632">
        <v>475000</v>
      </c>
      <c r="I62" s="632">
        <v>475000</v>
      </c>
      <c r="J62" s="632">
        <v>500000</v>
      </c>
      <c r="K62" s="632">
        <v>500000</v>
      </c>
      <c r="L62" s="632">
        <v>500000</v>
      </c>
      <c r="M62" s="632">
        <v>500000</v>
      </c>
      <c r="N62" s="632">
        <v>500000</v>
      </c>
      <c r="O62" s="632">
        <v>500000</v>
      </c>
      <c r="P62" s="632">
        <v>500000</v>
      </c>
    </row>
    <row r="63" spans="2:30" ht="15.75" x14ac:dyDescent="0.3">
      <c r="B63" s="634" t="s">
        <v>71</v>
      </c>
      <c r="C63" s="632">
        <v>275000</v>
      </c>
      <c r="D63" s="632">
        <v>275000</v>
      </c>
      <c r="E63" s="632">
        <v>300000</v>
      </c>
      <c r="F63" s="632">
        <v>300000</v>
      </c>
      <c r="G63" s="632">
        <v>350000</v>
      </c>
      <c r="H63" s="632">
        <v>350000</v>
      </c>
      <c r="I63" s="632">
        <v>350000</v>
      </c>
      <c r="J63" s="632">
        <f t="shared" ref="J63:L64" si="0">J57+50000</f>
        <v>400000</v>
      </c>
      <c r="K63" s="632">
        <f t="shared" si="0"/>
        <v>400000</v>
      </c>
      <c r="L63" s="632">
        <f t="shared" si="0"/>
        <v>400000</v>
      </c>
      <c r="M63" s="632">
        <f t="shared" ref="M63:O63" si="1">M57+50000</f>
        <v>400000</v>
      </c>
      <c r="N63" s="632">
        <f t="shared" si="1"/>
        <v>400000</v>
      </c>
      <c r="O63" s="632">
        <f t="shared" si="1"/>
        <v>400000</v>
      </c>
      <c r="P63" s="632">
        <f t="shared" ref="P63" si="2">P57+50000</f>
        <v>400000</v>
      </c>
    </row>
    <row r="64" spans="2:30" ht="15.75" x14ac:dyDescent="0.3">
      <c r="B64" s="634" t="s">
        <v>72</v>
      </c>
      <c r="C64" s="632">
        <v>325000</v>
      </c>
      <c r="D64" s="632">
        <v>325000</v>
      </c>
      <c r="E64" s="632">
        <v>350000</v>
      </c>
      <c r="F64" s="632">
        <v>350000</v>
      </c>
      <c r="G64" s="632">
        <v>400000</v>
      </c>
      <c r="H64" s="632">
        <v>400000</v>
      </c>
      <c r="I64" s="632">
        <v>400000</v>
      </c>
      <c r="J64" s="632">
        <f t="shared" si="0"/>
        <v>450000</v>
      </c>
      <c r="K64" s="632">
        <f t="shared" si="0"/>
        <v>450000</v>
      </c>
      <c r="L64" s="632">
        <f t="shared" si="0"/>
        <v>450000</v>
      </c>
      <c r="M64" s="632">
        <f t="shared" ref="M64:O64" si="3">M58+50000</f>
        <v>450000</v>
      </c>
      <c r="N64" s="632">
        <f t="shared" si="3"/>
        <v>450000</v>
      </c>
      <c r="O64" s="632">
        <f t="shared" si="3"/>
        <v>450000</v>
      </c>
      <c r="P64" s="632">
        <f t="shared" ref="P64" si="4">P58+50000</f>
        <v>450000</v>
      </c>
    </row>
    <row r="66" spans="1:10" ht="17.25" x14ac:dyDescent="0.2">
      <c r="D66" s="636" t="s">
        <v>28</v>
      </c>
      <c r="E66" s="636" t="s">
        <v>27</v>
      </c>
    </row>
    <row r="67" spans="1:10" ht="17.25" x14ac:dyDescent="0.2">
      <c r="A67" s="155" t="s">
        <v>37</v>
      </c>
      <c r="B67" s="637" t="str">
        <f>'Data Input'!D4</f>
        <v>2018-19</v>
      </c>
      <c r="C67" s="638" t="str">
        <f>'Data Input'!D8</f>
        <v>পুরুষ</v>
      </c>
      <c r="D67" s="639">
        <f>_xlfn.XLOOKUP('MisC Intrst-3'!L3,'MisC Intrst-3'!R10:R23,'MisC Intrst-3'!Z10:Z23,0)</f>
        <v>250000</v>
      </c>
      <c r="E67" s="640">
        <v>0</v>
      </c>
    </row>
    <row r="68" spans="1:10" ht="17.25" x14ac:dyDescent="0.2">
      <c r="D68" s="157">
        <f>_xlfn.XLOOKUP('MisC Intrst-3'!L3,'MisC Intrst-3'!R10:R23,'MisC Intrst-3'!AA10:AA23,0)</f>
        <v>400000</v>
      </c>
      <c r="E68" s="640">
        <f>_xlfn.XLOOKUP('MisC Intrst-3'!L3,'MisC Intrst-3'!R10:R23,'MisC Intrst-3'!AB10:AB23,0)</f>
        <v>0.1</v>
      </c>
      <c r="G68" s="1207"/>
      <c r="H68" s="1207"/>
      <c r="I68" s="642"/>
      <c r="J68" s="642"/>
    </row>
    <row r="69" spans="1:10" ht="17.25" x14ac:dyDescent="0.35">
      <c r="D69" s="157">
        <f>_xlfn.XLOOKUP('MisC Intrst-3'!L3,'MisC Intrst-3'!R10:R23,'MisC Intrst-3'!AC10:AC23,0)</f>
        <v>500000</v>
      </c>
      <c r="E69" s="640">
        <f>(E68+5%)</f>
        <v>0.15000000000000002</v>
      </c>
      <c r="G69" s="156"/>
      <c r="H69" s="643"/>
      <c r="I69" s="156"/>
      <c r="J69" s="643"/>
    </row>
    <row r="70" spans="1:10" ht="17.25" x14ac:dyDescent="0.35">
      <c r="D70" s="157">
        <f>_xlfn.XLOOKUP('MisC Intrst-3'!L3,'MisC Intrst-3'!R10:R23,'MisC Intrst-3'!AD10:AD23,0)</f>
        <v>600000</v>
      </c>
      <c r="E70" s="640">
        <f t="shared" ref="E70:E72" si="5">(E69+5%)</f>
        <v>0.2</v>
      </c>
      <c r="G70" s="156"/>
      <c r="H70" s="643"/>
      <c r="I70" s="156"/>
      <c r="J70" s="643"/>
    </row>
    <row r="71" spans="1:10" ht="17.25" x14ac:dyDescent="0.35">
      <c r="D71" s="157">
        <f>_xlfn.XLOOKUP('MisC Intrst-3'!L3,'MisC Intrst-3'!R10:R23,'MisC Intrst-3'!AE10:AE23,0)</f>
        <v>3000000</v>
      </c>
      <c r="E71" s="640">
        <f t="shared" si="5"/>
        <v>0.25</v>
      </c>
      <c r="G71" s="156"/>
      <c r="H71" s="643"/>
      <c r="I71" s="156"/>
      <c r="J71" s="643"/>
    </row>
    <row r="72" spans="1:10" ht="17.25" x14ac:dyDescent="0.35">
      <c r="D72" s="157" t="s">
        <v>509</v>
      </c>
      <c r="E72" s="640">
        <f t="shared" si="5"/>
        <v>0.3</v>
      </c>
      <c r="G72" s="156"/>
      <c r="H72" s="643"/>
      <c r="I72" s="156"/>
      <c r="J72" s="643"/>
    </row>
    <row r="73" spans="1:10" ht="17.25" x14ac:dyDescent="0.35">
      <c r="G73" s="156"/>
      <c r="H73" s="643"/>
      <c r="I73" s="156"/>
      <c r="J73" s="643"/>
    </row>
    <row r="74" spans="1:10" ht="17.25" x14ac:dyDescent="0.35">
      <c r="G74" s="156"/>
      <c r="H74" s="643"/>
      <c r="I74" s="156"/>
      <c r="J74" s="643"/>
    </row>
    <row r="79" spans="1:10" x14ac:dyDescent="0.2">
      <c r="H79" s="1211" t="s">
        <v>606</v>
      </c>
      <c r="I79" s="1211"/>
    </row>
    <row r="80" spans="1:10" x14ac:dyDescent="0.2">
      <c r="H80" s="1211"/>
      <c r="I80" s="1211"/>
    </row>
    <row r="81" spans="2:11" ht="15.75" x14ac:dyDescent="0.2">
      <c r="C81" s="644"/>
      <c r="D81" s="644"/>
      <c r="E81" s="644"/>
      <c r="H81" s="1212" t="s">
        <v>607</v>
      </c>
      <c r="I81" s="1212"/>
    </row>
    <row r="82" spans="2:11" ht="20.25" customHeight="1" x14ac:dyDescent="0.2">
      <c r="B82" s="645" t="s">
        <v>266</v>
      </c>
      <c r="D82" s="1026" t="str">
        <f>'Data Input'!F11</f>
        <v>বেতন-ভাতা (Yes)</v>
      </c>
      <c r="E82" s="1200" t="str">
        <f>'Data Input'!D14</f>
        <v>PvKwi n‡Z Avq (‡eZb I fvZvw`)</v>
      </c>
      <c r="F82" s="1201"/>
      <c r="G82" s="646" t="s">
        <v>608</v>
      </c>
      <c r="H82" s="647" t="s">
        <v>608</v>
      </c>
      <c r="I82" s="648" t="s">
        <v>530</v>
      </c>
      <c r="J82" s="648" t="s">
        <v>139</v>
      </c>
      <c r="K82" s="40" t="s">
        <v>617</v>
      </c>
    </row>
    <row r="83" spans="2:11" ht="17.25" x14ac:dyDescent="0.3">
      <c r="B83" s="645" t="s">
        <v>125</v>
      </c>
      <c r="D83" s="649" t="s">
        <v>605</v>
      </c>
      <c r="E83" s="650" t="str">
        <f>'Sheet of Calculation'!B7</f>
        <v>মূল বেতন/মজুরি/পারিশ্রমিক ইত্যাদি</v>
      </c>
      <c r="F83" s="160"/>
      <c r="G83" s="32">
        <f>'Data Input'!E15</f>
        <v>700000</v>
      </c>
      <c r="H83" s="651">
        <f>'Data Input'!F15</f>
        <v>0</v>
      </c>
      <c r="I83" s="26">
        <f t="shared" ref="I83:J89" si="6">IF($D$82=$D$83,G83,$D$85)</f>
        <v>700000</v>
      </c>
      <c r="J83" s="651">
        <f t="shared" si="6"/>
        <v>0</v>
      </c>
      <c r="K83" s="164">
        <f>IF((I83-J83)&lt;=0,0,(I83-J83))</f>
        <v>700000</v>
      </c>
    </row>
    <row r="84" spans="2:11" ht="17.25" x14ac:dyDescent="0.3">
      <c r="B84" s="645" t="s">
        <v>126</v>
      </c>
      <c r="D84" s="649" t="s">
        <v>603</v>
      </c>
      <c r="E84" s="650" t="str">
        <f>'Sheet of Calculation'!B8</f>
        <v>মোটরগাড়ি প্রতি সুবিধা</v>
      </c>
      <c r="F84" s="160"/>
      <c r="G84" s="32">
        <f>'Data Input'!E16</f>
        <v>480000</v>
      </c>
      <c r="H84" s="651">
        <f>'Data Input'!F16</f>
        <v>0</v>
      </c>
      <c r="I84" s="26">
        <f t="shared" si="6"/>
        <v>480000</v>
      </c>
      <c r="J84" s="651">
        <f t="shared" si="6"/>
        <v>0</v>
      </c>
      <c r="K84" s="164">
        <f t="shared" ref="K84:K89" si="7">IF((I84-J84)&lt;=0,0,(I84-J84))</f>
        <v>480000</v>
      </c>
    </row>
    <row r="85" spans="2:11" ht="19.5" x14ac:dyDescent="0.3">
      <c r="B85" s="645" t="s">
        <v>595</v>
      </c>
      <c r="D85" s="652">
        <v>0</v>
      </c>
      <c r="E85" s="650" t="str">
        <f>'Sheet of Calculation'!B9</f>
        <v>বাড়ি ভাড়া ভাতা</v>
      </c>
      <c r="F85" s="160"/>
      <c r="G85" s="32">
        <f>'Data Input'!E17</f>
        <v>430000</v>
      </c>
      <c r="H85" s="651">
        <f>'Data Input'!F17</f>
        <v>300000</v>
      </c>
      <c r="I85" s="26">
        <f t="shared" si="6"/>
        <v>430000</v>
      </c>
      <c r="J85" s="651">
        <f t="shared" si="6"/>
        <v>300000</v>
      </c>
      <c r="K85" s="164">
        <f t="shared" si="7"/>
        <v>130000</v>
      </c>
    </row>
    <row r="86" spans="2:11" ht="17.25" x14ac:dyDescent="0.3">
      <c r="B86" s="645" t="s">
        <v>512</v>
      </c>
      <c r="C86" s="6" t="s">
        <v>607</v>
      </c>
      <c r="D86" s="653" t="str">
        <f>_xlfn.XLOOKUP(H92,'MisC Intrst-3'!R10:R23,'MisC Intrst-3'!AL10:AL23,0,1)</f>
        <v>Yes</v>
      </c>
      <c r="E86" s="650" t="str">
        <f>'Sheet of Calculation'!B10</f>
        <v>চিকিৎসা ভাতা/পারকুইজিট ইত্যাদি</v>
      </c>
      <c r="F86" s="160"/>
      <c r="G86" s="32">
        <f>'Data Input'!E18</f>
        <v>18000</v>
      </c>
      <c r="H86" s="651">
        <f>'Data Input'!F18</f>
        <v>18000</v>
      </c>
      <c r="I86" s="26">
        <f t="shared" si="6"/>
        <v>18000</v>
      </c>
      <c r="J86" s="651">
        <f t="shared" si="6"/>
        <v>18000</v>
      </c>
      <c r="K86" s="164">
        <f t="shared" si="7"/>
        <v>0</v>
      </c>
    </row>
    <row r="87" spans="2:11" ht="17.25" x14ac:dyDescent="0.3">
      <c r="C87" s="654" t="s">
        <v>753</v>
      </c>
      <c r="D87" s="655">
        <f>'MisC Cal-2'!H82</f>
        <v>0</v>
      </c>
      <c r="E87" s="650" t="str">
        <f>'Sheet of Calculation'!B11</f>
        <v>উৎসব/উৎসাহ বোনাস/অন্যান্য ইত্যাদি</v>
      </c>
      <c r="F87" s="160"/>
      <c r="G87" s="32">
        <f>'Data Input'!E19</f>
        <v>320000</v>
      </c>
      <c r="H87" s="651">
        <f>'Data Input'!F19</f>
        <v>0</v>
      </c>
      <c r="I87" s="26">
        <f t="shared" si="6"/>
        <v>320000</v>
      </c>
      <c r="J87" s="651">
        <f t="shared" si="6"/>
        <v>0</v>
      </c>
      <c r="K87" s="164">
        <f t="shared" si="7"/>
        <v>320000</v>
      </c>
    </row>
    <row r="88" spans="2:11" ht="17.25" x14ac:dyDescent="0.3">
      <c r="E88" s="650" t="str">
        <f>'Sheet of Calculation'!B12</f>
        <v>সম্পূর্ণ করযোগ্য ভাতা/ভাতা সমূহ</v>
      </c>
      <c r="F88" s="160"/>
      <c r="G88" s="32">
        <f>'Data Input'!E20</f>
        <v>14000</v>
      </c>
      <c r="H88" s="651">
        <f>'Data Input'!F20</f>
        <v>0</v>
      </c>
      <c r="I88" s="26">
        <f t="shared" si="6"/>
        <v>14000</v>
      </c>
      <c r="J88" s="651">
        <f t="shared" si="6"/>
        <v>0</v>
      </c>
      <c r="K88" s="164">
        <f t="shared" si="7"/>
        <v>14000</v>
      </c>
    </row>
    <row r="89" spans="2:11" ht="18" thickBot="1" x14ac:dyDescent="0.35">
      <c r="B89" s="634" t="s">
        <v>524</v>
      </c>
      <c r="E89" s="656" t="str">
        <f>'Sheet of Calculation'!B13</f>
        <v>সম্পূর্ণ করমুক্ত কোন আয়/ভাতা সমূহ</v>
      </c>
      <c r="F89" s="168"/>
      <c r="G89" s="159">
        <v>0</v>
      </c>
      <c r="H89" s="657">
        <f>'Data Input'!F21</f>
        <v>0</v>
      </c>
      <c r="I89" s="75">
        <f>IF($D$82=$D$83,G89,$D$85)</f>
        <v>0</v>
      </c>
      <c r="J89" s="657">
        <f t="shared" si="6"/>
        <v>0</v>
      </c>
      <c r="K89" s="164">
        <f t="shared" si="7"/>
        <v>0</v>
      </c>
    </row>
    <row r="90" spans="2:11" ht="18" thickBot="1" x14ac:dyDescent="0.35">
      <c r="B90" s="634" t="s">
        <v>525</v>
      </c>
      <c r="E90" s="1202" t="s">
        <v>136</v>
      </c>
      <c r="F90" s="1203"/>
      <c r="G90" s="79">
        <f>SUM(G83:G88)</f>
        <v>1962000</v>
      </c>
      <c r="H90" s="169">
        <f>SUM(H83:H89)</f>
        <v>318000</v>
      </c>
      <c r="I90" s="165">
        <f>SUM(I83:I88)</f>
        <v>1962000</v>
      </c>
      <c r="J90" s="79">
        <f>SUM(J83:J89)</f>
        <v>318000</v>
      </c>
      <c r="K90" s="166">
        <f>SUM(K83:K88)</f>
        <v>1644000</v>
      </c>
    </row>
    <row r="91" spans="2:11" ht="16.5" thickBot="1" x14ac:dyDescent="0.35">
      <c r="B91" s="634" t="s">
        <v>526</v>
      </c>
    </row>
    <row r="92" spans="2:11" ht="20.25" thickBot="1" x14ac:dyDescent="0.35">
      <c r="B92" s="634" t="s">
        <v>529</v>
      </c>
      <c r="H92" s="658" t="str">
        <f>'Data Input'!D4</f>
        <v>2018-19</v>
      </c>
      <c r="I92" s="165" cm="1">
        <f t="array" ref="I92">_xlfn.XLOOKUP('MisC Cal-2'!G4,_xlfn.ANCHORARRAY('MisC Cal-2'!I60),'MisC Cal-2'!I71:V71,0,1)</f>
        <v>1962000</v>
      </c>
      <c r="J92" s="79" cm="1">
        <f t="array" ref="J92">_xlfn.XLOOKUP('MisC Cal-2'!G4,_xlfn.ANCHORARRAY('MisC Cal-2'!I60),'MisC Cal-2'!I72:V72,0,1)</f>
        <v>318000</v>
      </c>
      <c r="K92" s="172" cm="1">
        <f t="array" ref="K92">_xlfn.XLOOKUP('MisC Cal-2'!G4,_xlfn.ANCHORARRAY('MisC Cal-2'!I60),'MisC Cal-2'!I73:V73,0,1)</f>
        <v>1644000</v>
      </c>
    </row>
    <row r="93" spans="2:11" ht="13.5" thickBot="1" x14ac:dyDescent="0.25"/>
    <row r="94" spans="2:11" ht="18" thickBot="1" x14ac:dyDescent="0.25">
      <c r="H94" s="659" t="s">
        <v>634</v>
      </c>
      <c r="I94" s="173" cm="1">
        <f t="array" ref="I94">_xlfn.XLOOKUP('MisC Cal-2'!G4,_xlfn.ANCHORARRAY('MisC Cal-2'!I60),'MisC Cal-2'!I79:V79,0,1)</f>
        <v>1962000</v>
      </c>
      <c r="J94" s="165" cm="1">
        <f t="array" ref="J94">_xlfn.XLOOKUP('MisC Cal-2'!G4,_xlfn.ANCHORARRAY('MisC Cal-2'!I60),'MisC Cal-2'!I80:V80,0,1)</f>
        <v>318000</v>
      </c>
      <c r="K94" s="165" cm="1">
        <f t="array" ref="K94">_xlfn.XLOOKUP('MisC Cal-2'!G4,_xlfn.ANCHORARRAY('MisC Cal-2'!I60),'MisC Cal-2'!I81:V81,0,1)</f>
        <v>1644000</v>
      </c>
    </row>
    <row r="95" spans="2:11" ht="15.75" x14ac:dyDescent="0.3">
      <c r="B95" s="634" t="s">
        <v>517</v>
      </c>
    </row>
    <row r="96" spans="2:11" ht="15.75" x14ac:dyDescent="0.3">
      <c r="B96" s="634" t="s">
        <v>518</v>
      </c>
      <c r="C96" s="660" t="s">
        <v>522</v>
      </c>
    </row>
    <row r="98" spans="2:6" ht="15.75" x14ac:dyDescent="0.3">
      <c r="B98" s="634" t="s">
        <v>596</v>
      </c>
    </row>
    <row r="99" spans="2:6" ht="15.75" x14ac:dyDescent="0.3">
      <c r="B99" s="634" t="s">
        <v>513</v>
      </c>
    </row>
    <row r="100" spans="2:6" ht="17.25" x14ac:dyDescent="0.3">
      <c r="B100" s="634" t="s">
        <v>514</v>
      </c>
      <c r="E100" s="1199"/>
      <c r="F100" s="1199"/>
    </row>
    <row r="101" spans="2:6" ht="15.75" x14ac:dyDescent="0.3">
      <c r="B101" s="634" t="s">
        <v>515</v>
      </c>
    </row>
    <row r="102" spans="2:6" ht="15.75" x14ac:dyDescent="0.3">
      <c r="B102" s="634" t="s">
        <v>241</v>
      </c>
    </row>
    <row r="103" spans="2:6" ht="15.75" x14ac:dyDescent="0.3">
      <c r="B103" s="634" t="s">
        <v>516</v>
      </c>
    </row>
    <row r="104" spans="2:6" ht="15.75" x14ac:dyDescent="0.3">
      <c r="B104" s="634" t="s">
        <v>268</v>
      </c>
    </row>
    <row r="105" spans="2:6" ht="15.75" x14ac:dyDescent="0.3">
      <c r="B105" s="634" t="s">
        <v>267</v>
      </c>
    </row>
    <row r="106" spans="2:6" ht="15.75" x14ac:dyDescent="0.3">
      <c r="B106" s="634" t="s">
        <v>523</v>
      </c>
      <c r="C106" s="660" t="s">
        <v>158</v>
      </c>
    </row>
    <row r="107" spans="2:6" ht="15.75" x14ac:dyDescent="0.3">
      <c r="B107" s="635" t="s">
        <v>127</v>
      </c>
    </row>
    <row r="108" spans="2:6" ht="15.75" x14ac:dyDescent="0.3">
      <c r="B108" s="634" t="s">
        <v>519</v>
      </c>
    </row>
    <row r="109" spans="2:6" ht="15.75" x14ac:dyDescent="0.3">
      <c r="B109" s="634" t="s">
        <v>521</v>
      </c>
    </row>
    <row r="110" spans="2:6" ht="15.75" x14ac:dyDescent="0.3">
      <c r="B110" s="634" t="s">
        <v>520</v>
      </c>
    </row>
    <row r="111" spans="2:6" ht="15.75" x14ac:dyDescent="0.3">
      <c r="B111" s="634" t="s">
        <v>528</v>
      </c>
    </row>
    <row r="112" spans="2:6" ht="15.75" x14ac:dyDescent="0.3">
      <c r="B112" s="634" t="s">
        <v>527</v>
      </c>
    </row>
    <row r="115" spans="2:3" ht="13.5" x14ac:dyDescent="0.25">
      <c r="B115" s="661" t="s">
        <v>242</v>
      </c>
    </row>
    <row r="116" spans="2:3" ht="15.75" x14ac:dyDescent="0.3">
      <c r="B116" s="634" t="s">
        <v>751</v>
      </c>
    </row>
    <row r="117" spans="2:3" ht="15.75" x14ac:dyDescent="0.3">
      <c r="B117" s="634" t="s">
        <v>752</v>
      </c>
    </row>
    <row r="118" spans="2:3" ht="15.75" x14ac:dyDescent="0.3">
      <c r="B118" s="634" t="s">
        <v>269</v>
      </c>
    </row>
    <row r="122" spans="2:3" ht="15.75" x14ac:dyDescent="0.3">
      <c r="B122" s="634" t="s">
        <v>128</v>
      </c>
      <c r="C122" s="660" t="s">
        <v>145</v>
      </c>
    </row>
    <row r="123" spans="2:3" ht="15.75" x14ac:dyDescent="0.3">
      <c r="B123" s="634" t="s">
        <v>129</v>
      </c>
      <c r="C123" s="660" t="s">
        <v>156</v>
      </c>
    </row>
    <row r="124" spans="2:3" ht="15.75" x14ac:dyDescent="0.3">
      <c r="B124" s="634" t="s">
        <v>130</v>
      </c>
      <c r="C124" s="660" t="s">
        <v>142</v>
      </c>
    </row>
    <row r="125" spans="2:3" ht="15.75" x14ac:dyDescent="0.2">
      <c r="B125" s="645" t="s">
        <v>598</v>
      </c>
      <c r="C125" s="1024" t="s">
        <v>599</v>
      </c>
    </row>
    <row r="126" spans="2:3" ht="15.75" x14ac:dyDescent="0.3">
      <c r="B126" s="634" t="s">
        <v>131</v>
      </c>
      <c r="C126" s="660" t="s">
        <v>157</v>
      </c>
    </row>
    <row r="127" spans="2:3" ht="15.75" x14ac:dyDescent="0.3">
      <c r="B127" s="634" t="s">
        <v>270</v>
      </c>
      <c r="C127" s="662" t="s">
        <v>601</v>
      </c>
    </row>
    <row r="128" spans="2:3" ht="15.75" x14ac:dyDescent="0.3">
      <c r="B128" s="1025" t="s">
        <v>550</v>
      </c>
      <c r="C128" s="662" t="s">
        <v>601</v>
      </c>
    </row>
    <row r="129" spans="2:8" ht="15.75" x14ac:dyDescent="0.3">
      <c r="B129" s="634" t="s">
        <v>271</v>
      </c>
      <c r="C129" s="660" t="s">
        <v>144</v>
      </c>
    </row>
    <row r="130" spans="2:8" ht="15.75" x14ac:dyDescent="0.2">
      <c r="B130" s="663" t="s">
        <v>272</v>
      </c>
      <c r="C130" s="660" t="s">
        <v>141</v>
      </c>
    </row>
    <row r="133" spans="2:8" ht="15.75" x14ac:dyDescent="0.3">
      <c r="B133" s="634" t="s">
        <v>611</v>
      </c>
      <c r="C133" s="660" t="s">
        <v>600</v>
      </c>
    </row>
    <row r="134" spans="2:8" ht="15.75" x14ac:dyDescent="0.3">
      <c r="B134" s="1025" t="s">
        <v>602</v>
      </c>
      <c r="C134" s="664"/>
    </row>
    <row r="141" spans="2:8" ht="17.25" x14ac:dyDescent="0.2">
      <c r="C141" s="665"/>
      <c r="D141" s="666"/>
      <c r="E141" s="666"/>
      <c r="F141" s="667"/>
      <c r="G141" s="668" t="s">
        <v>106</v>
      </c>
      <c r="H141" s="669"/>
    </row>
    <row r="142" spans="2:8" ht="17.25" x14ac:dyDescent="0.2">
      <c r="C142" s="670"/>
      <c r="D142" s="671" t="str">
        <f>"("&amp;'Data Input'!I4&amp;")"</f>
        <v>(‡gvt †gvËvwKbyi ingvb)</v>
      </c>
      <c r="E142" s="24"/>
      <c r="F142" s="672"/>
      <c r="G142" s="673"/>
      <c r="H142" s="674"/>
    </row>
    <row r="143" spans="2:8" ht="17.25" x14ac:dyDescent="0.2">
      <c r="C143" s="670"/>
      <c r="D143" s="675" t="str">
        <f>'Data Input'!I5</f>
        <v>উপ কর কমিশনার</v>
      </c>
      <c r="E143" s="24"/>
      <c r="F143" s="672"/>
      <c r="G143" s="155" t="s">
        <v>104</v>
      </c>
      <c r="H143" s="674"/>
    </row>
    <row r="144" spans="2:8" ht="17.25" x14ac:dyDescent="0.2">
      <c r="C144" s="670"/>
      <c r="D144" s="676" t="str">
        <f>"Ki mv‡K©j-"&amp;'Data Input'!K4&amp;","</f>
        <v>Ki mv‡K©j-326,</v>
      </c>
      <c r="E144" s="24"/>
      <c r="F144" s="672"/>
      <c r="G144" s="676" t="s">
        <v>478</v>
      </c>
      <c r="H144" s="674"/>
    </row>
    <row r="145" spans="2:8" ht="16.5" x14ac:dyDescent="0.2">
      <c r="C145" s="670"/>
      <c r="D145" s="73" t="str">
        <f>"কর অঞ্চল-"&amp;'Data Input'!K5&amp;"।"</f>
        <v>কর অঞ্চল-১৫, ঢাকা।</v>
      </c>
      <c r="E145" s="24"/>
      <c r="F145" s="672"/>
      <c r="G145" s="73" t="str">
        <f>"কর সার্কেল-"&amp;'Data Input'!K4&amp;", কর অঞ্চল-"&amp;'Data Input'!K5</f>
        <v>কর সার্কেল-326, কর অঞ্চল-১৫, ঢাকা</v>
      </c>
      <c r="H145" s="674"/>
    </row>
    <row r="146" spans="2:8" ht="17.25" x14ac:dyDescent="0.2">
      <c r="C146" s="670"/>
      <c r="D146" s="676" t="str">
        <f>"†dvbt "&amp;'Data Input'!K6</f>
        <v>†dvbt 02-222220943</v>
      </c>
      <c r="E146" s="24"/>
      <c r="F146" s="672"/>
      <c r="G146" s="676" t="str">
        <f>'Data Input'!I7</f>
        <v>50/1, wfAvBwc †ivW, bqvcëb, XvKv|</v>
      </c>
      <c r="H146" s="674"/>
    </row>
    <row r="147" spans="2:8" ht="15" x14ac:dyDescent="0.2">
      <c r="C147" s="677"/>
      <c r="D147" s="678"/>
      <c r="E147" s="678"/>
      <c r="F147" s="679"/>
      <c r="G147" s="680"/>
      <c r="H147" s="681"/>
    </row>
    <row r="150" spans="2:8" ht="15.75" x14ac:dyDescent="0.3">
      <c r="B150" s="634" t="s">
        <v>265</v>
      </c>
    </row>
    <row r="151" spans="2:8" ht="15.75" x14ac:dyDescent="0.3">
      <c r="B151" s="634" t="s">
        <v>243</v>
      </c>
    </row>
    <row r="152" spans="2:8" ht="15.75" x14ac:dyDescent="0.3">
      <c r="B152" s="634" t="s">
        <v>244</v>
      </c>
    </row>
    <row r="160" spans="2:8" ht="20.25" customHeight="1" x14ac:dyDescent="0.2">
      <c r="C160" s="1198" t="s">
        <v>777</v>
      </c>
      <c r="D160" s="1198"/>
      <c r="E160" s="1198"/>
      <c r="F160" s="1198"/>
      <c r="G160" s="1198"/>
      <c r="H160" s="1198"/>
    </row>
    <row r="161" spans="3:8" ht="17.25" customHeight="1" x14ac:dyDescent="0.2">
      <c r="C161" s="682" t="s">
        <v>768</v>
      </c>
      <c r="D161" s="683"/>
      <c r="E161" s="664" t="b">
        <v>0</v>
      </c>
      <c r="F161" s="684" t="s">
        <v>772</v>
      </c>
      <c r="G161" s="685"/>
      <c r="H161" s="664" t="b">
        <v>0</v>
      </c>
    </row>
    <row r="162" spans="3:8" ht="17.25" customHeight="1" x14ac:dyDescent="0.2">
      <c r="C162" s="686" t="s">
        <v>766</v>
      </c>
      <c r="D162" s="687"/>
      <c r="E162" s="664" t="b">
        <v>0</v>
      </c>
      <c r="F162" s="684" t="s">
        <v>773</v>
      </c>
      <c r="G162" s="685"/>
      <c r="H162" s="664" t="b">
        <v>0</v>
      </c>
    </row>
    <row r="163" spans="3:8" ht="17.25" customHeight="1" x14ac:dyDescent="0.2">
      <c r="C163" s="682" t="s">
        <v>769</v>
      </c>
      <c r="D163" s="683"/>
      <c r="E163" s="664" t="b">
        <v>0</v>
      </c>
      <c r="F163" s="684" t="s">
        <v>774</v>
      </c>
      <c r="G163" s="685"/>
      <c r="H163" s="664" t="b">
        <v>0</v>
      </c>
    </row>
    <row r="164" spans="3:8" ht="17.25" customHeight="1" x14ac:dyDescent="0.2">
      <c r="C164" s="682" t="s">
        <v>770</v>
      </c>
      <c r="D164" s="683"/>
      <c r="E164" s="664" t="b">
        <v>0</v>
      </c>
      <c r="F164" s="684" t="s">
        <v>775</v>
      </c>
      <c r="G164" s="685"/>
      <c r="H164" s="664" t="b">
        <v>0</v>
      </c>
    </row>
    <row r="165" spans="3:8" ht="17.25" customHeight="1" x14ac:dyDescent="0.2">
      <c r="C165" s="682" t="s">
        <v>771</v>
      </c>
      <c r="D165" s="683"/>
      <c r="E165" s="664" t="b">
        <v>0</v>
      </c>
      <c r="F165" s="684" t="s">
        <v>776</v>
      </c>
      <c r="G165" s="685"/>
      <c r="H165" s="664" t="b">
        <v>0</v>
      </c>
    </row>
  </sheetData>
  <mergeCells count="20">
    <mergeCell ref="AK2:AM2"/>
    <mergeCell ref="B2:F2"/>
    <mergeCell ref="B23:C23"/>
    <mergeCell ref="B17:E17"/>
    <mergeCell ref="B18:E18"/>
    <mergeCell ref="B19:E19"/>
    <mergeCell ref="B8:F8"/>
    <mergeCell ref="AA3:AD3"/>
    <mergeCell ref="N14:O14"/>
    <mergeCell ref="H4:H5"/>
    <mergeCell ref="C160:H160"/>
    <mergeCell ref="E100:F100"/>
    <mergeCell ref="E82:F82"/>
    <mergeCell ref="E90:F90"/>
    <mergeCell ref="K3:L3"/>
    <mergeCell ref="K12:L12"/>
    <mergeCell ref="G68:H68"/>
    <mergeCell ref="B25:E25"/>
    <mergeCell ref="H79:I80"/>
    <mergeCell ref="H81:I81"/>
  </mergeCells>
  <phoneticPr fontId="2" type="noConversion"/>
  <dataValidations disablePrompts="1" count="1">
    <dataValidation type="whole" allowBlank="1" showInputMessage="1" showErrorMessage="1" sqref="N4" xr:uid="{4C38AD3F-054C-40B2-9055-30D0ED29BCEF}">
      <formula1>#REF!</formula1>
      <formula2>#REF!</formula2>
    </dataValidation>
  </dataValidations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448E-2F37-4257-BFF5-3F375D0CDE42}">
  <sheetPr codeName="Sheet10">
    <tabColor rgb="FFFF0505"/>
  </sheetPr>
  <dimension ref="C1:AF112"/>
  <sheetViews>
    <sheetView showGridLines="0" topLeftCell="A55" zoomScale="90" zoomScaleNormal="90" workbookViewId="0">
      <selection activeCell="C74" sqref="C74"/>
    </sheetView>
  </sheetViews>
  <sheetFormatPr defaultRowHeight="12.75" x14ac:dyDescent="0.2"/>
  <cols>
    <col min="3" max="3" width="31.7109375" customWidth="1"/>
    <col min="4" max="4" width="19.140625" customWidth="1"/>
    <col min="5" max="5" width="18.28515625" customWidth="1"/>
    <col min="6" max="6" width="21.5703125" customWidth="1"/>
    <col min="7" max="7" width="14.28515625" customWidth="1"/>
    <col min="8" max="8" width="13.85546875" customWidth="1"/>
    <col min="9" max="11" width="17" bestFit="1" customWidth="1"/>
    <col min="12" max="14" width="14.140625" bestFit="1" customWidth="1"/>
    <col min="15" max="15" width="14.28515625" bestFit="1" customWidth="1"/>
    <col min="16" max="16" width="17" bestFit="1" customWidth="1"/>
    <col min="17" max="17" width="14.140625" bestFit="1" customWidth="1"/>
    <col min="18" max="18" width="14" bestFit="1" customWidth="1"/>
    <col min="19" max="19" width="14.42578125" bestFit="1" customWidth="1"/>
    <col min="20" max="20" width="14.140625" bestFit="1" customWidth="1"/>
    <col min="21" max="21" width="14.28515625" bestFit="1" customWidth="1"/>
    <col min="22" max="22" width="16.5703125" customWidth="1"/>
    <col min="28" max="28" width="17.7109375" bestFit="1" customWidth="1"/>
    <col min="29" max="29" width="12" bestFit="1" customWidth="1"/>
    <col min="32" max="32" width="13.28515625" bestFit="1" customWidth="1"/>
  </cols>
  <sheetData>
    <row r="1" spans="3:32" ht="19.5" x14ac:dyDescent="0.2">
      <c r="E1" s="688"/>
    </row>
    <row r="4" spans="3:32" ht="18" customHeight="1" x14ac:dyDescent="0.2">
      <c r="C4" s="1233" t="s">
        <v>45</v>
      </c>
      <c r="D4" s="1234"/>
      <c r="E4" s="689" t="s">
        <v>95</v>
      </c>
      <c r="F4" s="690" t="s">
        <v>561</v>
      </c>
      <c r="G4" s="691" t="str">
        <f>'Data Input'!D4</f>
        <v>2018-19</v>
      </c>
      <c r="I4" s="692" t="str" cm="1">
        <f t="array" ref="I4:V4">TRANSPOSE('MisC Intrst-3'!R10:R23)</f>
        <v>2016-17</v>
      </c>
      <c r="J4" s="692" t="str">
        <v>2017-18</v>
      </c>
      <c r="K4" s="692" t="str">
        <v>2018-19</v>
      </c>
      <c r="L4" s="692" t="str">
        <v>2019-20</v>
      </c>
      <c r="M4" s="692" t="str">
        <v>2020-21</v>
      </c>
      <c r="N4" s="692" t="str">
        <v>2021-22</v>
      </c>
      <c r="O4" s="692" t="str">
        <v>2022-23</v>
      </c>
      <c r="P4" s="692" t="str">
        <v>2023-24</v>
      </c>
      <c r="Q4" s="692" t="str">
        <v>2024-25</v>
      </c>
      <c r="R4" s="692" t="str">
        <v>2025-26</v>
      </c>
      <c r="S4" s="692" t="str">
        <v>2026-27</v>
      </c>
      <c r="T4" s="692" t="str">
        <v>2027-28</v>
      </c>
      <c r="U4" s="692" t="str">
        <v>2028-29</v>
      </c>
      <c r="V4" s="692" t="str">
        <v>2029-30</v>
      </c>
    </row>
    <row r="5" spans="3:32" ht="16.5" x14ac:dyDescent="0.2">
      <c r="C5" s="693" t="str">
        <f>IF(E13=1,D13,D14)</f>
        <v>8000 et dzt evwo/GKvwaK Mvwo</v>
      </c>
      <c r="D5" s="694" t="str">
        <f>'Data Input'!D11</f>
        <v>প্রযোজ্য</v>
      </c>
      <c r="E5" s="695" cm="1">
        <f t="array" ref="E5:E10">_xlfn.XLOOKUP(G4,I4:V4,I12:V17,0,1)</f>
        <v>0</v>
      </c>
      <c r="F5" s="696" cm="1">
        <f t="array" ref="F5:F10">_xlfn.XLOOKUP(G4,I4:V4,I19:V24,0,1)</f>
        <v>0</v>
      </c>
      <c r="G5" s="697" t="str" cm="1">
        <f t="array" ref="G5:G10">_xlfn.XLOOKUP(G4,I4:V4,I5:V10,0,1)</f>
        <v>&lt;= ২.২৫ কোটি</v>
      </c>
      <c r="I5" s="698" t="s">
        <v>551</v>
      </c>
      <c r="J5" s="698" t="s">
        <v>551</v>
      </c>
      <c r="K5" s="699" t="s">
        <v>551</v>
      </c>
      <c r="L5" s="699" t="s">
        <v>261</v>
      </c>
      <c r="M5" s="699" t="s">
        <v>261</v>
      </c>
      <c r="N5" s="698" t="s">
        <v>261</v>
      </c>
      <c r="O5" s="698" t="s">
        <v>261</v>
      </c>
      <c r="P5" s="698" t="s">
        <v>558</v>
      </c>
      <c r="Q5" s="700" t="s">
        <v>558</v>
      </c>
      <c r="R5" s="700" t="s">
        <v>558</v>
      </c>
      <c r="S5" s="700" t="s">
        <v>558</v>
      </c>
      <c r="T5" s="700" t="s">
        <v>558</v>
      </c>
      <c r="U5" s="700" t="s">
        <v>558</v>
      </c>
      <c r="V5" s="700" t="s">
        <v>558</v>
      </c>
      <c r="AF5" s="479"/>
    </row>
    <row r="6" spans="3:32" ht="16.5" x14ac:dyDescent="0.2">
      <c r="C6" s="701" t="s">
        <v>46</v>
      </c>
      <c r="D6" s="702" t="str">
        <f>'Data Input'!D10</f>
        <v>&lt;= ৩ কোটি</v>
      </c>
      <c r="E6" s="703">
        <v>0.1</v>
      </c>
      <c r="F6" s="696">
        <v>66335.19546027742</v>
      </c>
      <c r="G6" s="704" t="str">
        <v>২.২৫ ~ ৫ কোটি</v>
      </c>
      <c r="I6" s="705" t="s">
        <v>552</v>
      </c>
      <c r="J6" s="705" t="s">
        <v>552</v>
      </c>
      <c r="K6" s="706" t="s">
        <v>552</v>
      </c>
      <c r="L6" s="706" t="s">
        <v>557</v>
      </c>
      <c r="M6" s="706" t="s">
        <v>557</v>
      </c>
      <c r="N6" s="705" t="s">
        <v>260</v>
      </c>
      <c r="O6" s="705" t="s">
        <v>260</v>
      </c>
      <c r="P6" s="705" t="s">
        <v>559</v>
      </c>
      <c r="Q6" s="707" t="s">
        <v>559</v>
      </c>
      <c r="R6" s="707" t="s">
        <v>559</v>
      </c>
      <c r="S6" s="707" t="s">
        <v>559</v>
      </c>
      <c r="T6" s="707" t="s">
        <v>559</v>
      </c>
      <c r="U6" s="707" t="s">
        <v>559</v>
      </c>
      <c r="V6" s="707" t="s">
        <v>559</v>
      </c>
      <c r="AD6" s="708"/>
      <c r="AF6" s="709"/>
    </row>
    <row r="7" spans="3:32" ht="16.5" x14ac:dyDescent="0.2">
      <c r="C7" s="701" t="s">
        <v>39</v>
      </c>
      <c r="D7" s="710">
        <f>'Sheet of Calculation'!F41</f>
        <v>663351.95460277423</v>
      </c>
      <c r="E7" s="703">
        <v>0.15</v>
      </c>
      <c r="F7" s="696">
        <v>99502.793190416138</v>
      </c>
      <c r="G7" s="704" t="str">
        <v>৫ ~ ১০ কোটি</v>
      </c>
      <c r="I7" s="698" t="s">
        <v>553</v>
      </c>
      <c r="J7" s="698" t="s">
        <v>553</v>
      </c>
      <c r="K7" s="699" t="s">
        <v>553</v>
      </c>
      <c r="L7" s="699" t="s">
        <v>553</v>
      </c>
      <c r="M7" s="699" t="s">
        <v>553</v>
      </c>
      <c r="N7" s="698" t="s">
        <v>262</v>
      </c>
      <c r="O7" s="698" t="s">
        <v>262</v>
      </c>
      <c r="P7" s="698" t="s">
        <v>262</v>
      </c>
      <c r="Q7" s="700" t="s">
        <v>262</v>
      </c>
      <c r="R7" s="700" t="s">
        <v>262</v>
      </c>
      <c r="S7" s="700" t="s">
        <v>262</v>
      </c>
      <c r="T7" s="700" t="s">
        <v>262</v>
      </c>
      <c r="U7" s="700" t="s">
        <v>262</v>
      </c>
      <c r="V7" s="700" t="s">
        <v>262</v>
      </c>
      <c r="AB7" s="629"/>
      <c r="AC7" s="711"/>
      <c r="AD7" s="708"/>
      <c r="AF7" s="709"/>
    </row>
    <row r="8" spans="3:32" ht="16.5" x14ac:dyDescent="0.2">
      <c r="C8" s="572" t="s">
        <v>312</v>
      </c>
      <c r="D8" s="710">
        <f>IF(D5=F13,(D7*E6*E13),IF(D5=F14,(D7*E5*E14),0))</f>
        <v>66335.19546027742</v>
      </c>
      <c r="E8" s="703">
        <v>0.2</v>
      </c>
      <c r="F8" s="696">
        <v>132670.39092055484</v>
      </c>
      <c r="G8" s="704" t="str">
        <v>১০ ~ ১৫ কোটি</v>
      </c>
      <c r="I8" s="698" t="s">
        <v>554</v>
      </c>
      <c r="J8" s="698" t="s">
        <v>554</v>
      </c>
      <c r="K8" s="712" t="s">
        <v>554</v>
      </c>
      <c r="L8" s="712" t="s">
        <v>554</v>
      </c>
      <c r="M8" s="712" t="s">
        <v>554</v>
      </c>
      <c r="N8" s="698" t="s">
        <v>263</v>
      </c>
      <c r="O8" s="698" t="s">
        <v>263</v>
      </c>
      <c r="P8" s="698" t="s">
        <v>263</v>
      </c>
      <c r="Q8" s="700" t="s">
        <v>263</v>
      </c>
      <c r="R8" s="700" t="s">
        <v>263</v>
      </c>
      <c r="S8" s="700" t="s">
        <v>263</v>
      </c>
      <c r="T8" s="700" t="s">
        <v>263</v>
      </c>
      <c r="U8" s="700" t="s">
        <v>263</v>
      </c>
      <c r="V8" s="700" t="s">
        <v>263</v>
      </c>
      <c r="AB8" s="629"/>
      <c r="AC8" s="711"/>
      <c r="AD8" s="708"/>
      <c r="AF8" s="709"/>
    </row>
    <row r="9" spans="3:32" ht="16.5" x14ac:dyDescent="0.2">
      <c r="C9" s="572" t="s">
        <v>313</v>
      </c>
      <c r="D9" s="710">
        <f>_xlfn.XLOOKUP(D6,G5:G10,F5:F10,0)</f>
        <v>0</v>
      </c>
      <c r="E9" s="703">
        <v>0.25</v>
      </c>
      <c r="F9" s="696">
        <v>165837.98865069356</v>
      </c>
      <c r="G9" s="704" t="str">
        <v>১৫ ~ ২০ কোটি</v>
      </c>
      <c r="I9" s="698" t="s">
        <v>555</v>
      </c>
      <c r="J9" s="698" t="s">
        <v>555</v>
      </c>
      <c r="K9" s="712" t="s">
        <v>555</v>
      </c>
      <c r="L9" s="712" t="s">
        <v>555</v>
      </c>
      <c r="M9" s="712" t="s">
        <v>555</v>
      </c>
      <c r="N9" s="698" t="s">
        <v>264</v>
      </c>
      <c r="O9" s="698" t="s">
        <v>264</v>
      </c>
      <c r="P9" s="698" t="s">
        <v>264</v>
      </c>
      <c r="Q9" s="700" t="s">
        <v>264</v>
      </c>
      <c r="R9" s="700" t="s">
        <v>264</v>
      </c>
      <c r="S9" s="700" t="s">
        <v>264</v>
      </c>
      <c r="T9" s="700" t="s">
        <v>264</v>
      </c>
      <c r="U9" s="700" t="s">
        <v>264</v>
      </c>
      <c r="V9" s="700" t="s">
        <v>264</v>
      </c>
      <c r="AB9" s="713"/>
      <c r="AC9" s="711"/>
      <c r="AD9" s="708"/>
      <c r="AF9" s="709"/>
    </row>
    <row r="10" spans="3:32" ht="18" x14ac:dyDescent="0.2">
      <c r="C10" s="714" t="s">
        <v>45</v>
      </c>
      <c r="D10" s="715">
        <f>MAX(D8:D9)</f>
        <v>66335.19546027742</v>
      </c>
      <c r="E10" s="716">
        <v>0.3</v>
      </c>
      <c r="F10" s="717">
        <v>199005.58638083228</v>
      </c>
      <c r="G10" s="718" t="str">
        <v>&gt; ২০ কোটি</v>
      </c>
      <c r="I10" s="698" t="s">
        <v>556</v>
      </c>
      <c r="J10" s="698" t="s">
        <v>556</v>
      </c>
      <c r="K10" s="712" t="s">
        <v>556</v>
      </c>
      <c r="L10" s="712" t="s">
        <v>556</v>
      </c>
      <c r="M10" s="712" t="s">
        <v>556</v>
      </c>
      <c r="N10" s="698">
        <v>0</v>
      </c>
      <c r="O10" s="698">
        <v>0</v>
      </c>
      <c r="P10" s="698">
        <v>0</v>
      </c>
      <c r="Q10" s="700">
        <v>0</v>
      </c>
      <c r="R10" s="700">
        <v>0</v>
      </c>
      <c r="S10" s="700">
        <v>0</v>
      </c>
      <c r="T10" s="700">
        <v>0</v>
      </c>
      <c r="U10" s="700">
        <v>0</v>
      </c>
      <c r="V10" s="700">
        <v>0</v>
      </c>
      <c r="AD10" s="708"/>
      <c r="AF10" s="709"/>
    </row>
    <row r="11" spans="3:32" ht="18" x14ac:dyDescent="0.2">
      <c r="C11" s="719" t="str">
        <f>C13</f>
        <v>cwi‡ek mviPvR© (AcÖ‡hvR¨)</v>
      </c>
      <c r="D11" s="720">
        <f>_xlfn.XLOOKUP(G4,I4:V4,I33:V33,0,1)</f>
        <v>0</v>
      </c>
      <c r="E11" s="721"/>
      <c r="F11" s="722" t="str">
        <f>"(cwi‡ek) = "&amp;D11&amp;"/- UvKv"</f>
        <v>(cwi‡ek) = 0/- UvKv</v>
      </c>
      <c r="G11" s="723" t="s">
        <v>570</v>
      </c>
      <c r="AD11" s="708"/>
      <c r="AF11" s="709"/>
    </row>
    <row r="12" spans="3:32" x14ac:dyDescent="0.2">
      <c r="I12" s="695">
        <v>0</v>
      </c>
      <c r="J12" s="695">
        <v>0</v>
      </c>
      <c r="K12" s="695">
        <v>0</v>
      </c>
      <c r="L12" s="695">
        <v>0</v>
      </c>
      <c r="M12" s="724">
        <v>0</v>
      </c>
      <c r="N12" s="695">
        <v>0</v>
      </c>
      <c r="O12" s="725">
        <v>0</v>
      </c>
      <c r="P12" s="695">
        <v>0</v>
      </c>
      <c r="Q12" s="726">
        <v>0</v>
      </c>
      <c r="R12" s="726">
        <v>0</v>
      </c>
      <c r="S12" s="726">
        <v>0</v>
      </c>
      <c r="T12" s="726">
        <v>0</v>
      </c>
      <c r="U12" s="726">
        <v>0</v>
      </c>
      <c r="V12" s="726">
        <v>0</v>
      </c>
    </row>
    <row r="13" spans="3:32" ht="17.25" x14ac:dyDescent="0.2">
      <c r="C13" s="636" t="str">
        <f>_xlfn.XLOOKUP(G4,I4:V4,I32:V32,0,1)</f>
        <v>cwi‡ek mviPvR© (AcÖ‡hvR¨)</v>
      </c>
      <c r="D13" s="727" t="s">
        <v>510</v>
      </c>
      <c r="E13" s="728" cm="1">
        <f t="array" ref="E13:E14">_xlfn.XLOOKUP(G4,I4:V4,I29:V30,0,1)</f>
        <v>1</v>
      </c>
      <c r="F13" s="729" t="str" cm="1">
        <f t="array" ref="F13:F14">_xlfn.XLOOKUP(G4,I4:V4,I27:V28,0,1)</f>
        <v>প্রযোজ্য</v>
      </c>
      <c r="G13" s="730"/>
      <c r="I13" s="731">
        <v>0.1</v>
      </c>
      <c r="J13" s="731">
        <v>0.1</v>
      </c>
      <c r="K13" s="731">
        <v>0.1</v>
      </c>
      <c r="L13" s="731">
        <v>0.1</v>
      </c>
      <c r="M13" s="732">
        <v>0.1</v>
      </c>
      <c r="N13" s="731">
        <v>0.1</v>
      </c>
      <c r="O13" s="733">
        <v>0.1</v>
      </c>
      <c r="P13" s="731">
        <v>0.1</v>
      </c>
      <c r="Q13" s="734">
        <v>0.1</v>
      </c>
      <c r="R13" s="734">
        <v>0.1</v>
      </c>
      <c r="S13" s="734">
        <v>0.1</v>
      </c>
      <c r="T13" s="734">
        <v>0.1</v>
      </c>
      <c r="U13" s="734">
        <v>0.1</v>
      </c>
      <c r="V13" s="734">
        <v>0.1</v>
      </c>
    </row>
    <row r="14" spans="3:32" ht="15.75" x14ac:dyDescent="0.2">
      <c r="C14" s="735">
        <f>'Data Input'!F10</f>
        <v>0</v>
      </c>
      <c r="D14" s="736" t="s">
        <v>98</v>
      </c>
      <c r="E14" s="728">
        <v>0</v>
      </c>
      <c r="F14" s="737" t="str">
        <v>প্রযোজ্য নহে</v>
      </c>
      <c r="G14" s="738"/>
      <c r="I14" s="703">
        <v>0.15</v>
      </c>
      <c r="J14" s="703">
        <v>0.15</v>
      </c>
      <c r="K14" s="703">
        <v>0.15</v>
      </c>
      <c r="L14" s="703">
        <v>0.15</v>
      </c>
      <c r="M14" s="739">
        <v>0.15</v>
      </c>
      <c r="N14" s="703">
        <v>0.2</v>
      </c>
      <c r="O14" s="740">
        <v>0.2</v>
      </c>
      <c r="P14" s="703">
        <v>0.2</v>
      </c>
      <c r="Q14" s="741">
        <v>0.2</v>
      </c>
      <c r="R14" s="741">
        <v>0.2</v>
      </c>
      <c r="S14" s="741">
        <v>0.2</v>
      </c>
      <c r="T14" s="741">
        <v>0.2</v>
      </c>
      <c r="U14" s="741">
        <v>0.2</v>
      </c>
      <c r="V14" s="741">
        <v>0.2</v>
      </c>
    </row>
    <row r="15" spans="3:32" ht="15.75" x14ac:dyDescent="0.2">
      <c r="C15" s="742" t="str">
        <f>IF(D11&gt;0,F11,G11)</f>
        <v>.</v>
      </c>
      <c r="I15" s="703">
        <v>0.2</v>
      </c>
      <c r="J15" s="703">
        <v>0.2</v>
      </c>
      <c r="K15" s="703">
        <v>0.2</v>
      </c>
      <c r="L15" s="703">
        <v>0.2</v>
      </c>
      <c r="M15" s="739">
        <v>0.2</v>
      </c>
      <c r="N15" s="703">
        <v>0.3</v>
      </c>
      <c r="O15" s="740">
        <v>0.3</v>
      </c>
      <c r="P15" s="703">
        <v>0.3</v>
      </c>
      <c r="Q15" s="741">
        <v>0.3</v>
      </c>
      <c r="R15" s="741">
        <v>0.3</v>
      </c>
      <c r="S15" s="741">
        <v>0.3</v>
      </c>
      <c r="T15" s="741">
        <v>0.3</v>
      </c>
      <c r="U15" s="741">
        <v>0.3</v>
      </c>
      <c r="V15" s="741">
        <v>0.3</v>
      </c>
    </row>
    <row r="16" spans="3:32" ht="15.75" x14ac:dyDescent="0.2">
      <c r="D16" s="641"/>
      <c r="I16" s="703">
        <v>0.25</v>
      </c>
      <c r="J16" s="703">
        <v>0.25</v>
      </c>
      <c r="K16" s="703">
        <v>0.25</v>
      </c>
      <c r="L16" s="703">
        <v>0.25</v>
      </c>
      <c r="M16" s="739">
        <v>0.25</v>
      </c>
      <c r="N16" s="703">
        <v>0.35</v>
      </c>
      <c r="O16" s="740">
        <v>0.35</v>
      </c>
      <c r="P16" s="703">
        <v>0.35</v>
      </c>
      <c r="Q16" s="741">
        <v>0.35</v>
      </c>
      <c r="R16" s="741">
        <v>0.35</v>
      </c>
      <c r="S16" s="741">
        <v>0.35</v>
      </c>
      <c r="T16" s="741">
        <v>0.35</v>
      </c>
      <c r="U16" s="741">
        <v>0.35</v>
      </c>
      <c r="V16" s="741">
        <v>0.35</v>
      </c>
    </row>
    <row r="17" spans="4:22" ht="16.5" x14ac:dyDescent="0.2">
      <c r="F17" s="743"/>
      <c r="I17" s="716">
        <v>0.3</v>
      </c>
      <c r="J17" s="716">
        <v>0.3</v>
      </c>
      <c r="K17" s="716">
        <v>0.3</v>
      </c>
      <c r="L17" s="716">
        <v>0.3</v>
      </c>
      <c r="M17" s="744">
        <v>0.3</v>
      </c>
      <c r="N17" s="718">
        <v>0</v>
      </c>
      <c r="O17" s="718">
        <v>0</v>
      </c>
      <c r="P17" s="718">
        <v>0</v>
      </c>
      <c r="Q17" s="745">
        <v>0</v>
      </c>
      <c r="R17" s="745">
        <v>0</v>
      </c>
      <c r="S17" s="745">
        <v>0</v>
      </c>
      <c r="T17" s="745">
        <v>0</v>
      </c>
      <c r="U17" s="745">
        <v>0</v>
      </c>
      <c r="V17" s="745">
        <v>0</v>
      </c>
    </row>
    <row r="18" spans="4:22" ht="15.75" x14ac:dyDescent="0.2">
      <c r="D18" s="22"/>
      <c r="I18" s="746" t="s">
        <v>562</v>
      </c>
    </row>
    <row r="19" spans="4:22" ht="15.75" x14ac:dyDescent="0.2">
      <c r="I19" s="747">
        <f t="shared" ref="I19:V19" si="0">$D$7*I12</f>
        <v>0</v>
      </c>
      <c r="J19" s="748">
        <f t="shared" si="0"/>
        <v>0</v>
      </c>
      <c r="K19" s="748">
        <f t="shared" si="0"/>
        <v>0</v>
      </c>
      <c r="L19" s="748">
        <f t="shared" si="0"/>
        <v>0</v>
      </c>
      <c r="M19" s="748">
        <f t="shared" si="0"/>
        <v>0</v>
      </c>
      <c r="N19" s="748">
        <f t="shared" si="0"/>
        <v>0</v>
      </c>
      <c r="O19" s="748">
        <f t="shared" si="0"/>
        <v>0</v>
      </c>
      <c r="P19" s="748">
        <f t="shared" si="0"/>
        <v>0</v>
      </c>
      <c r="Q19" s="749">
        <f t="shared" si="0"/>
        <v>0</v>
      </c>
      <c r="R19" s="749">
        <f t="shared" si="0"/>
        <v>0</v>
      </c>
      <c r="S19" s="749">
        <f t="shared" si="0"/>
        <v>0</v>
      </c>
      <c r="T19" s="749">
        <f t="shared" si="0"/>
        <v>0</v>
      </c>
      <c r="U19" s="749">
        <f t="shared" si="0"/>
        <v>0</v>
      </c>
      <c r="V19" s="749">
        <f t="shared" si="0"/>
        <v>0</v>
      </c>
    </row>
    <row r="20" spans="4:22" ht="15.75" x14ac:dyDescent="0.2">
      <c r="I20" s="748">
        <f t="shared" ref="I20:J24" si="1">$D$7*I13</f>
        <v>66335.19546027742</v>
      </c>
      <c r="J20" s="748">
        <f t="shared" si="1"/>
        <v>66335.19546027742</v>
      </c>
      <c r="K20" s="748">
        <f t="shared" ref="K20:M21" si="2">IF(($D$7*K13)&lt;=3000,3000,($D$7*K13))</f>
        <v>66335.19546027742</v>
      </c>
      <c r="L20" s="748">
        <f t="shared" si="2"/>
        <v>66335.19546027742</v>
      </c>
      <c r="M20" s="748">
        <f t="shared" si="2"/>
        <v>66335.19546027742</v>
      </c>
      <c r="N20" s="748">
        <f t="shared" ref="N20:V20" si="3">$D$7*N13</f>
        <v>66335.19546027742</v>
      </c>
      <c r="O20" s="748">
        <f t="shared" si="3"/>
        <v>66335.19546027742</v>
      </c>
      <c r="P20" s="748">
        <f t="shared" si="3"/>
        <v>66335.19546027742</v>
      </c>
      <c r="Q20" s="749">
        <f t="shared" si="3"/>
        <v>66335.19546027742</v>
      </c>
      <c r="R20" s="749">
        <f t="shared" si="3"/>
        <v>66335.19546027742</v>
      </c>
      <c r="S20" s="749">
        <f t="shared" si="3"/>
        <v>66335.19546027742</v>
      </c>
      <c r="T20" s="749">
        <f t="shared" si="3"/>
        <v>66335.19546027742</v>
      </c>
      <c r="U20" s="749">
        <f t="shared" si="3"/>
        <v>66335.19546027742</v>
      </c>
      <c r="V20" s="749">
        <f t="shared" si="3"/>
        <v>66335.19546027742</v>
      </c>
    </row>
    <row r="21" spans="4:22" ht="15.75" x14ac:dyDescent="0.2">
      <c r="I21" s="748">
        <f t="shared" si="1"/>
        <v>99502.793190416138</v>
      </c>
      <c r="J21" s="748">
        <f t="shared" si="1"/>
        <v>99502.793190416138</v>
      </c>
      <c r="K21" s="748">
        <f t="shared" si="2"/>
        <v>99502.793190416138</v>
      </c>
      <c r="L21" s="748">
        <f t="shared" si="2"/>
        <v>99502.793190416138</v>
      </c>
      <c r="M21" s="748">
        <f t="shared" si="2"/>
        <v>99502.793190416138</v>
      </c>
      <c r="N21" s="748">
        <f t="shared" ref="N21:V21" si="4">$D$7*N14</f>
        <v>132670.39092055484</v>
      </c>
      <c r="O21" s="748">
        <f t="shared" si="4"/>
        <v>132670.39092055484</v>
      </c>
      <c r="P21" s="748">
        <f t="shared" si="4"/>
        <v>132670.39092055484</v>
      </c>
      <c r="Q21" s="749">
        <f t="shared" si="4"/>
        <v>132670.39092055484</v>
      </c>
      <c r="R21" s="749">
        <f t="shared" si="4"/>
        <v>132670.39092055484</v>
      </c>
      <c r="S21" s="749">
        <f t="shared" si="4"/>
        <v>132670.39092055484</v>
      </c>
      <c r="T21" s="749">
        <f t="shared" si="4"/>
        <v>132670.39092055484</v>
      </c>
      <c r="U21" s="749">
        <f t="shared" si="4"/>
        <v>132670.39092055484</v>
      </c>
      <c r="V21" s="749">
        <f t="shared" si="4"/>
        <v>132670.39092055484</v>
      </c>
    </row>
    <row r="22" spans="4:22" ht="15.75" x14ac:dyDescent="0.2">
      <c r="I22" s="748">
        <f t="shared" si="1"/>
        <v>132670.39092055484</v>
      </c>
      <c r="J22" s="748">
        <f t="shared" si="1"/>
        <v>132670.39092055484</v>
      </c>
      <c r="K22" s="748">
        <f t="shared" ref="K22:M24" si="5">IF(($D$7*K15)&lt;=5000,5000,($D$7*K15))</f>
        <v>132670.39092055484</v>
      </c>
      <c r="L22" s="748">
        <f t="shared" si="5"/>
        <v>132670.39092055484</v>
      </c>
      <c r="M22" s="748">
        <f t="shared" si="5"/>
        <v>132670.39092055484</v>
      </c>
      <c r="N22" s="748">
        <f t="shared" ref="N22:V22" si="6">$D$7*N15</f>
        <v>199005.58638083228</v>
      </c>
      <c r="O22" s="748">
        <f t="shared" si="6"/>
        <v>199005.58638083228</v>
      </c>
      <c r="P22" s="748">
        <f t="shared" si="6"/>
        <v>199005.58638083228</v>
      </c>
      <c r="Q22" s="749">
        <f t="shared" si="6"/>
        <v>199005.58638083228</v>
      </c>
      <c r="R22" s="749">
        <f t="shared" si="6"/>
        <v>199005.58638083228</v>
      </c>
      <c r="S22" s="749">
        <f t="shared" si="6"/>
        <v>199005.58638083228</v>
      </c>
      <c r="T22" s="749">
        <f t="shared" si="6"/>
        <v>199005.58638083228</v>
      </c>
      <c r="U22" s="749">
        <f t="shared" si="6"/>
        <v>199005.58638083228</v>
      </c>
      <c r="V22" s="749">
        <f t="shared" si="6"/>
        <v>199005.58638083228</v>
      </c>
    </row>
    <row r="23" spans="4:22" ht="15.75" x14ac:dyDescent="0.2">
      <c r="I23" s="748">
        <f t="shared" si="1"/>
        <v>165837.98865069356</v>
      </c>
      <c r="J23" s="748">
        <f t="shared" si="1"/>
        <v>165837.98865069356</v>
      </c>
      <c r="K23" s="748">
        <f t="shared" si="5"/>
        <v>165837.98865069356</v>
      </c>
      <c r="L23" s="748">
        <f t="shared" si="5"/>
        <v>165837.98865069356</v>
      </c>
      <c r="M23" s="748">
        <f t="shared" si="5"/>
        <v>165837.98865069356</v>
      </c>
      <c r="N23" s="748">
        <f t="shared" ref="N23:V23" si="7">$D$7*N16</f>
        <v>232173.18411097096</v>
      </c>
      <c r="O23" s="748">
        <f t="shared" si="7"/>
        <v>232173.18411097096</v>
      </c>
      <c r="P23" s="748">
        <f t="shared" si="7"/>
        <v>232173.18411097096</v>
      </c>
      <c r="Q23" s="749">
        <f t="shared" si="7"/>
        <v>232173.18411097096</v>
      </c>
      <c r="R23" s="749">
        <f t="shared" si="7"/>
        <v>232173.18411097096</v>
      </c>
      <c r="S23" s="749">
        <f t="shared" si="7"/>
        <v>232173.18411097096</v>
      </c>
      <c r="T23" s="749">
        <f t="shared" si="7"/>
        <v>232173.18411097096</v>
      </c>
      <c r="U23" s="749">
        <f t="shared" si="7"/>
        <v>232173.18411097096</v>
      </c>
      <c r="V23" s="749">
        <f t="shared" si="7"/>
        <v>232173.18411097096</v>
      </c>
    </row>
    <row r="24" spans="4:22" ht="15.75" x14ac:dyDescent="0.2">
      <c r="I24" s="747">
        <f t="shared" si="1"/>
        <v>199005.58638083228</v>
      </c>
      <c r="J24" s="747">
        <f t="shared" si="1"/>
        <v>199005.58638083228</v>
      </c>
      <c r="K24" s="747">
        <f t="shared" si="5"/>
        <v>199005.58638083228</v>
      </c>
      <c r="L24" s="747">
        <f t="shared" si="5"/>
        <v>199005.58638083228</v>
      </c>
      <c r="M24" s="747">
        <f t="shared" si="5"/>
        <v>199005.58638083228</v>
      </c>
      <c r="N24" s="747">
        <f t="shared" ref="N24:V24" si="8">$D$7*N17</f>
        <v>0</v>
      </c>
      <c r="O24" s="747">
        <f t="shared" si="8"/>
        <v>0</v>
      </c>
      <c r="P24" s="747">
        <f t="shared" si="8"/>
        <v>0</v>
      </c>
      <c r="Q24" s="750">
        <f t="shared" si="8"/>
        <v>0</v>
      </c>
      <c r="R24" s="750">
        <f t="shared" si="8"/>
        <v>0</v>
      </c>
      <c r="S24" s="750">
        <f t="shared" si="8"/>
        <v>0</v>
      </c>
      <c r="T24" s="750">
        <f t="shared" si="8"/>
        <v>0</v>
      </c>
      <c r="U24" s="750">
        <f t="shared" si="8"/>
        <v>0</v>
      </c>
      <c r="V24" s="750">
        <f t="shared" si="8"/>
        <v>0</v>
      </c>
    </row>
    <row r="27" spans="4:22" ht="15.75" x14ac:dyDescent="0.2">
      <c r="I27" s="751" t="s">
        <v>560</v>
      </c>
      <c r="J27" s="751" t="s">
        <v>560</v>
      </c>
      <c r="K27" s="752" t="s">
        <v>310</v>
      </c>
      <c r="L27" s="752" t="s">
        <v>310</v>
      </c>
      <c r="M27" s="752" t="s">
        <v>310</v>
      </c>
      <c r="N27" s="752" t="s">
        <v>310</v>
      </c>
      <c r="O27" s="752" t="s">
        <v>310</v>
      </c>
      <c r="P27" s="752" t="s">
        <v>310</v>
      </c>
      <c r="Q27" s="753" t="s">
        <v>310</v>
      </c>
      <c r="R27" s="753" t="s">
        <v>310</v>
      </c>
      <c r="S27" s="753" t="s">
        <v>310</v>
      </c>
      <c r="T27" s="753" t="s">
        <v>310</v>
      </c>
      <c r="U27" s="753" t="s">
        <v>310</v>
      </c>
      <c r="V27" s="753" t="s">
        <v>310</v>
      </c>
    </row>
    <row r="28" spans="4:22" ht="15.75" x14ac:dyDescent="0.2">
      <c r="I28" s="751" t="s">
        <v>560</v>
      </c>
      <c r="J28" s="751" t="s">
        <v>560</v>
      </c>
      <c r="K28" s="752" t="s">
        <v>311</v>
      </c>
      <c r="L28" s="752" t="s">
        <v>311</v>
      </c>
      <c r="M28" s="752" t="s">
        <v>311</v>
      </c>
      <c r="N28" s="752" t="s">
        <v>311</v>
      </c>
      <c r="O28" s="752" t="s">
        <v>311</v>
      </c>
      <c r="P28" s="752" t="s">
        <v>311</v>
      </c>
      <c r="Q28" s="753" t="s">
        <v>311</v>
      </c>
      <c r="R28" s="753" t="s">
        <v>311</v>
      </c>
      <c r="S28" s="753" t="s">
        <v>311</v>
      </c>
      <c r="T28" s="753" t="s">
        <v>311</v>
      </c>
      <c r="U28" s="753" t="s">
        <v>311</v>
      </c>
      <c r="V28" s="753" t="s">
        <v>311</v>
      </c>
    </row>
    <row r="29" spans="4:22" x14ac:dyDescent="0.2">
      <c r="I29" s="754">
        <v>0</v>
      </c>
      <c r="J29" s="754">
        <v>0</v>
      </c>
      <c r="K29" s="754">
        <v>1</v>
      </c>
      <c r="L29" s="754">
        <v>1</v>
      </c>
      <c r="M29" s="754">
        <v>1</v>
      </c>
      <c r="N29" s="754">
        <v>1</v>
      </c>
      <c r="O29" s="754">
        <v>1</v>
      </c>
      <c r="P29" s="754">
        <v>1</v>
      </c>
      <c r="Q29" s="755">
        <v>1</v>
      </c>
      <c r="R29" s="755">
        <v>1</v>
      </c>
      <c r="S29" s="755">
        <v>1</v>
      </c>
      <c r="T29" s="755">
        <v>1</v>
      </c>
      <c r="U29" s="755">
        <v>1</v>
      </c>
      <c r="V29" s="755">
        <v>1</v>
      </c>
    </row>
    <row r="30" spans="4:22" x14ac:dyDescent="0.2">
      <c r="I30" s="754">
        <v>0</v>
      </c>
      <c r="J30" s="754">
        <v>0</v>
      </c>
      <c r="K30" s="754">
        <v>0</v>
      </c>
      <c r="L30" s="754">
        <v>0</v>
      </c>
      <c r="M30" s="754">
        <v>0</v>
      </c>
      <c r="N30" s="754">
        <v>0</v>
      </c>
      <c r="O30" s="754">
        <v>0</v>
      </c>
      <c r="P30" s="754">
        <v>0</v>
      </c>
      <c r="Q30" s="755">
        <v>0</v>
      </c>
      <c r="R30" s="755">
        <v>0</v>
      </c>
      <c r="S30" s="755">
        <v>0</v>
      </c>
      <c r="T30" s="755">
        <v>0</v>
      </c>
      <c r="U30" s="755">
        <v>0</v>
      </c>
      <c r="V30" s="755">
        <v>0</v>
      </c>
    </row>
    <row r="32" spans="4:22" x14ac:dyDescent="0.2">
      <c r="I32" s="756" t="s">
        <v>616</v>
      </c>
      <c r="J32" s="756" t="s">
        <v>616</v>
      </c>
      <c r="K32" s="756" t="s">
        <v>616</v>
      </c>
      <c r="L32" s="756" t="s">
        <v>616</v>
      </c>
      <c r="M32" s="756" t="s">
        <v>616</v>
      </c>
      <c r="N32" s="756" t="s">
        <v>616</v>
      </c>
      <c r="O32" s="756" t="s">
        <v>616</v>
      </c>
      <c r="P32" s="756" t="s">
        <v>511</v>
      </c>
      <c r="Q32" s="757" t="s">
        <v>511</v>
      </c>
      <c r="R32" s="757" t="s">
        <v>511</v>
      </c>
      <c r="S32" s="757" t="s">
        <v>511</v>
      </c>
      <c r="T32" s="757" t="s">
        <v>511</v>
      </c>
      <c r="U32" s="757" t="s">
        <v>511</v>
      </c>
      <c r="V32" s="757" t="s">
        <v>511</v>
      </c>
    </row>
    <row r="33" spans="9:22" ht="15.75" x14ac:dyDescent="0.2">
      <c r="I33" s="758">
        <f>$C$14*0</f>
        <v>0</v>
      </c>
      <c r="J33" s="758">
        <f t="shared" ref="J33:O33" si="9">$C$14*0</f>
        <v>0</v>
      </c>
      <c r="K33" s="758">
        <f t="shared" si="9"/>
        <v>0</v>
      </c>
      <c r="L33" s="758">
        <f t="shared" si="9"/>
        <v>0</v>
      </c>
      <c r="M33" s="758">
        <f t="shared" si="9"/>
        <v>0</v>
      </c>
      <c r="N33" s="758">
        <f t="shared" si="9"/>
        <v>0</v>
      </c>
      <c r="O33" s="758">
        <f t="shared" si="9"/>
        <v>0</v>
      </c>
      <c r="P33" s="758">
        <f>$C$14*1</f>
        <v>0</v>
      </c>
      <c r="Q33" s="759">
        <f t="shared" ref="Q33:V33" si="10">$C$14*1</f>
        <v>0</v>
      </c>
      <c r="R33" s="759">
        <f t="shared" si="10"/>
        <v>0</v>
      </c>
      <c r="S33" s="759">
        <f t="shared" si="10"/>
        <v>0</v>
      </c>
      <c r="T33" s="759">
        <f t="shared" si="10"/>
        <v>0</v>
      </c>
      <c r="U33" s="759">
        <f t="shared" si="10"/>
        <v>0</v>
      </c>
      <c r="V33" s="759">
        <f t="shared" si="10"/>
        <v>0</v>
      </c>
    </row>
    <row r="60" spans="3:22" ht="18" customHeight="1" x14ac:dyDescent="0.2">
      <c r="C60" s="1232" t="s">
        <v>31</v>
      </c>
      <c r="D60" s="1232"/>
      <c r="E60" s="20"/>
      <c r="F60" s="760"/>
      <c r="G60" s="760"/>
      <c r="I60" s="692" t="str" cm="1">
        <f t="array" ref="I60:V60">TRANSPOSE('MisC Intrst-3'!R10:R23)</f>
        <v>2016-17</v>
      </c>
      <c r="J60" s="692" t="str">
        <v>2017-18</v>
      </c>
      <c r="K60" s="692" t="str">
        <v>2018-19</v>
      </c>
      <c r="L60" s="692" t="str">
        <v>2019-20</v>
      </c>
      <c r="M60" s="692" t="str">
        <v>2020-21</v>
      </c>
      <c r="N60" s="692" t="str">
        <v>2021-22</v>
      </c>
      <c r="O60" s="692" t="str">
        <v>2022-23</v>
      </c>
      <c r="P60" s="692" t="str">
        <v>2023-24</v>
      </c>
      <c r="Q60" s="692" t="str">
        <v>2024-25</v>
      </c>
      <c r="R60" s="692" t="str">
        <v>2025-26</v>
      </c>
      <c r="S60" s="692" t="str">
        <v>2026-27</v>
      </c>
      <c r="T60" s="692" t="str">
        <v>2027-28</v>
      </c>
      <c r="U60" s="692" t="str">
        <v>2028-29</v>
      </c>
      <c r="V60" s="692" t="str">
        <v>2029-30</v>
      </c>
    </row>
    <row r="61" spans="3:22" ht="17.25" x14ac:dyDescent="0.2">
      <c r="C61" s="761" t="s">
        <v>574</v>
      </c>
      <c r="D61" s="762" cm="1">
        <f t="array" ref="D61">_xlfn.XLOOKUP(G4,_xlfn.ANCHORARRAY(I60),I63:V63,0,1)</f>
        <v>3172000</v>
      </c>
      <c r="E61" s="763"/>
      <c r="F61" s="764" t="s">
        <v>587</v>
      </c>
      <c r="G61" s="765" cm="1">
        <f t="array" ref="G61">_xlfn.XLOOKUP(G4,_xlfn.ANCHORARRAY(I60),I61:V61,0,1)</f>
        <v>0.25</v>
      </c>
      <c r="I61" s="766">
        <v>0.25</v>
      </c>
      <c r="J61" s="766">
        <v>0.25</v>
      </c>
      <c r="K61" s="766">
        <v>0.25</v>
      </c>
      <c r="L61" s="766">
        <v>0.25</v>
      </c>
      <c r="M61" s="766">
        <v>0.25</v>
      </c>
      <c r="N61" s="766">
        <v>0.25</v>
      </c>
      <c r="O61" s="766">
        <v>0.2</v>
      </c>
      <c r="P61" s="766">
        <v>0.03</v>
      </c>
      <c r="Q61" s="767">
        <v>0.03</v>
      </c>
      <c r="R61" s="767">
        <v>0.03</v>
      </c>
      <c r="S61" s="767">
        <v>0.03</v>
      </c>
      <c r="T61" s="767">
        <v>0.03</v>
      </c>
      <c r="U61" s="767">
        <v>0.03</v>
      </c>
      <c r="V61" s="767">
        <v>0.03</v>
      </c>
    </row>
    <row r="62" spans="3:22" ht="17.25" x14ac:dyDescent="0.2">
      <c r="C62" s="761" t="str" cm="1">
        <f t="array" ref="C62">"wbqwgZ ‡gvU Av‡qi "&amp;_xlfn.XLOOKUP(G4,_xlfn.ANCHORARRAY(I60),I62:V62,0,1)&amp;"%"</f>
        <v>wbqwgZ ‡gvU Av‡qi 25%</v>
      </c>
      <c r="D62" s="762">
        <f>D61*G61</f>
        <v>793000</v>
      </c>
      <c r="E62" s="768"/>
      <c r="F62" s="769" t="s">
        <v>574</v>
      </c>
      <c r="G62" s="770">
        <f>'Data Input'!E33</f>
        <v>3172000</v>
      </c>
      <c r="I62" s="771">
        <v>25</v>
      </c>
      <c r="J62" s="771">
        <v>25</v>
      </c>
      <c r="K62" s="771">
        <v>25</v>
      </c>
      <c r="L62" s="771">
        <v>25</v>
      </c>
      <c r="M62" s="771">
        <v>25</v>
      </c>
      <c r="N62" s="771">
        <v>25</v>
      </c>
      <c r="O62" s="771">
        <v>20</v>
      </c>
      <c r="P62" s="771">
        <v>3</v>
      </c>
      <c r="Q62" s="772">
        <v>3</v>
      </c>
      <c r="R62" s="772">
        <v>3</v>
      </c>
      <c r="S62" s="772">
        <v>3</v>
      </c>
      <c r="T62" s="772">
        <v>3</v>
      </c>
      <c r="U62" s="772">
        <v>3</v>
      </c>
      <c r="V62" s="772">
        <v>3</v>
      </c>
    </row>
    <row r="63" spans="3:22" ht="17.25" x14ac:dyDescent="0.2">
      <c r="C63" s="761" t="str" cm="1">
        <f t="array" ref="C63">"ev, "&amp;_xlfn.XLOOKUP(G4,_xlfn.ANCHORARRAY(I60),I65:V65,0,1)</f>
        <v>ev, Aby‡gvw`Z wewb‡qvM</v>
      </c>
      <c r="D63" s="535" cm="1">
        <f t="array" ref="D63">_xlfn.XLOOKUP(G4,_xlfn.ANCHORARRAY(I60),I64:V64,0,1)</f>
        <v>590000</v>
      </c>
      <c r="E63" s="773"/>
      <c r="F63" s="774" t="str" cm="1">
        <f t="array" ref="F63">_xlfn.XLOOKUP(G4,_xlfn.ANCHORARRAY(I60),I65:V65,0,1)</f>
        <v>Aby‡gvw`Z wewb‡qvM</v>
      </c>
      <c r="G63" s="775">
        <f>'Data Input'!E39</f>
        <v>590000</v>
      </c>
      <c r="I63" s="776">
        <f t="shared" ref="I63:V63" si="11">$G$62</f>
        <v>3172000</v>
      </c>
      <c r="J63" s="776">
        <f t="shared" si="11"/>
        <v>3172000</v>
      </c>
      <c r="K63" s="776">
        <f t="shared" si="11"/>
        <v>3172000</v>
      </c>
      <c r="L63" s="776">
        <f t="shared" si="11"/>
        <v>3172000</v>
      </c>
      <c r="M63" s="776">
        <f t="shared" si="11"/>
        <v>3172000</v>
      </c>
      <c r="N63" s="776">
        <f t="shared" si="11"/>
        <v>3172000</v>
      </c>
      <c r="O63" s="776">
        <f t="shared" si="11"/>
        <v>3172000</v>
      </c>
      <c r="P63" s="776">
        <f t="shared" si="11"/>
        <v>3172000</v>
      </c>
      <c r="Q63" s="777">
        <f t="shared" si="11"/>
        <v>3172000</v>
      </c>
      <c r="R63" s="777">
        <f t="shared" si="11"/>
        <v>3172000</v>
      </c>
      <c r="S63" s="777">
        <f t="shared" si="11"/>
        <v>3172000</v>
      </c>
      <c r="T63" s="777">
        <f t="shared" si="11"/>
        <v>3172000</v>
      </c>
      <c r="U63" s="777">
        <f t="shared" si="11"/>
        <v>3172000</v>
      </c>
      <c r="V63" s="777">
        <f t="shared" si="11"/>
        <v>3172000</v>
      </c>
    </row>
    <row r="64" spans="3:22" ht="17.25" x14ac:dyDescent="0.2">
      <c r="C64" s="778" t="str" cm="1">
        <f t="array" ref="C64">"ev,  "&amp;_xlfn.XLOOKUP(G4,_xlfn.ANCHORARRAY(I60),I66:V66,0,1)&amp;" UvKv"</f>
        <v>ev,  1.50 †KvwU UvKv</v>
      </c>
      <c r="D64" s="762" cm="1">
        <f t="array" ref="D64">_xlfn.XLOOKUP(G4,_xlfn.ANCHORARRAY(I60),I67:V67,0,1)</f>
        <v>15000000</v>
      </c>
      <c r="E64" s="779"/>
      <c r="F64" s="780"/>
      <c r="G64" s="124"/>
      <c r="I64" s="781">
        <f t="shared" ref="I64:O64" si="12">$G$63</f>
        <v>590000</v>
      </c>
      <c r="J64" s="781">
        <f t="shared" si="12"/>
        <v>590000</v>
      </c>
      <c r="K64" s="781">
        <f t="shared" si="12"/>
        <v>590000</v>
      </c>
      <c r="L64" s="781">
        <f t="shared" si="12"/>
        <v>590000</v>
      </c>
      <c r="M64" s="781">
        <f t="shared" si="12"/>
        <v>590000</v>
      </c>
      <c r="N64" s="781">
        <f t="shared" si="12"/>
        <v>590000</v>
      </c>
      <c r="O64" s="781">
        <f t="shared" si="12"/>
        <v>590000</v>
      </c>
      <c r="P64" s="781">
        <f t="shared" ref="P64:V64" si="13">$G$63*0.15</f>
        <v>88500</v>
      </c>
      <c r="Q64" s="782">
        <f t="shared" si="13"/>
        <v>88500</v>
      </c>
      <c r="R64" s="782">
        <f t="shared" si="13"/>
        <v>88500</v>
      </c>
      <c r="S64" s="782">
        <f t="shared" si="13"/>
        <v>88500</v>
      </c>
      <c r="T64" s="782">
        <f t="shared" si="13"/>
        <v>88500</v>
      </c>
      <c r="U64" s="782">
        <f t="shared" si="13"/>
        <v>88500</v>
      </c>
      <c r="V64" s="782">
        <f t="shared" si="13"/>
        <v>88500</v>
      </c>
    </row>
    <row r="65" spans="3:22" ht="17.25" x14ac:dyDescent="0.2">
      <c r="C65" s="783" t="s">
        <v>578</v>
      </c>
      <c r="D65" s="784">
        <f>MIN(D62:D64)</f>
        <v>590000</v>
      </c>
      <c r="E65" s="785"/>
      <c r="F65" s="786" t="str">
        <f>'MisC Cal-1'!B133</f>
        <v>ব্যক্তিসংঘ/ফার্মের করারোপিত শেয়ার আয়</v>
      </c>
      <c r="G65" s="787">
        <f>'Data Input'!E31</f>
        <v>300000</v>
      </c>
      <c r="I65" s="788" t="s">
        <v>580</v>
      </c>
      <c r="J65" s="788" t="s">
        <v>580</v>
      </c>
      <c r="K65" s="788" t="s">
        <v>580</v>
      </c>
      <c r="L65" s="788" t="s">
        <v>580</v>
      </c>
      <c r="M65" s="788" t="s">
        <v>580</v>
      </c>
      <c r="N65" s="788" t="s">
        <v>580</v>
      </c>
      <c r="O65" s="788" t="s">
        <v>580</v>
      </c>
      <c r="P65" s="788" t="s">
        <v>581</v>
      </c>
      <c r="Q65" s="789" t="s">
        <v>581</v>
      </c>
      <c r="R65" s="789" t="s">
        <v>581</v>
      </c>
      <c r="S65" s="789" t="s">
        <v>581</v>
      </c>
      <c r="T65" s="789" t="s">
        <v>581</v>
      </c>
      <c r="U65" s="789" t="s">
        <v>581</v>
      </c>
      <c r="V65" s="790" t="s">
        <v>581</v>
      </c>
    </row>
    <row r="66" spans="3:22" ht="17.25" x14ac:dyDescent="0.2">
      <c r="C66" s="791" t="str">
        <f>"†iqvZ‡hvM¨ wewb‡qvM= "&amp;D65&amp;"/-"</f>
        <v>†iqvZ‡hvM¨ wewb‡qvM= 590000/-</v>
      </c>
      <c r="D66" s="762">
        <f>D65</f>
        <v>590000</v>
      </c>
      <c r="E66" s="792"/>
      <c r="F66" s="793" t="s">
        <v>609</v>
      </c>
      <c r="G66" s="794">
        <f>'Data Input'!E33</f>
        <v>3172000</v>
      </c>
      <c r="I66" s="795" t="s">
        <v>575</v>
      </c>
      <c r="J66" s="795" t="s">
        <v>575</v>
      </c>
      <c r="K66" s="795" t="s">
        <v>575</v>
      </c>
      <c r="L66" s="795" t="s">
        <v>575</v>
      </c>
      <c r="M66" s="795" t="s">
        <v>575</v>
      </c>
      <c r="N66" s="795" t="s">
        <v>576</v>
      </c>
      <c r="O66" s="795" t="s">
        <v>576</v>
      </c>
      <c r="P66" s="795" t="s">
        <v>577</v>
      </c>
      <c r="Q66" s="796" t="s">
        <v>577</v>
      </c>
      <c r="R66" s="796" t="s">
        <v>577</v>
      </c>
      <c r="S66" s="796" t="s">
        <v>577</v>
      </c>
      <c r="T66" s="796" t="s">
        <v>577</v>
      </c>
      <c r="U66" s="796" t="s">
        <v>577</v>
      </c>
      <c r="V66" s="796" t="s">
        <v>577</v>
      </c>
    </row>
    <row r="67" spans="3:22" ht="17.25" x14ac:dyDescent="0.2">
      <c r="C67" s="797" t="s">
        <v>612</v>
      </c>
      <c r="D67" s="798" cm="1">
        <f t="array" ref="D67">_xlfn.XLOOKUP(G4,_xlfn.ANCHORARRAY(I60),I68:V68,0,1)</f>
        <v>78300</v>
      </c>
      <c r="E67" s="792"/>
      <c r="F67" s="793" t="s">
        <v>250</v>
      </c>
      <c r="G67" s="794">
        <f>'MisC Cal-1'!L6</f>
        <v>590500</v>
      </c>
      <c r="I67" s="799">
        <v>15000000</v>
      </c>
      <c r="J67" s="799">
        <v>15000000</v>
      </c>
      <c r="K67" s="799">
        <v>15000000</v>
      </c>
      <c r="L67" s="799">
        <v>15000000</v>
      </c>
      <c r="M67" s="799">
        <v>15000000</v>
      </c>
      <c r="N67" s="799">
        <v>10000000</v>
      </c>
      <c r="O67" s="799">
        <v>10000000</v>
      </c>
      <c r="P67" s="799">
        <v>1000000</v>
      </c>
      <c r="Q67" s="800">
        <v>1000000</v>
      </c>
      <c r="R67" s="800">
        <v>1000000</v>
      </c>
      <c r="S67" s="800">
        <v>1000000</v>
      </c>
      <c r="T67" s="800">
        <v>1000000</v>
      </c>
      <c r="U67" s="800">
        <v>1000000</v>
      </c>
      <c r="V67" s="800">
        <v>1000000</v>
      </c>
    </row>
    <row r="68" spans="3:22" ht="17.25" x14ac:dyDescent="0.2">
      <c r="C68" s="791" t="s">
        <v>615</v>
      </c>
      <c r="D68" s="801">
        <f>IF(G68&gt;=0,G68,0)</f>
        <v>55848.045397225724</v>
      </c>
      <c r="E68" s="802"/>
      <c r="F68" s="803" t="s">
        <v>613</v>
      </c>
      <c r="G68" s="804">
        <f>G67*(G65/G66)</f>
        <v>55848.045397225724</v>
      </c>
      <c r="H68" s="805" t="s">
        <v>586</v>
      </c>
      <c r="I68" s="799">
        <f>$H$89</f>
        <v>78300</v>
      </c>
      <c r="J68" s="799">
        <f>$H$89</f>
        <v>78300</v>
      </c>
      <c r="K68" s="799">
        <f>$H$89</f>
        <v>78300</v>
      </c>
      <c r="L68" s="799">
        <f>$H$98</f>
        <v>59000</v>
      </c>
      <c r="M68" s="799">
        <f>$H$98</f>
        <v>59000</v>
      </c>
      <c r="N68" s="799">
        <f>$H$98</f>
        <v>59000</v>
      </c>
      <c r="O68" s="799">
        <f>H103</f>
        <v>44250</v>
      </c>
      <c r="P68" s="799">
        <f>$D$65</f>
        <v>590000</v>
      </c>
      <c r="Q68" s="800">
        <f t="shared" ref="Q68:V68" si="14">$D$65</f>
        <v>590000</v>
      </c>
      <c r="R68" s="800">
        <f t="shared" si="14"/>
        <v>590000</v>
      </c>
      <c r="S68" s="800">
        <f t="shared" si="14"/>
        <v>590000</v>
      </c>
      <c r="T68" s="800">
        <f t="shared" si="14"/>
        <v>590000</v>
      </c>
      <c r="U68" s="800">
        <f t="shared" si="14"/>
        <v>590000</v>
      </c>
      <c r="V68" s="800">
        <f t="shared" si="14"/>
        <v>590000</v>
      </c>
    </row>
    <row r="69" spans="3:22" ht="18.75" customHeight="1" x14ac:dyDescent="0.2">
      <c r="C69" s="627" t="s">
        <v>29</v>
      </c>
      <c r="D69" s="171">
        <f>D68+D67</f>
        <v>134148.04539722571</v>
      </c>
    </row>
    <row r="71" spans="3:22" ht="15.75" x14ac:dyDescent="0.2">
      <c r="H71" s="806" t="s">
        <v>618</v>
      </c>
      <c r="I71" s="807">
        <f>'MisC Cal-1'!$I$90</f>
        <v>1962000</v>
      </c>
      <c r="J71" s="807">
        <f>'MisC Cal-1'!$I$90</f>
        <v>1962000</v>
      </c>
      <c r="K71" s="807">
        <f>'MisC Cal-1'!$I$90</f>
        <v>1962000</v>
      </c>
      <c r="L71" s="807">
        <f>'MisC Cal-1'!$I$90</f>
        <v>1962000</v>
      </c>
      <c r="M71" s="807">
        <f>'MisC Cal-1'!$I$90</f>
        <v>1962000</v>
      </c>
      <c r="N71" s="807">
        <f>'MisC Cal-1'!$I$90</f>
        <v>1962000</v>
      </c>
      <c r="O71" s="807">
        <f>'MisC Cal-1'!$I$90</f>
        <v>1962000</v>
      </c>
      <c r="P71" s="807">
        <f>'MisC Cal-1'!$I$90</f>
        <v>1962000</v>
      </c>
      <c r="Q71" s="808">
        <f>'MisC Cal-1'!$I$90</f>
        <v>1962000</v>
      </c>
      <c r="R71" s="808">
        <f>'MisC Cal-1'!$I$90</f>
        <v>1962000</v>
      </c>
      <c r="S71" s="808">
        <f>'MisC Cal-1'!$I$90</f>
        <v>1962000</v>
      </c>
      <c r="T71" s="808">
        <f>'MisC Cal-1'!$I$90</f>
        <v>1962000</v>
      </c>
      <c r="U71" s="808">
        <f>'MisC Cal-1'!$I$90</f>
        <v>1962000</v>
      </c>
      <c r="V71" s="808">
        <f>'MisC Cal-1'!$I$90</f>
        <v>1962000</v>
      </c>
    </row>
    <row r="72" spans="3:22" ht="17.25" x14ac:dyDescent="0.2">
      <c r="C72" s="155" t="s">
        <v>802</v>
      </c>
      <c r="H72" s="806" t="s">
        <v>619</v>
      </c>
      <c r="I72" s="807">
        <f>'MisC Cal-1'!$J$90</f>
        <v>318000</v>
      </c>
      <c r="J72" s="807">
        <f>'MisC Cal-1'!$J$90</f>
        <v>318000</v>
      </c>
      <c r="K72" s="807">
        <f>'MisC Cal-1'!$J$90</f>
        <v>318000</v>
      </c>
      <c r="L72" s="807">
        <f>'MisC Cal-1'!$J$90</f>
        <v>318000</v>
      </c>
      <c r="M72" s="807">
        <f>'MisC Cal-1'!$J$90</f>
        <v>318000</v>
      </c>
      <c r="N72" s="807">
        <f>'MisC Cal-1'!$J$90</f>
        <v>318000</v>
      </c>
      <c r="O72" s="807">
        <f>'MisC Cal-1'!$J$90</f>
        <v>318000</v>
      </c>
      <c r="P72" s="807">
        <f>MIN((P71/3),450000)</f>
        <v>450000</v>
      </c>
      <c r="Q72" s="808">
        <f t="shared" ref="Q72:V72" si="15">MIN((Q71/3),450000)</f>
        <v>450000</v>
      </c>
      <c r="R72" s="808">
        <f t="shared" si="15"/>
        <v>450000</v>
      </c>
      <c r="S72" s="808">
        <f t="shared" si="15"/>
        <v>450000</v>
      </c>
      <c r="T72" s="808">
        <f t="shared" si="15"/>
        <v>450000</v>
      </c>
      <c r="U72" s="808">
        <f t="shared" si="15"/>
        <v>450000</v>
      </c>
      <c r="V72" s="808">
        <f t="shared" si="15"/>
        <v>450000</v>
      </c>
    </row>
    <row r="73" spans="3:22" ht="17.25" x14ac:dyDescent="0.2">
      <c r="C73" s="682" t="str">
        <f>"*("&amp;C68&amp;" = "&amp;ROUNDUP(D68,0)&amp;"/-)"</f>
        <v>*(e¨w³msN/dv‡g©i Av‡qi Rb¨ Ki Ae¨vnwZ = 55849/-)</v>
      </c>
      <c r="D73" s="124"/>
      <c r="H73" s="805" t="s">
        <v>620</v>
      </c>
      <c r="I73" s="807">
        <f>'MisC Cal-1'!$K$90</f>
        <v>1644000</v>
      </c>
      <c r="J73" s="807">
        <f>'MisC Cal-1'!$K$90</f>
        <v>1644000</v>
      </c>
      <c r="K73" s="807">
        <f>'MisC Cal-1'!$K$90</f>
        <v>1644000</v>
      </c>
      <c r="L73" s="807">
        <f>'MisC Cal-1'!$K$90</f>
        <v>1644000</v>
      </c>
      <c r="M73" s="807">
        <f>'MisC Cal-1'!$K$90</f>
        <v>1644000</v>
      </c>
      <c r="N73" s="807">
        <f>'MisC Cal-1'!$K$90</f>
        <v>1644000</v>
      </c>
      <c r="O73" s="807">
        <f>'MisC Cal-1'!$K$90</f>
        <v>1644000</v>
      </c>
      <c r="P73" s="807">
        <f>P71-P72</f>
        <v>1512000</v>
      </c>
      <c r="Q73" s="808">
        <f t="shared" ref="Q73:V73" si="16">Q71-Q72</f>
        <v>1512000</v>
      </c>
      <c r="R73" s="808">
        <f t="shared" si="16"/>
        <v>1512000</v>
      </c>
      <c r="S73" s="808">
        <f t="shared" si="16"/>
        <v>1512000</v>
      </c>
      <c r="T73" s="808">
        <f t="shared" si="16"/>
        <v>1512000</v>
      </c>
      <c r="U73" s="808">
        <f t="shared" si="16"/>
        <v>1512000</v>
      </c>
      <c r="V73" s="808">
        <f t="shared" si="16"/>
        <v>1512000</v>
      </c>
    </row>
    <row r="74" spans="3:22" ht="15.75" x14ac:dyDescent="0.2">
      <c r="C74" s="991" t="s">
        <v>248</v>
      </c>
      <c r="D74" s="992"/>
      <c r="E74" s="743"/>
    </row>
    <row r="75" spans="3:22" ht="15.75" x14ac:dyDescent="0.2">
      <c r="C75" s="993"/>
      <c r="D75" s="124"/>
      <c r="E75" s="743"/>
      <c r="F75" s="809" t="s">
        <v>364</v>
      </c>
      <c r="G75" s="810">
        <f>'MisC Intrst-3'!O36</f>
        <v>43434</v>
      </c>
      <c r="H75" s="1235" t="s">
        <v>632</v>
      </c>
      <c r="I75" s="807">
        <f>I71</f>
        <v>1962000</v>
      </c>
      <c r="J75" s="807">
        <f t="shared" ref="J75:V75" si="17">J71</f>
        <v>1962000</v>
      </c>
      <c r="K75" s="807">
        <f t="shared" si="17"/>
        <v>1962000</v>
      </c>
      <c r="L75" s="807">
        <f t="shared" si="17"/>
        <v>1962000</v>
      </c>
      <c r="M75" s="807">
        <f t="shared" si="17"/>
        <v>1962000</v>
      </c>
      <c r="N75" s="807">
        <f t="shared" si="17"/>
        <v>1962000</v>
      </c>
      <c r="O75" s="807">
        <f t="shared" si="17"/>
        <v>1962000</v>
      </c>
      <c r="P75" s="807">
        <f t="shared" si="17"/>
        <v>1962000</v>
      </c>
      <c r="Q75" s="808">
        <f t="shared" si="17"/>
        <v>1962000</v>
      </c>
      <c r="R75" s="808">
        <f t="shared" si="17"/>
        <v>1962000</v>
      </c>
      <c r="S75" s="808">
        <f t="shared" si="17"/>
        <v>1962000</v>
      </c>
      <c r="T75" s="808">
        <f t="shared" si="17"/>
        <v>1962000</v>
      </c>
      <c r="U75" s="808">
        <f t="shared" si="17"/>
        <v>1962000</v>
      </c>
      <c r="V75" s="808">
        <f t="shared" si="17"/>
        <v>1962000</v>
      </c>
    </row>
    <row r="76" spans="3:22" ht="17.25" x14ac:dyDescent="0.2">
      <c r="C76" s="682" t="str">
        <f>IF(D68&gt;0,C73,C74)</f>
        <v>*(e¨w³msN/dv‡g©i Av‡qi Rb¨ Ki Ae¨vnwZ = 55849/-)</v>
      </c>
      <c r="D76" s="124"/>
      <c r="F76" s="809" t="s">
        <v>234</v>
      </c>
      <c r="G76" s="810">
        <f>'Data Input'!D5</f>
        <v>43435</v>
      </c>
      <c r="H76" s="1235"/>
      <c r="I76" s="807">
        <f t="shared" ref="I76:O76" si="18">I72</f>
        <v>318000</v>
      </c>
      <c r="J76" s="807">
        <f t="shared" si="18"/>
        <v>318000</v>
      </c>
      <c r="K76" s="807">
        <f t="shared" si="18"/>
        <v>318000</v>
      </c>
      <c r="L76" s="807">
        <f t="shared" si="18"/>
        <v>318000</v>
      </c>
      <c r="M76" s="807">
        <f t="shared" si="18"/>
        <v>318000</v>
      </c>
      <c r="N76" s="807">
        <f t="shared" si="18"/>
        <v>318000</v>
      </c>
      <c r="O76" s="807">
        <f t="shared" si="18"/>
        <v>318000</v>
      </c>
      <c r="P76" s="807">
        <f>IF($G$77&gt;0,0,P72)</f>
        <v>0</v>
      </c>
      <c r="Q76" s="808">
        <f>IF($G$77&gt;0,0,Q72)</f>
        <v>0</v>
      </c>
      <c r="R76" s="808">
        <f t="shared" ref="R76:V76" si="19">IF($G$77&gt;0,0,R72)</f>
        <v>0</v>
      </c>
      <c r="S76" s="808">
        <f t="shared" si="19"/>
        <v>0</v>
      </c>
      <c r="T76" s="808">
        <f t="shared" si="19"/>
        <v>0</v>
      </c>
      <c r="U76" s="808">
        <f t="shared" si="19"/>
        <v>0</v>
      </c>
      <c r="V76" s="808">
        <f t="shared" si="19"/>
        <v>0</v>
      </c>
    </row>
    <row r="77" spans="3:22" ht="15.75" x14ac:dyDescent="0.2">
      <c r="F77" s="811" t="s">
        <v>477</v>
      </c>
      <c r="G77" s="811">
        <f>G76-G75</f>
        <v>1</v>
      </c>
      <c r="H77" s="1235"/>
      <c r="I77" s="807">
        <f>I75-I76</f>
        <v>1644000</v>
      </c>
      <c r="J77" s="807">
        <f t="shared" ref="J77:O77" si="20">J75-J76</f>
        <v>1644000</v>
      </c>
      <c r="K77" s="807">
        <f t="shared" si="20"/>
        <v>1644000</v>
      </c>
      <c r="L77" s="807">
        <f t="shared" si="20"/>
        <v>1644000</v>
      </c>
      <c r="M77" s="807">
        <f t="shared" si="20"/>
        <v>1644000</v>
      </c>
      <c r="N77" s="807">
        <f t="shared" si="20"/>
        <v>1644000</v>
      </c>
      <c r="O77" s="807">
        <f t="shared" si="20"/>
        <v>1644000</v>
      </c>
      <c r="P77" s="807">
        <f>P75-P76</f>
        <v>1962000</v>
      </c>
      <c r="Q77" s="808">
        <f>Q75-Q76</f>
        <v>1962000</v>
      </c>
      <c r="R77" s="808">
        <f t="shared" ref="R77:V77" si="21">R75-R76</f>
        <v>1962000</v>
      </c>
      <c r="S77" s="808">
        <f t="shared" si="21"/>
        <v>1962000</v>
      </c>
      <c r="T77" s="808">
        <f t="shared" si="21"/>
        <v>1962000</v>
      </c>
      <c r="U77" s="808">
        <f t="shared" si="21"/>
        <v>1962000</v>
      </c>
      <c r="V77" s="808">
        <f t="shared" si="21"/>
        <v>1962000</v>
      </c>
    </row>
    <row r="78" spans="3:22" ht="17.25" x14ac:dyDescent="0.2">
      <c r="E78" s="812"/>
    </row>
    <row r="79" spans="3:22" ht="15.75" x14ac:dyDescent="0.2">
      <c r="F79" s="806" t="s">
        <v>234</v>
      </c>
      <c r="G79" s="813">
        <f>'Data Input'!D5</f>
        <v>43435</v>
      </c>
      <c r="H79" s="1235" t="s">
        <v>748</v>
      </c>
      <c r="I79" s="807">
        <f>'MisC Cal-1'!$I$90</f>
        <v>1962000</v>
      </c>
      <c r="J79" s="807">
        <f>'MisC Cal-1'!$I$90</f>
        <v>1962000</v>
      </c>
      <c r="K79" s="807">
        <f>'MisC Cal-1'!$I$90</f>
        <v>1962000</v>
      </c>
      <c r="L79" s="807">
        <f>'MisC Cal-1'!$I$90</f>
        <v>1962000</v>
      </c>
      <c r="M79" s="807">
        <f>'MisC Cal-1'!$I$90</f>
        <v>1962000</v>
      </c>
      <c r="N79" s="807">
        <f>'MisC Cal-1'!$I$90</f>
        <v>1962000</v>
      </c>
      <c r="O79" s="807">
        <f>'MisC Cal-1'!$I$90</f>
        <v>1962000</v>
      </c>
      <c r="P79" s="807">
        <f>'MisC Cal-1'!$I$90</f>
        <v>1962000</v>
      </c>
      <c r="Q79" s="808">
        <f>'MisC Cal-1'!$I$90</f>
        <v>1962000</v>
      </c>
      <c r="R79" s="808">
        <f>'MisC Cal-1'!$I$90</f>
        <v>1962000</v>
      </c>
      <c r="S79" s="808">
        <f>'MisC Cal-1'!$I$90</f>
        <v>1962000</v>
      </c>
      <c r="T79" s="808">
        <f>'MisC Cal-1'!$I$90</f>
        <v>1962000</v>
      </c>
      <c r="U79" s="808">
        <f>'MisC Cal-1'!$I$90</f>
        <v>1962000</v>
      </c>
      <c r="V79" s="808">
        <f>'MisC Cal-1'!$I$90</f>
        <v>1962000</v>
      </c>
    </row>
    <row r="80" spans="3:22" ht="15.75" x14ac:dyDescent="0.2">
      <c r="F80" s="806" t="s">
        <v>750</v>
      </c>
      <c r="G80" s="813">
        <f>DATE(2023,7,1)</f>
        <v>45108</v>
      </c>
      <c r="H80" s="1235"/>
      <c r="I80" s="807">
        <f>IF($G$81&gt;=0,0,I72)</f>
        <v>318000</v>
      </c>
      <c r="J80" s="807">
        <f t="shared" ref="J80:O80" si="22">IF($G$81&gt;=0,0,J72)</f>
        <v>318000</v>
      </c>
      <c r="K80" s="807">
        <f t="shared" si="22"/>
        <v>318000</v>
      </c>
      <c r="L80" s="807">
        <f t="shared" si="22"/>
        <v>318000</v>
      </c>
      <c r="M80" s="807">
        <f t="shared" si="22"/>
        <v>318000</v>
      </c>
      <c r="N80" s="807">
        <f t="shared" si="22"/>
        <v>318000</v>
      </c>
      <c r="O80" s="807">
        <f t="shared" si="22"/>
        <v>318000</v>
      </c>
      <c r="P80" s="807">
        <f>IF($G$77&gt;0,0,P72)</f>
        <v>0</v>
      </c>
      <c r="Q80" s="808">
        <f>IF($G$77&gt;0,0,Q72)</f>
        <v>0</v>
      </c>
      <c r="R80" s="808">
        <f t="shared" ref="R80:V80" si="23">IF($G$77&gt;0,0,R72)</f>
        <v>0</v>
      </c>
      <c r="S80" s="808">
        <f t="shared" si="23"/>
        <v>0</v>
      </c>
      <c r="T80" s="808">
        <f t="shared" si="23"/>
        <v>0</v>
      </c>
      <c r="U80" s="808">
        <f t="shared" si="23"/>
        <v>0</v>
      </c>
      <c r="V80" s="808">
        <f t="shared" si="23"/>
        <v>0</v>
      </c>
    </row>
    <row r="81" spans="3:22" ht="15.75" x14ac:dyDescent="0.2">
      <c r="F81" s="806" t="s">
        <v>747</v>
      </c>
      <c r="G81" s="814">
        <f>G79-G80</f>
        <v>-1673</v>
      </c>
      <c r="H81" s="1235"/>
      <c r="I81" s="807">
        <f>I79-I80</f>
        <v>1644000</v>
      </c>
      <c r="J81" s="807">
        <f t="shared" ref="J81:O81" si="24">J79-J80</f>
        <v>1644000</v>
      </c>
      <c r="K81" s="807">
        <f t="shared" si="24"/>
        <v>1644000</v>
      </c>
      <c r="L81" s="807">
        <f t="shared" si="24"/>
        <v>1644000</v>
      </c>
      <c r="M81" s="807">
        <f t="shared" si="24"/>
        <v>1644000</v>
      </c>
      <c r="N81" s="807">
        <f t="shared" si="24"/>
        <v>1644000</v>
      </c>
      <c r="O81" s="807">
        <f t="shared" si="24"/>
        <v>1644000</v>
      </c>
      <c r="P81" s="807">
        <f>P79-P80</f>
        <v>1962000</v>
      </c>
      <c r="Q81" s="808">
        <f>Q79-Q80</f>
        <v>1962000</v>
      </c>
      <c r="R81" s="808">
        <f t="shared" ref="R81:V81" si="25">R79-R80</f>
        <v>1962000</v>
      </c>
      <c r="S81" s="808">
        <f t="shared" si="25"/>
        <v>1962000</v>
      </c>
      <c r="T81" s="808">
        <f t="shared" si="25"/>
        <v>1962000</v>
      </c>
      <c r="U81" s="808">
        <f t="shared" si="25"/>
        <v>1962000</v>
      </c>
      <c r="V81" s="808">
        <f t="shared" si="25"/>
        <v>1962000</v>
      </c>
    </row>
    <row r="82" spans="3:22" x14ac:dyDescent="0.2">
      <c r="G82" s="815" t="s">
        <v>754</v>
      </c>
      <c r="H82" s="816" cm="1">
        <f t="array" ref="H82">_xlfn.XLOOKUP(G4,_xlfn.ANCHORARRAY(I60),'MisC Cal-2'!I82:V82,0,1)</f>
        <v>0</v>
      </c>
      <c r="I82" s="817">
        <f>IF($G$81&gt;=0,"OLD 174",0)</f>
        <v>0</v>
      </c>
      <c r="J82" s="817">
        <f t="shared" ref="J82:O82" si="26">IF($G$81&gt;=0,"OLD 174",0)</f>
        <v>0</v>
      </c>
      <c r="K82" s="817">
        <f t="shared" si="26"/>
        <v>0</v>
      </c>
      <c r="L82" s="817">
        <f t="shared" si="26"/>
        <v>0</v>
      </c>
      <c r="M82" s="817">
        <f t="shared" si="26"/>
        <v>0</v>
      </c>
      <c r="N82" s="817">
        <f t="shared" si="26"/>
        <v>0</v>
      </c>
      <c r="O82" s="817">
        <f t="shared" si="26"/>
        <v>0</v>
      </c>
      <c r="P82" s="817" t="str">
        <f>IF($G$77&gt;=0,"New 174",0)</f>
        <v>New 174</v>
      </c>
      <c r="Q82" s="653" t="str">
        <f t="shared" ref="Q82:V82" si="27">IF($G$77&gt;=0,"New 174",0)</f>
        <v>New 174</v>
      </c>
      <c r="R82" s="653" t="str">
        <f t="shared" si="27"/>
        <v>New 174</v>
      </c>
      <c r="S82" s="653" t="str">
        <f t="shared" si="27"/>
        <v>New 174</v>
      </c>
      <c r="T82" s="653" t="str">
        <f t="shared" si="27"/>
        <v>New 174</v>
      </c>
      <c r="U82" s="653" t="str">
        <f t="shared" si="27"/>
        <v>New 174</v>
      </c>
      <c r="V82" s="653" t="str">
        <f t="shared" si="27"/>
        <v>New 174</v>
      </c>
    </row>
    <row r="88" spans="3:22" ht="17.25" x14ac:dyDescent="0.2">
      <c r="C88" s="818"/>
      <c r="D88" s="818"/>
      <c r="E88" s="812"/>
    </row>
    <row r="89" spans="3:22" ht="17.25" x14ac:dyDescent="0.2">
      <c r="C89" s="770">
        <f>D61</f>
        <v>3172000</v>
      </c>
      <c r="D89" s="819">
        <f>D65</f>
        <v>590000</v>
      </c>
      <c r="E89" s="820" t="s">
        <v>491</v>
      </c>
      <c r="F89" s="820" t="s">
        <v>121</v>
      </c>
      <c r="G89" s="820" t="s">
        <v>492</v>
      </c>
      <c r="H89" s="519">
        <f>IF(D61&lt;=C91,H91,IF(D61&lt;=C92,H92,IF(D61&gt;C92,H94,0)))</f>
        <v>78300</v>
      </c>
    </row>
    <row r="91" spans="3:22" ht="15.75" x14ac:dyDescent="0.3">
      <c r="C91" s="821">
        <v>1000000</v>
      </c>
      <c r="D91" s="822">
        <f>D65</f>
        <v>590000</v>
      </c>
      <c r="E91" s="822">
        <f>D91</f>
        <v>590000</v>
      </c>
      <c r="F91" s="823">
        <v>0.15</v>
      </c>
      <c r="G91" s="822">
        <f t="shared" ref="G91:G95" si="28">MIN(D91:E91)*F91</f>
        <v>88500</v>
      </c>
      <c r="H91" s="824">
        <f>G91</f>
        <v>88500</v>
      </c>
    </row>
    <row r="92" spans="3:22" ht="15.75" x14ac:dyDescent="0.3">
      <c r="C92" s="825">
        <v>3000000</v>
      </c>
      <c r="D92" s="826">
        <f>D65</f>
        <v>590000</v>
      </c>
      <c r="E92" s="826">
        <v>250000</v>
      </c>
      <c r="F92" s="827">
        <v>0.15</v>
      </c>
      <c r="G92" s="828">
        <f t="shared" si="28"/>
        <v>37500</v>
      </c>
      <c r="H92" s="829">
        <f>SUM(G92:G93)</f>
        <v>78300</v>
      </c>
    </row>
    <row r="93" spans="3:22" ht="15.75" x14ac:dyDescent="0.2">
      <c r="C93" s="830" t="s">
        <v>51</v>
      </c>
      <c r="D93" s="831">
        <f>IF(D92&gt;E92,(D92-E92),0)</f>
        <v>340000</v>
      </c>
      <c r="E93" s="832">
        <f>D93</f>
        <v>340000</v>
      </c>
      <c r="F93" s="833">
        <v>0.12</v>
      </c>
      <c r="G93" s="834">
        <f t="shared" si="28"/>
        <v>40800</v>
      </c>
      <c r="H93" s="835"/>
    </row>
    <row r="94" spans="3:22" ht="15.75" x14ac:dyDescent="0.3">
      <c r="C94" s="836">
        <v>3000000</v>
      </c>
      <c r="D94" s="837">
        <f>D65</f>
        <v>590000</v>
      </c>
      <c r="E94" s="837">
        <v>250000</v>
      </c>
      <c r="F94" s="838">
        <v>0.15</v>
      </c>
      <c r="G94" s="839">
        <f t="shared" si="28"/>
        <v>37500</v>
      </c>
      <c r="H94" s="840">
        <f>SUM(G94:G96)</f>
        <v>78300</v>
      </c>
    </row>
    <row r="95" spans="3:22" ht="15.75" x14ac:dyDescent="0.2">
      <c r="C95" s="841"/>
      <c r="D95" s="842">
        <f>IF(D94&gt;E94,(D94-E94),0)</f>
        <v>340000</v>
      </c>
      <c r="E95" s="842">
        <v>500000</v>
      </c>
      <c r="F95" s="843">
        <v>0.12</v>
      </c>
      <c r="G95" s="839">
        <f t="shared" si="28"/>
        <v>40800</v>
      </c>
    </row>
    <row r="96" spans="3:22" ht="15.75" x14ac:dyDescent="0.2">
      <c r="C96" s="844" t="s">
        <v>51</v>
      </c>
      <c r="D96" s="845">
        <f>IF(D95&gt;E95,(D95-E95),0)</f>
        <v>0</v>
      </c>
      <c r="E96" s="845">
        <f>D96</f>
        <v>0</v>
      </c>
      <c r="F96" s="846">
        <v>0.1</v>
      </c>
      <c r="G96" s="847">
        <f>MIN(D96:E96)*F96</f>
        <v>0</v>
      </c>
    </row>
    <row r="98" spans="3:9" ht="17.25" x14ac:dyDescent="0.2">
      <c r="C98" s="770">
        <f>D61</f>
        <v>3172000</v>
      </c>
      <c r="D98" s="819">
        <f>D65</f>
        <v>590000</v>
      </c>
      <c r="E98" s="820" t="s">
        <v>493</v>
      </c>
      <c r="F98" s="820" t="s">
        <v>78</v>
      </c>
      <c r="G98" s="820" t="s">
        <v>79</v>
      </c>
      <c r="H98" s="519">
        <f>IF(D61&lt;=C100,H100,IF(D61&gt;C100,H101,0))</f>
        <v>59000</v>
      </c>
    </row>
    <row r="100" spans="3:9" ht="15.75" x14ac:dyDescent="0.3">
      <c r="C100" s="821">
        <v>1500000</v>
      </c>
      <c r="D100" s="822">
        <f>D65</f>
        <v>590000</v>
      </c>
      <c r="E100" s="822">
        <f>D100</f>
        <v>590000</v>
      </c>
      <c r="F100" s="823">
        <v>0.15</v>
      </c>
      <c r="G100" s="822">
        <f>MIN(D100:E100)*F100</f>
        <v>88500</v>
      </c>
      <c r="H100" s="824">
        <f>G100</f>
        <v>88500</v>
      </c>
    </row>
    <row r="101" spans="3:9" ht="15.75" x14ac:dyDescent="0.3">
      <c r="C101" s="848"/>
      <c r="D101" s="849">
        <f>D65</f>
        <v>590000</v>
      </c>
      <c r="E101" s="849">
        <f>D101</f>
        <v>590000</v>
      </c>
      <c r="F101" s="850">
        <v>0.1</v>
      </c>
      <c r="G101" s="849">
        <f>MIN(D101:E101)*F101</f>
        <v>59000</v>
      </c>
      <c r="H101" s="851">
        <f>G101</f>
        <v>59000</v>
      </c>
    </row>
    <row r="103" spans="3:9" ht="17.25" x14ac:dyDescent="0.2">
      <c r="C103" s="770">
        <f>D61</f>
        <v>3172000</v>
      </c>
      <c r="D103" s="819">
        <f>D65</f>
        <v>590000</v>
      </c>
      <c r="E103" s="852"/>
      <c r="F103" s="853" t="s">
        <v>56</v>
      </c>
      <c r="G103" s="854"/>
      <c r="H103" s="519">
        <f>_xlfn.XLOOKUP(F108,G108:G110,H108:H110,0)</f>
        <v>44250</v>
      </c>
      <c r="I103" s="855"/>
    </row>
    <row r="105" spans="3:9" ht="15.75" x14ac:dyDescent="0.3">
      <c r="C105" s="821">
        <v>1500000</v>
      </c>
      <c r="D105" s="822">
        <f>D65</f>
        <v>590000</v>
      </c>
      <c r="E105" s="822">
        <f>D105</f>
        <v>590000</v>
      </c>
      <c r="F105" s="823">
        <v>0.15</v>
      </c>
      <c r="G105" s="822">
        <f>MIN(D105:E105)*F105</f>
        <v>88500</v>
      </c>
      <c r="H105" s="824">
        <f>G105</f>
        <v>88500</v>
      </c>
    </row>
    <row r="106" spans="3:9" ht="15.75" x14ac:dyDescent="0.3">
      <c r="C106" s="856" t="s">
        <v>582</v>
      </c>
      <c r="D106" s="849">
        <f>D65</f>
        <v>590000</v>
      </c>
      <c r="E106" s="849">
        <f>D106</f>
        <v>590000</v>
      </c>
      <c r="F106" s="857">
        <v>7.4999999999999997E-2</v>
      </c>
      <c r="G106" s="849">
        <f>MIN(D106:E106)*F106</f>
        <v>44250</v>
      </c>
      <c r="H106" s="851">
        <f>G106</f>
        <v>44250</v>
      </c>
    </row>
    <row r="108" spans="3:9" ht="16.5" x14ac:dyDescent="0.3">
      <c r="F108" s="858" t="str">
        <f>'Data Input'!D9</f>
        <v>সাধারণ (বিলম্ব সুদ)</v>
      </c>
      <c r="G108" s="859" t="str">
        <f>'MisC Intrst-3'!N32</f>
        <v>স্বনির্ধারণী</v>
      </c>
      <c r="H108" s="824">
        <f>$H$105</f>
        <v>88500</v>
      </c>
    </row>
    <row r="109" spans="3:9" ht="15.75" x14ac:dyDescent="0.3">
      <c r="G109" s="859" t="str">
        <f>'MisC Intrst-3'!N33</f>
        <v>নতুন করদাতা</v>
      </c>
      <c r="H109" s="824">
        <f t="shared" ref="H109" si="29">$H$105</f>
        <v>88500</v>
      </c>
    </row>
    <row r="110" spans="3:9" ht="15.75" x14ac:dyDescent="0.3">
      <c r="G110" s="859" t="str">
        <f>'MisC Intrst-3'!N34</f>
        <v>সাধারণ (বিলম্ব সুদ)</v>
      </c>
      <c r="H110" s="824">
        <f>H106</f>
        <v>44250</v>
      </c>
    </row>
    <row r="111" spans="3:9" ht="15.75" x14ac:dyDescent="0.3">
      <c r="G111" s="860"/>
      <c r="H111" s="861"/>
    </row>
    <row r="112" spans="3:9" ht="15.75" x14ac:dyDescent="0.3">
      <c r="G112" s="860"/>
      <c r="H112" s="861"/>
    </row>
  </sheetData>
  <mergeCells count="4">
    <mergeCell ref="C60:D60"/>
    <mergeCell ref="C4:D4"/>
    <mergeCell ref="H75:H77"/>
    <mergeCell ref="H79:H8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AEAE-362B-488D-B10C-9BF6DA7DA016}">
  <sheetPr codeName="Sheet5">
    <tabColor rgb="FFCC0000"/>
  </sheetPr>
  <dimension ref="A1:AM43"/>
  <sheetViews>
    <sheetView showGridLines="0" topLeftCell="A28" workbookViewId="0">
      <selection activeCell="A2" sqref="A2"/>
    </sheetView>
  </sheetViews>
  <sheetFormatPr defaultRowHeight="12.75" x14ac:dyDescent="0.2"/>
  <cols>
    <col min="1" max="1" width="11.140625" customWidth="1"/>
    <col min="2" max="2" width="12.42578125" customWidth="1"/>
    <col min="3" max="3" width="12.28515625" customWidth="1"/>
    <col min="4" max="4" width="12" customWidth="1"/>
    <col min="5" max="5" width="10.28515625" customWidth="1"/>
    <col min="6" max="6" width="12.5703125" customWidth="1"/>
    <col min="7" max="7" width="13.7109375" customWidth="1"/>
    <col min="8" max="8" width="10.5703125" customWidth="1"/>
    <col min="10" max="10" width="9.140625" customWidth="1"/>
    <col min="11" max="11" width="22.28515625" customWidth="1"/>
    <col min="12" max="12" width="14.5703125" customWidth="1"/>
    <col min="13" max="13" width="22.42578125" bestFit="1" customWidth="1"/>
    <col min="14" max="14" width="19" customWidth="1"/>
    <col min="15" max="15" width="13.85546875" customWidth="1"/>
    <col min="16" max="16" width="12.42578125" customWidth="1"/>
    <col min="17" max="17" width="13.140625" customWidth="1"/>
    <col min="18" max="18" width="13" customWidth="1"/>
    <col min="19" max="19" width="13.140625" customWidth="1"/>
    <col min="20" max="20" width="13.5703125" customWidth="1"/>
    <col min="21" max="21" width="12" customWidth="1"/>
    <col min="22" max="22" width="11.7109375" customWidth="1"/>
    <col min="23" max="23" width="12.140625" customWidth="1"/>
    <col min="24" max="24" width="10" customWidth="1"/>
    <col min="25" max="25" width="13.5703125" customWidth="1"/>
    <col min="26" max="26" width="11.140625" customWidth="1"/>
    <col min="28" max="28" width="11.140625" customWidth="1"/>
    <col min="32" max="32" width="9.7109375" customWidth="1"/>
    <col min="33" max="33" width="12.42578125" customWidth="1"/>
    <col min="34" max="34" width="12" bestFit="1" customWidth="1"/>
    <col min="35" max="35" width="10.140625" bestFit="1" customWidth="1"/>
    <col min="36" max="36" width="11.5703125" bestFit="1" customWidth="1"/>
    <col min="37" max="37" width="14" customWidth="1"/>
    <col min="38" max="38" width="11.28515625" customWidth="1"/>
    <col min="39" max="39" width="11.7109375" customWidth="1"/>
  </cols>
  <sheetData>
    <row r="1" spans="1:39" ht="13.5" thickBot="1" x14ac:dyDescent="0.25"/>
    <row r="2" spans="1:39" ht="13.5" thickBot="1" x14ac:dyDescent="0.25">
      <c r="D2" s="1243" t="s">
        <v>151</v>
      </c>
      <c r="E2" s="1244"/>
      <c r="F2" s="1244"/>
      <c r="G2" s="1244"/>
      <c r="H2" s="1245"/>
      <c r="W2" s="862" t="s">
        <v>331</v>
      </c>
      <c r="X2" s="863">
        <f>DATE(2019,7,1)</f>
        <v>43647</v>
      </c>
    </row>
    <row r="3" spans="1:39" x14ac:dyDescent="0.2">
      <c r="D3" s="1246"/>
      <c r="E3" s="1247"/>
      <c r="F3" s="1247"/>
      <c r="G3" s="1247"/>
      <c r="H3" s="1248"/>
      <c r="K3" s="864" t="s">
        <v>55</v>
      </c>
      <c r="L3" s="865" t="str">
        <f>'Data Input'!D4</f>
        <v>2018-19</v>
      </c>
    </row>
    <row r="4" spans="1:39" x14ac:dyDescent="0.2">
      <c r="K4" s="866" t="s">
        <v>584</v>
      </c>
      <c r="L4" s="867">
        <f>'Data Input'!D5</f>
        <v>43435</v>
      </c>
      <c r="M4" s="868" t="s">
        <v>132</v>
      </c>
      <c r="N4" s="869">
        <f>_xlfn.XLOOKUP(L3,R10:R23,T10:T23,0)</f>
        <v>43281</v>
      </c>
      <c r="O4" s="870" t="s">
        <v>57</v>
      </c>
    </row>
    <row r="5" spans="1:39" x14ac:dyDescent="0.2">
      <c r="K5" s="866" t="s">
        <v>585</v>
      </c>
      <c r="L5" s="867">
        <f>'Data Input'!F5</f>
        <v>45537</v>
      </c>
      <c r="M5" s="868" t="s">
        <v>83</v>
      </c>
      <c r="N5" s="869">
        <f>_xlfn.XLOOKUP(L3,R10:R23,S10:S23,0)</f>
        <v>42917</v>
      </c>
      <c r="O5" s="871" t="s">
        <v>66</v>
      </c>
    </row>
    <row r="6" spans="1:39" ht="15.75" x14ac:dyDescent="0.2">
      <c r="B6" s="872" t="s">
        <v>52</v>
      </c>
      <c r="C6" s="873">
        <f>'Sheet of Calculation'!F43</f>
        <v>729687.15006305161</v>
      </c>
      <c r="D6" s="874"/>
      <c r="E6" s="874"/>
      <c r="F6" s="874"/>
      <c r="G6" s="872" t="s">
        <v>50</v>
      </c>
      <c r="H6" s="585">
        <f>C6*0.75</f>
        <v>547265.36254728865</v>
      </c>
      <c r="I6" s="874"/>
      <c r="J6" s="874"/>
      <c r="K6" s="866" t="s">
        <v>364</v>
      </c>
      <c r="L6" s="875">
        <f>O36</f>
        <v>43434</v>
      </c>
      <c r="M6" s="868" t="s">
        <v>53</v>
      </c>
      <c r="N6" s="876">
        <f>_xlfn.XLOOKUP(L3,R10:R23,U10:U23,0)</f>
        <v>43282</v>
      </c>
      <c r="O6" s="877">
        <f>(N7-N6)</f>
        <v>730</v>
      </c>
      <c r="R6" s="878">
        <v>10</v>
      </c>
      <c r="S6" s="878">
        <v>15</v>
      </c>
      <c r="T6" s="879" t="s">
        <v>246</v>
      </c>
      <c r="U6" s="880"/>
    </row>
    <row r="7" spans="1:39" ht="18" customHeight="1" x14ac:dyDescent="0.2">
      <c r="B7" s="872" t="s">
        <v>154</v>
      </c>
      <c r="C7" s="873">
        <f>'Data Input'!F33+'Data Input'!F35+'Data Input'!F37+'Data Input'!E44+'Data Input'!E45</f>
        <v>459300</v>
      </c>
      <c r="D7" s="874"/>
      <c r="E7" s="874"/>
      <c r="F7" s="874"/>
      <c r="G7" s="872" t="str">
        <f>B7</f>
        <v>Source . tax</v>
      </c>
      <c r="H7" s="585">
        <f>C7</f>
        <v>459300</v>
      </c>
      <c r="I7" s="874"/>
      <c r="J7" s="874"/>
      <c r="M7" s="868" t="s">
        <v>54</v>
      </c>
      <c r="N7" s="869">
        <f>N6+(365*2)</f>
        <v>44012</v>
      </c>
      <c r="O7" s="874"/>
      <c r="R7" s="881">
        <f>IF(R41="OLD 174",4,2)%</f>
        <v>0.02</v>
      </c>
      <c r="S7" s="881">
        <v>0.04</v>
      </c>
      <c r="T7" s="879" t="s">
        <v>247</v>
      </c>
      <c r="U7" s="880"/>
      <c r="Y7" s="882">
        <f>MIN(IF((($L$35-$L$34)/30)&lt;0,0,(($L$35-$L$34)/30)),12)</f>
        <v>3.3333333333333333E-2</v>
      </c>
      <c r="AK7" s="771">
        <f>IF($N$30=$N$34,$L$42,0)</f>
        <v>180</v>
      </c>
    </row>
    <row r="8" spans="1:39" ht="20.25" customHeight="1" x14ac:dyDescent="0.2">
      <c r="B8" s="872" t="s">
        <v>152</v>
      </c>
      <c r="C8" s="873">
        <f>'Data Input'!E46</f>
        <v>120000</v>
      </c>
      <c r="D8" s="874"/>
      <c r="E8" s="874"/>
      <c r="F8" s="874"/>
      <c r="G8" s="872" t="s">
        <v>51</v>
      </c>
      <c r="H8" s="883">
        <f>H6-H7</f>
        <v>87965.362547288649</v>
      </c>
      <c r="I8" s="884" t="s">
        <v>58</v>
      </c>
      <c r="J8" s="874"/>
      <c r="K8" s="874"/>
      <c r="L8" s="874"/>
      <c r="M8" s="868" t="s">
        <v>84</v>
      </c>
      <c r="N8" s="876">
        <f>_xlfn.XLOOKUP(L3,R10:R23,V10:V23,0)</f>
        <v>43646</v>
      </c>
      <c r="Y8" s="882">
        <f>ROUNDUP(MIN(IF((($L$35-$L$34)/30)&lt;0,0,(($L$35-$L$34)/30)),24),0)</f>
        <v>1</v>
      </c>
      <c r="Z8" s="743" t="s">
        <v>503</v>
      </c>
      <c r="AA8" s="1238" t="s">
        <v>504</v>
      </c>
      <c r="AB8" s="1239"/>
      <c r="AK8" s="771">
        <f>$L$42</f>
        <v>180</v>
      </c>
    </row>
    <row r="9" spans="1:39" ht="27.75" customHeight="1" x14ac:dyDescent="0.2">
      <c r="A9" s="874"/>
      <c r="B9" s="874"/>
      <c r="C9" s="874"/>
      <c r="D9" s="874"/>
      <c r="E9" s="874"/>
      <c r="F9" s="479"/>
      <c r="G9" s="872" t="s">
        <v>153</v>
      </c>
      <c r="H9" s="877">
        <f>H8-C8</f>
        <v>-32034.637452711351</v>
      </c>
      <c r="I9" s="884" t="s">
        <v>59</v>
      </c>
      <c r="J9" s="874"/>
      <c r="K9" s="885" t="s">
        <v>95</v>
      </c>
      <c r="L9" s="886">
        <f>IF((L4-L6)&gt;0,S6,R6)</f>
        <v>15</v>
      </c>
      <c r="M9" s="880" t="s">
        <v>96</v>
      </c>
      <c r="N9" s="874"/>
      <c r="R9" s="887" t="s">
        <v>330</v>
      </c>
      <c r="S9" s="888" t="s">
        <v>81</v>
      </c>
      <c r="T9" s="888" t="s">
        <v>133</v>
      </c>
      <c r="U9" s="888" t="s">
        <v>82</v>
      </c>
      <c r="V9" s="888" t="s">
        <v>84</v>
      </c>
      <c r="W9" s="889" t="s">
        <v>628</v>
      </c>
      <c r="X9" s="890" t="s">
        <v>501</v>
      </c>
      <c r="Y9" s="890" t="s">
        <v>235</v>
      </c>
      <c r="Z9" s="891" t="str">
        <f>'Data Input'!D8</f>
        <v>পুরুষ</v>
      </c>
      <c r="AA9" s="892" t="s">
        <v>505</v>
      </c>
      <c r="AB9" s="892" t="s">
        <v>579</v>
      </c>
      <c r="AC9" s="892" t="s">
        <v>506</v>
      </c>
      <c r="AD9" s="892" t="s">
        <v>507</v>
      </c>
      <c r="AE9" s="892" t="s">
        <v>508</v>
      </c>
      <c r="AF9" s="892" t="s">
        <v>629</v>
      </c>
      <c r="AG9" s="893" t="s">
        <v>364</v>
      </c>
      <c r="AH9" s="893" t="s">
        <v>630</v>
      </c>
      <c r="AI9" s="893" t="s">
        <v>622</v>
      </c>
      <c r="AJ9" s="893" t="s">
        <v>633</v>
      </c>
      <c r="AK9" s="893" t="s">
        <v>755</v>
      </c>
      <c r="AL9" s="893" t="s">
        <v>639</v>
      </c>
      <c r="AM9" s="893"/>
    </row>
    <row r="10" spans="1:39" ht="15.75" x14ac:dyDescent="0.3">
      <c r="B10" s="1242" t="s">
        <v>57</v>
      </c>
      <c r="C10" s="1242"/>
      <c r="D10" s="1242"/>
      <c r="H10" s="874"/>
      <c r="R10" s="894" t="s">
        <v>491</v>
      </c>
      <c r="S10" s="895">
        <f>DATE(2015,7,1)</f>
        <v>42186</v>
      </c>
      <c r="T10" s="896">
        <f>S10+365</f>
        <v>42551</v>
      </c>
      <c r="U10" s="896">
        <f>T10+1</f>
        <v>42552</v>
      </c>
      <c r="V10" s="896">
        <f>U10+364</f>
        <v>42916</v>
      </c>
      <c r="W10" s="896">
        <f>U10+152</f>
        <v>42704</v>
      </c>
      <c r="X10" s="897">
        <f t="shared" ref="X10:X16" si="0">$R$7</f>
        <v>0.02</v>
      </c>
      <c r="Y10" s="882">
        <f>IF($R$41="OLD 174",$Y$8,$Y$7)</f>
        <v>3.3333333333333333E-2</v>
      </c>
      <c r="Z10" s="898" cm="1">
        <f t="array" ref="Z10:Z23">TRANSPOSE(_xlfn.ANCHORARRAY('MisC Cal-1'!C54))</f>
        <v>250000</v>
      </c>
      <c r="AA10" s="771">
        <v>400000</v>
      </c>
      <c r="AB10" s="899">
        <v>0.1</v>
      </c>
      <c r="AC10" s="771">
        <v>500000</v>
      </c>
      <c r="AD10" s="771">
        <v>600000</v>
      </c>
      <c r="AE10" s="771">
        <v>3000000</v>
      </c>
      <c r="AF10" s="900" t="s">
        <v>361</v>
      </c>
      <c r="AG10" s="901">
        <f>W10</f>
        <v>42704</v>
      </c>
      <c r="AH10" s="900" t="s">
        <v>361</v>
      </c>
      <c r="AI10" s="902">
        <f t="shared" ref="AI10:AI15" si="1">AG10</f>
        <v>42704</v>
      </c>
      <c r="AJ10" s="903">
        <f t="shared" ref="AJ10:AJ16" si="2">IF($R$41="OLD 174",$M$34,$L$33)</f>
        <v>270387.15006305161</v>
      </c>
      <c r="AK10" s="771">
        <f>IF($R$41="OLD 174",$AK$8,$AK$7)</f>
        <v>180</v>
      </c>
      <c r="AL10" s="817" t="s">
        <v>638</v>
      </c>
      <c r="AM10" s="817"/>
    </row>
    <row r="11" spans="1:39" ht="15.75" x14ac:dyDescent="0.3">
      <c r="B11" s="1249" t="s">
        <v>500</v>
      </c>
      <c r="C11" s="1249"/>
      <c r="D11" s="585">
        <f>IF((L4-N6)&lt;0,0,(L4-N6))</f>
        <v>153</v>
      </c>
      <c r="R11" s="904" t="s">
        <v>121</v>
      </c>
      <c r="S11" s="896">
        <f t="shared" ref="S11:S19" si="3">U10</f>
        <v>42552</v>
      </c>
      <c r="T11" s="896">
        <f>S11+364</f>
        <v>42916</v>
      </c>
      <c r="U11" s="896">
        <f t="shared" ref="U11:U23" si="4">T11+1</f>
        <v>42917</v>
      </c>
      <c r="V11" s="896">
        <f t="shared" ref="V11:V23" si="5">U11+364</f>
        <v>43281</v>
      </c>
      <c r="W11" s="896">
        <f t="shared" ref="W11:W23" si="6">U11+152</f>
        <v>43069</v>
      </c>
      <c r="X11" s="897">
        <f t="shared" si="0"/>
        <v>0.02</v>
      </c>
      <c r="Y11" s="882">
        <f t="shared" ref="Y11:Y16" si="7">IF($R$41="OLD 174",$Y$8,$Y$7)</f>
        <v>3.3333333333333333E-2</v>
      </c>
      <c r="Z11" s="898">
        <v>250000</v>
      </c>
      <c r="AA11" s="771">
        <v>400000</v>
      </c>
      <c r="AB11" s="899">
        <v>0.1</v>
      </c>
      <c r="AC11" s="771">
        <v>500000</v>
      </c>
      <c r="AD11" s="771">
        <v>600000</v>
      </c>
      <c r="AE11" s="771">
        <v>3000000</v>
      </c>
      <c r="AF11" s="900" t="s">
        <v>361</v>
      </c>
      <c r="AG11" s="901">
        <f t="shared" ref="AG11:AG23" si="8">W11</f>
        <v>43069</v>
      </c>
      <c r="AH11" s="900" t="s">
        <v>361</v>
      </c>
      <c r="AI11" s="902">
        <f t="shared" si="1"/>
        <v>43069</v>
      </c>
      <c r="AJ11" s="903">
        <f t="shared" si="2"/>
        <v>270387.15006305161</v>
      </c>
      <c r="AK11" s="771">
        <f t="shared" ref="AK11:AK16" si="9">IF($R$41="OLD 174",$AK$8,$AK$7)</f>
        <v>180</v>
      </c>
      <c r="AL11" s="817" t="s">
        <v>638</v>
      </c>
      <c r="AM11" s="817"/>
    </row>
    <row r="12" spans="1:39" ht="15.75" x14ac:dyDescent="0.3">
      <c r="B12" s="1249" t="s">
        <v>67</v>
      </c>
      <c r="C12" s="1249"/>
      <c r="D12" s="585">
        <f>IF((L5-L4)&lt;0,0,(L5-L4))</f>
        <v>2102</v>
      </c>
      <c r="E12" s="905"/>
      <c r="F12" s="906" t="s">
        <v>66</v>
      </c>
      <c r="G12" s="585">
        <f>O6</f>
        <v>730</v>
      </c>
      <c r="I12" s="907" t="s">
        <v>58</v>
      </c>
      <c r="J12" s="585">
        <f>IF(H8&gt;0,H8,0)</f>
        <v>87965.362547288649</v>
      </c>
      <c r="M12" s="23"/>
      <c r="R12" s="904" t="s">
        <v>492</v>
      </c>
      <c r="S12" s="896">
        <f t="shared" si="3"/>
        <v>42917</v>
      </c>
      <c r="T12" s="896">
        <f t="shared" ref="T12:T23" si="10">S12+364</f>
        <v>43281</v>
      </c>
      <c r="U12" s="896">
        <f t="shared" si="4"/>
        <v>43282</v>
      </c>
      <c r="V12" s="896">
        <f t="shared" si="5"/>
        <v>43646</v>
      </c>
      <c r="W12" s="896">
        <f t="shared" si="6"/>
        <v>43434</v>
      </c>
      <c r="X12" s="897">
        <f t="shared" si="0"/>
        <v>0.02</v>
      </c>
      <c r="Y12" s="882">
        <f t="shared" si="7"/>
        <v>3.3333333333333333E-2</v>
      </c>
      <c r="Z12" s="898">
        <v>250000</v>
      </c>
      <c r="AA12" s="771">
        <v>400000</v>
      </c>
      <c r="AB12" s="899">
        <v>0.1</v>
      </c>
      <c r="AC12" s="771">
        <v>500000</v>
      </c>
      <c r="AD12" s="771">
        <v>600000</v>
      </c>
      <c r="AE12" s="771">
        <v>3000000</v>
      </c>
      <c r="AF12" s="900" t="s">
        <v>361</v>
      </c>
      <c r="AG12" s="901">
        <f t="shared" si="8"/>
        <v>43434</v>
      </c>
      <c r="AH12" s="900" t="s">
        <v>361</v>
      </c>
      <c r="AI12" s="902">
        <f t="shared" si="1"/>
        <v>43434</v>
      </c>
      <c r="AJ12" s="903">
        <f t="shared" si="2"/>
        <v>270387.15006305161</v>
      </c>
      <c r="AK12" s="771">
        <f t="shared" si="9"/>
        <v>180</v>
      </c>
      <c r="AL12" s="817" t="s">
        <v>638</v>
      </c>
      <c r="AM12" s="817"/>
    </row>
    <row r="13" spans="1:39" ht="15.75" x14ac:dyDescent="0.3">
      <c r="B13" s="1242" t="s">
        <v>68</v>
      </c>
      <c r="C13" s="1242"/>
      <c r="D13" s="877">
        <f>SUM(D11:D12)</f>
        <v>2255</v>
      </c>
      <c r="F13" s="907" t="s">
        <v>563</v>
      </c>
      <c r="G13" s="585">
        <f>G12-D11</f>
        <v>577</v>
      </c>
      <c r="I13" s="907" t="s">
        <v>59</v>
      </c>
      <c r="J13" s="585">
        <f>IF(H9&gt;0,H9,0)</f>
        <v>0</v>
      </c>
      <c r="M13" s="23"/>
      <c r="N13" s="708"/>
      <c r="R13" s="904" t="s">
        <v>493</v>
      </c>
      <c r="S13" s="896">
        <f t="shared" si="3"/>
        <v>43282</v>
      </c>
      <c r="T13" s="896">
        <f t="shared" si="10"/>
        <v>43646</v>
      </c>
      <c r="U13" s="896">
        <f t="shared" si="4"/>
        <v>43647</v>
      </c>
      <c r="V13" s="896">
        <f>U13+365</f>
        <v>44012</v>
      </c>
      <c r="W13" s="896">
        <f t="shared" si="6"/>
        <v>43799</v>
      </c>
      <c r="X13" s="897">
        <f t="shared" si="0"/>
        <v>0.02</v>
      </c>
      <c r="Y13" s="882">
        <f t="shared" si="7"/>
        <v>3.3333333333333333E-2</v>
      </c>
      <c r="Z13" s="898">
        <v>250000</v>
      </c>
      <c r="AA13" s="771">
        <v>400000</v>
      </c>
      <c r="AB13" s="899">
        <v>0.1</v>
      </c>
      <c r="AC13" s="771">
        <v>500000</v>
      </c>
      <c r="AD13" s="771">
        <v>600000</v>
      </c>
      <c r="AE13" s="771">
        <v>3000000</v>
      </c>
      <c r="AF13" s="900" t="s">
        <v>361</v>
      </c>
      <c r="AG13" s="901">
        <f t="shared" si="8"/>
        <v>43799</v>
      </c>
      <c r="AH13" s="900" t="s">
        <v>361</v>
      </c>
      <c r="AI13" s="902">
        <f t="shared" si="1"/>
        <v>43799</v>
      </c>
      <c r="AJ13" s="903">
        <f t="shared" si="2"/>
        <v>270387.15006305161</v>
      </c>
      <c r="AK13" s="771">
        <f t="shared" si="9"/>
        <v>180</v>
      </c>
      <c r="AL13" s="817" t="s">
        <v>638</v>
      </c>
      <c r="AM13" s="817"/>
    </row>
    <row r="14" spans="1:39" ht="15.75" x14ac:dyDescent="0.3">
      <c r="B14" s="908" t="s">
        <v>62</v>
      </c>
      <c r="C14" s="909" t="s">
        <v>61</v>
      </c>
      <c r="D14" s="910">
        <f>((J12*J14)*L9%)/365</f>
        <v>5530.972795781574</v>
      </c>
      <c r="F14" s="907" t="s">
        <v>499</v>
      </c>
      <c r="G14" s="585">
        <f>IF(D13&gt;G12,G13,D12)</f>
        <v>577</v>
      </c>
      <c r="I14" s="907" t="s">
        <v>48</v>
      </c>
      <c r="J14" s="877">
        <f>D11</f>
        <v>153</v>
      </c>
      <c r="M14" s="23"/>
      <c r="N14" s="911"/>
      <c r="R14" s="904" t="s">
        <v>78</v>
      </c>
      <c r="S14" s="896">
        <f t="shared" si="3"/>
        <v>43647</v>
      </c>
      <c r="T14" s="896">
        <f>S14+365</f>
        <v>44012</v>
      </c>
      <c r="U14" s="896">
        <f t="shared" si="4"/>
        <v>44013</v>
      </c>
      <c r="V14" s="896">
        <f t="shared" si="5"/>
        <v>44377</v>
      </c>
      <c r="W14" s="896">
        <f t="shared" si="6"/>
        <v>44165</v>
      </c>
      <c r="X14" s="897">
        <f t="shared" si="0"/>
        <v>0.02</v>
      </c>
      <c r="Y14" s="882">
        <f t="shared" si="7"/>
        <v>3.3333333333333333E-2</v>
      </c>
      <c r="Z14" s="898">
        <v>300000</v>
      </c>
      <c r="AA14" s="771">
        <v>100000</v>
      </c>
      <c r="AB14" s="899">
        <v>0.05</v>
      </c>
      <c r="AC14" s="771">
        <v>300000</v>
      </c>
      <c r="AD14" s="771">
        <v>400000</v>
      </c>
      <c r="AE14" s="771">
        <v>500000</v>
      </c>
      <c r="AF14" s="900" t="s">
        <v>362</v>
      </c>
      <c r="AG14" s="901">
        <f>W14+31</f>
        <v>44196</v>
      </c>
      <c r="AH14" s="900" t="s">
        <v>362</v>
      </c>
      <c r="AI14" s="902">
        <f t="shared" si="1"/>
        <v>44196</v>
      </c>
      <c r="AJ14" s="903">
        <f t="shared" si="2"/>
        <v>270387.15006305161</v>
      </c>
      <c r="AK14" s="771">
        <f t="shared" si="9"/>
        <v>180</v>
      </c>
      <c r="AL14" s="817" t="s">
        <v>638</v>
      </c>
      <c r="AM14" s="817"/>
    </row>
    <row r="15" spans="1:39" ht="15.75" x14ac:dyDescent="0.3">
      <c r="B15" s="912" t="s">
        <v>63</v>
      </c>
      <c r="C15" s="913" t="s">
        <v>60</v>
      </c>
      <c r="D15" s="914">
        <f>((J13*J15)*L9%)/365</f>
        <v>0</v>
      </c>
      <c r="I15" s="907" t="s">
        <v>49</v>
      </c>
      <c r="J15" s="877">
        <f>G14</f>
        <v>577</v>
      </c>
      <c r="N15" s="911"/>
      <c r="R15" s="904" t="s">
        <v>79</v>
      </c>
      <c r="S15" s="896">
        <f t="shared" si="3"/>
        <v>44013</v>
      </c>
      <c r="T15" s="896">
        <f t="shared" si="10"/>
        <v>44377</v>
      </c>
      <c r="U15" s="896">
        <f t="shared" si="4"/>
        <v>44378</v>
      </c>
      <c r="V15" s="896">
        <f t="shared" si="5"/>
        <v>44742</v>
      </c>
      <c r="W15" s="896">
        <f t="shared" si="6"/>
        <v>44530</v>
      </c>
      <c r="X15" s="897">
        <f t="shared" si="0"/>
        <v>0.02</v>
      </c>
      <c r="Y15" s="882">
        <f t="shared" si="7"/>
        <v>3.3333333333333333E-2</v>
      </c>
      <c r="Z15" s="898">
        <v>300000</v>
      </c>
      <c r="AA15" s="771">
        <v>100000</v>
      </c>
      <c r="AB15" s="899">
        <v>0.05</v>
      </c>
      <c r="AC15" s="771">
        <v>300000</v>
      </c>
      <c r="AD15" s="771">
        <v>400000</v>
      </c>
      <c r="AE15" s="771">
        <v>500000</v>
      </c>
      <c r="AF15" s="900" t="s">
        <v>362</v>
      </c>
      <c r="AG15" s="901">
        <f>W15+31</f>
        <v>44561</v>
      </c>
      <c r="AH15" s="900" t="s">
        <v>362</v>
      </c>
      <c r="AI15" s="902">
        <f t="shared" si="1"/>
        <v>44561</v>
      </c>
      <c r="AJ15" s="903">
        <f t="shared" si="2"/>
        <v>270387.15006305161</v>
      </c>
      <c r="AK15" s="771">
        <f t="shared" si="9"/>
        <v>180</v>
      </c>
      <c r="AL15" s="817" t="s">
        <v>638</v>
      </c>
      <c r="AM15" s="817"/>
    </row>
    <row r="16" spans="1:39" ht="15.75" x14ac:dyDescent="0.3">
      <c r="B16" s="915" t="s">
        <v>64</v>
      </c>
      <c r="C16" s="916" t="s">
        <v>65</v>
      </c>
      <c r="D16" s="917">
        <f>SUM(D14:D15)</f>
        <v>5530.972795781574</v>
      </c>
      <c r="R16" s="904" t="s">
        <v>56</v>
      </c>
      <c r="S16" s="896">
        <f t="shared" si="3"/>
        <v>44378</v>
      </c>
      <c r="T16" s="896">
        <f t="shared" si="10"/>
        <v>44742</v>
      </c>
      <c r="U16" s="896">
        <f t="shared" si="4"/>
        <v>44743</v>
      </c>
      <c r="V16" s="896">
        <f t="shared" si="5"/>
        <v>45107</v>
      </c>
      <c r="W16" s="896">
        <f t="shared" si="6"/>
        <v>44895</v>
      </c>
      <c r="X16" s="897">
        <f t="shared" si="0"/>
        <v>0.02</v>
      </c>
      <c r="Y16" s="882">
        <f t="shared" si="7"/>
        <v>3.3333333333333333E-2</v>
      </c>
      <c r="Z16" s="898">
        <v>300000</v>
      </c>
      <c r="AA16" s="771">
        <v>100000</v>
      </c>
      <c r="AB16" s="899">
        <v>0.05</v>
      </c>
      <c r="AC16" s="771">
        <v>300000</v>
      </c>
      <c r="AD16" s="771">
        <v>400000</v>
      </c>
      <c r="AE16" s="771">
        <v>500000</v>
      </c>
      <c r="AF16" s="900" t="s">
        <v>626</v>
      </c>
      <c r="AG16" s="901">
        <f>W16+32</f>
        <v>44927</v>
      </c>
      <c r="AH16" s="900" t="s">
        <v>631</v>
      </c>
      <c r="AI16" s="902">
        <f>AG16+180</f>
        <v>45107</v>
      </c>
      <c r="AJ16" s="903">
        <f t="shared" si="2"/>
        <v>270387.15006305161</v>
      </c>
      <c r="AK16" s="771">
        <f t="shared" si="9"/>
        <v>180</v>
      </c>
      <c r="AL16" s="817" t="s">
        <v>638</v>
      </c>
      <c r="AM16" s="817"/>
    </row>
    <row r="17" spans="2:39" ht="15.75" x14ac:dyDescent="0.3">
      <c r="B17" s="918" t="s">
        <v>564</v>
      </c>
      <c r="C17" s="919">
        <f>IF((L4-N6)&lt;0,0,D16)</f>
        <v>5530.972795781574</v>
      </c>
      <c r="D17" s="919">
        <f>IF((L5-L4)&lt;0,0,C17)</f>
        <v>5530.972795781574</v>
      </c>
      <c r="R17" s="920" t="s">
        <v>80</v>
      </c>
      <c r="S17" s="921">
        <f t="shared" si="3"/>
        <v>44743</v>
      </c>
      <c r="T17" s="921">
        <f t="shared" si="10"/>
        <v>45107</v>
      </c>
      <c r="U17" s="921">
        <f t="shared" si="4"/>
        <v>45108</v>
      </c>
      <c r="V17" s="921">
        <f>U17+365</f>
        <v>45473</v>
      </c>
      <c r="W17" s="921">
        <f t="shared" si="6"/>
        <v>45260</v>
      </c>
      <c r="X17" s="823">
        <f t="shared" ref="X17:X23" si="11">$S$7</f>
        <v>0.04</v>
      </c>
      <c r="Y17" s="922">
        <f>$Y$8</f>
        <v>1</v>
      </c>
      <c r="Z17" s="923">
        <v>350000</v>
      </c>
      <c r="AA17" s="742">
        <v>100000</v>
      </c>
      <c r="AB17" s="823">
        <v>0.05</v>
      </c>
      <c r="AC17" s="742">
        <v>300000</v>
      </c>
      <c r="AD17" s="742">
        <v>400000</v>
      </c>
      <c r="AE17" s="742">
        <v>500000</v>
      </c>
      <c r="AF17" s="924" t="s">
        <v>361</v>
      </c>
      <c r="AG17" s="895">
        <f t="shared" si="8"/>
        <v>45260</v>
      </c>
      <c r="AH17" s="924" t="s">
        <v>631</v>
      </c>
      <c r="AI17" s="925">
        <f>AG17+213</f>
        <v>45473</v>
      </c>
      <c r="AJ17" s="926">
        <f t="shared" ref="AJ17:AJ23" si="12">$M$34</f>
        <v>735218.12285883317</v>
      </c>
      <c r="AK17" s="742">
        <f>$L$42</f>
        <v>180</v>
      </c>
      <c r="AL17" s="927" t="s">
        <v>637</v>
      </c>
      <c r="AM17" s="927"/>
    </row>
    <row r="18" spans="2:39" ht="15.75" x14ac:dyDescent="0.3">
      <c r="B18" s="928" t="s">
        <v>564</v>
      </c>
      <c r="C18" s="929" t="s">
        <v>65</v>
      </c>
      <c r="D18" s="930">
        <f>D17</f>
        <v>5530.972795781574</v>
      </c>
      <c r="R18" s="931" t="s">
        <v>85</v>
      </c>
      <c r="S18" s="932">
        <f t="shared" si="3"/>
        <v>45108</v>
      </c>
      <c r="T18" s="932">
        <f>S18+365</f>
        <v>45473</v>
      </c>
      <c r="U18" s="932">
        <f t="shared" si="4"/>
        <v>45474</v>
      </c>
      <c r="V18" s="932">
        <f t="shared" si="5"/>
        <v>45838</v>
      </c>
      <c r="W18" s="932">
        <f t="shared" si="6"/>
        <v>45626</v>
      </c>
      <c r="X18" s="933">
        <f t="shared" si="11"/>
        <v>0.04</v>
      </c>
      <c r="Y18" s="934">
        <f>$Y$8</f>
        <v>1</v>
      </c>
      <c r="Z18" s="935">
        <v>350000</v>
      </c>
      <c r="AA18" s="772">
        <v>100000</v>
      </c>
      <c r="AB18" s="933">
        <v>0.05</v>
      </c>
      <c r="AC18" s="772">
        <v>300000</v>
      </c>
      <c r="AD18" s="772">
        <v>400000</v>
      </c>
      <c r="AE18" s="772">
        <v>500000</v>
      </c>
      <c r="AF18" s="936" t="s">
        <v>361</v>
      </c>
      <c r="AG18" s="932">
        <f t="shared" si="8"/>
        <v>45626</v>
      </c>
      <c r="AH18" s="936" t="s">
        <v>631</v>
      </c>
      <c r="AI18" s="937">
        <f>AG18+212</f>
        <v>45838</v>
      </c>
      <c r="AJ18" s="938">
        <f t="shared" si="12"/>
        <v>735218.12285883317</v>
      </c>
      <c r="AK18" s="772">
        <f>$L$42</f>
        <v>180</v>
      </c>
      <c r="AL18" s="653" t="s">
        <v>637</v>
      </c>
      <c r="AM18" s="653"/>
    </row>
    <row r="19" spans="2:39" ht="15.75" x14ac:dyDescent="0.3">
      <c r="R19" s="931" t="s">
        <v>86</v>
      </c>
      <c r="S19" s="932">
        <f t="shared" si="3"/>
        <v>45474</v>
      </c>
      <c r="T19" s="932">
        <f t="shared" si="10"/>
        <v>45838</v>
      </c>
      <c r="U19" s="932">
        <f t="shared" si="4"/>
        <v>45839</v>
      </c>
      <c r="V19" s="932">
        <f t="shared" si="5"/>
        <v>46203</v>
      </c>
      <c r="W19" s="932">
        <f t="shared" si="6"/>
        <v>45991</v>
      </c>
      <c r="X19" s="933">
        <f t="shared" si="11"/>
        <v>0.04</v>
      </c>
      <c r="Y19" s="934">
        <f t="shared" ref="Y19:Y23" si="13">$Y$8</f>
        <v>1</v>
      </c>
      <c r="Z19" s="935">
        <v>350000</v>
      </c>
      <c r="AA19" s="772">
        <v>100000</v>
      </c>
      <c r="AB19" s="933">
        <v>0.05</v>
      </c>
      <c r="AC19" s="772">
        <v>300000</v>
      </c>
      <c r="AD19" s="772">
        <v>400000</v>
      </c>
      <c r="AE19" s="772">
        <v>500000</v>
      </c>
      <c r="AF19" s="936" t="s">
        <v>361</v>
      </c>
      <c r="AG19" s="932">
        <f t="shared" si="8"/>
        <v>45991</v>
      </c>
      <c r="AH19" s="936" t="s">
        <v>631</v>
      </c>
      <c r="AI19" s="937">
        <f>AG19+212</f>
        <v>46203</v>
      </c>
      <c r="AJ19" s="938">
        <f t="shared" si="12"/>
        <v>735218.12285883317</v>
      </c>
      <c r="AK19" s="772">
        <f t="shared" ref="AK19:AK23" si="14">$L$42</f>
        <v>180</v>
      </c>
      <c r="AL19" s="653" t="s">
        <v>637</v>
      </c>
      <c r="AM19" s="653"/>
    </row>
    <row r="20" spans="2:39" ht="15.75" x14ac:dyDescent="0.3">
      <c r="R20" s="931" t="s">
        <v>495</v>
      </c>
      <c r="S20" s="932">
        <f t="shared" ref="S20:S23" si="15">U19</f>
        <v>45839</v>
      </c>
      <c r="T20" s="932">
        <f t="shared" si="10"/>
        <v>46203</v>
      </c>
      <c r="U20" s="932">
        <f t="shared" si="4"/>
        <v>46204</v>
      </c>
      <c r="V20" s="932">
        <f t="shared" si="5"/>
        <v>46568</v>
      </c>
      <c r="W20" s="932">
        <f t="shared" si="6"/>
        <v>46356</v>
      </c>
      <c r="X20" s="933">
        <f t="shared" si="11"/>
        <v>0.04</v>
      </c>
      <c r="Y20" s="934">
        <f t="shared" si="13"/>
        <v>1</v>
      </c>
      <c r="Z20" s="772">
        <v>350000</v>
      </c>
      <c r="AA20" s="772">
        <v>100000</v>
      </c>
      <c r="AB20" s="933">
        <v>0.05</v>
      </c>
      <c r="AC20" s="772">
        <v>300000</v>
      </c>
      <c r="AD20" s="772">
        <v>400000</v>
      </c>
      <c r="AE20" s="772">
        <v>500000</v>
      </c>
      <c r="AF20" s="936" t="s">
        <v>361</v>
      </c>
      <c r="AG20" s="932">
        <f t="shared" si="8"/>
        <v>46356</v>
      </c>
      <c r="AH20" s="936" t="s">
        <v>631</v>
      </c>
      <c r="AI20" s="937">
        <f>AG20+212</f>
        <v>46568</v>
      </c>
      <c r="AJ20" s="938">
        <f t="shared" si="12"/>
        <v>735218.12285883317</v>
      </c>
      <c r="AK20" s="772">
        <f t="shared" si="14"/>
        <v>180</v>
      </c>
      <c r="AL20" s="653" t="s">
        <v>637</v>
      </c>
      <c r="AM20" s="653"/>
    </row>
    <row r="21" spans="2:39" ht="15.75" x14ac:dyDescent="0.3">
      <c r="K21" s="939" t="s">
        <v>122</v>
      </c>
      <c r="L21" s="867">
        <f>'Data Input'!F5</f>
        <v>45537</v>
      </c>
      <c r="R21" s="931" t="s">
        <v>496</v>
      </c>
      <c r="S21" s="932">
        <f t="shared" si="15"/>
        <v>46204</v>
      </c>
      <c r="T21" s="932">
        <f t="shared" si="10"/>
        <v>46568</v>
      </c>
      <c r="U21" s="932">
        <f t="shared" si="4"/>
        <v>46569</v>
      </c>
      <c r="V21" s="932">
        <f t="shared" si="5"/>
        <v>46933</v>
      </c>
      <c r="W21" s="932">
        <f t="shared" si="6"/>
        <v>46721</v>
      </c>
      <c r="X21" s="933">
        <f t="shared" si="11"/>
        <v>0.04</v>
      </c>
      <c r="Y21" s="934">
        <f t="shared" si="13"/>
        <v>1</v>
      </c>
      <c r="Z21" s="772">
        <v>350000</v>
      </c>
      <c r="AA21" s="772">
        <v>100000</v>
      </c>
      <c r="AB21" s="933">
        <v>0.05</v>
      </c>
      <c r="AC21" s="772">
        <v>300000</v>
      </c>
      <c r="AD21" s="772">
        <v>400000</v>
      </c>
      <c r="AE21" s="772">
        <v>500000</v>
      </c>
      <c r="AF21" s="936" t="s">
        <v>361</v>
      </c>
      <c r="AG21" s="932">
        <f t="shared" si="8"/>
        <v>46721</v>
      </c>
      <c r="AH21" s="936" t="s">
        <v>631</v>
      </c>
      <c r="AI21" s="937">
        <f>AG21+213</f>
        <v>46934</v>
      </c>
      <c r="AJ21" s="938">
        <f t="shared" si="12"/>
        <v>735218.12285883317</v>
      </c>
      <c r="AK21" s="772">
        <f t="shared" si="14"/>
        <v>180</v>
      </c>
      <c r="AL21" s="653" t="s">
        <v>637</v>
      </c>
      <c r="AM21" s="653"/>
    </row>
    <row r="22" spans="2:39" ht="15.75" x14ac:dyDescent="0.3">
      <c r="R22" s="931" t="s">
        <v>497</v>
      </c>
      <c r="S22" s="932">
        <f t="shared" si="15"/>
        <v>46569</v>
      </c>
      <c r="T22" s="932">
        <f>S22+365</f>
        <v>46934</v>
      </c>
      <c r="U22" s="932">
        <f t="shared" si="4"/>
        <v>46935</v>
      </c>
      <c r="V22" s="932">
        <f t="shared" si="5"/>
        <v>47299</v>
      </c>
      <c r="W22" s="932">
        <f t="shared" si="6"/>
        <v>47087</v>
      </c>
      <c r="X22" s="933">
        <f t="shared" si="11"/>
        <v>0.04</v>
      </c>
      <c r="Y22" s="934">
        <f t="shared" si="13"/>
        <v>1</v>
      </c>
      <c r="Z22" s="772">
        <v>350000</v>
      </c>
      <c r="AA22" s="772">
        <v>100000</v>
      </c>
      <c r="AB22" s="933">
        <v>0.05</v>
      </c>
      <c r="AC22" s="772">
        <v>300000</v>
      </c>
      <c r="AD22" s="772">
        <v>400000</v>
      </c>
      <c r="AE22" s="772">
        <v>500000</v>
      </c>
      <c r="AF22" s="936" t="s">
        <v>361</v>
      </c>
      <c r="AG22" s="932">
        <f t="shared" si="8"/>
        <v>47087</v>
      </c>
      <c r="AH22" s="936" t="s">
        <v>631</v>
      </c>
      <c r="AI22" s="937">
        <f>AG22+212</f>
        <v>47299</v>
      </c>
      <c r="AJ22" s="938">
        <f t="shared" si="12"/>
        <v>735218.12285883317</v>
      </c>
      <c r="AK22" s="772">
        <f t="shared" si="14"/>
        <v>180</v>
      </c>
      <c r="AL22" s="653" t="s">
        <v>637</v>
      </c>
      <c r="AM22" s="653"/>
    </row>
    <row r="23" spans="2:39" ht="15.75" x14ac:dyDescent="0.3">
      <c r="R23" s="940" t="s">
        <v>498</v>
      </c>
      <c r="S23" s="932">
        <f t="shared" si="15"/>
        <v>46935</v>
      </c>
      <c r="T23" s="932">
        <f t="shared" si="10"/>
        <v>47299</v>
      </c>
      <c r="U23" s="932">
        <f t="shared" si="4"/>
        <v>47300</v>
      </c>
      <c r="V23" s="932">
        <f t="shared" si="5"/>
        <v>47664</v>
      </c>
      <c r="W23" s="932">
        <f t="shared" si="6"/>
        <v>47452</v>
      </c>
      <c r="X23" s="933">
        <f t="shared" si="11"/>
        <v>0.04</v>
      </c>
      <c r="Y23" s="934">
        <f t="shared" si="13"/>
        <v>1</v>
      </c>
      <c r="Z23" s="772">
        <v>350000</v>
      </c>
      <c r="AA23" s="772">
        <v>100000</v>
      </c>
      <c r="AB23" s="933">
        <v>0.05</v>
      </c>
      <c r="AC23" s="772">
        <v>300000</v>
      </c>
      <c r="AD23" s="772">
        <v>400000</v>
      </c>
      <c r="AE23" s="772">
        <v>500000</v>
      </c>
      <c r="AF23" s="936" t="s">
        <v>361</v>
      </c>
      <c r="AG23" s="932">
        <f t="shared" si="8"/>
        <v>47452</v>
      </c>
      <c r="AH23" s="936" t="s">
        <v>631</v>
      </c>
      <c r="AI23" s="937">
        <f>AG23+212</f>
        <v>47664</v>
      </c>
      <c r="AJ23" s="938">
        <f t="shared" si="12"/>
        <v>735218.12285883317</v>
      </c>
      <c r="AK23" s="772">
        <f t="shared" si="14"/>
        <v>180</v>
      </c>
      <c r="AL23" s="653" t="s">
        <v>637</v>
      </c>
      <c r="AM23" s="653"/>
    </row>
    <row r="24" spans="2:39" ht="18" x14ac:dyDescent="0.2">
      <c r="J24" s="941"/>
      <c r="K24" s="942" t="s">
        <v>238</v>
      </c>
      <c r="L24" s="943" t="str">
        <f>IF(AND(L21&gt;=U14,L21&lt;=V14),R14,IF(AND(L21&gt;=U15,L21&lt;=V15),R15,IF(AND(L21&gt;=U16,L21&lt;=V16),R16,IF(AND(L21&gt;=U17,L21&lt;=V17),R17,IF(AND(L21&gt;=U18,L21&lt;=V18),R18,IF(AND(L21&gt;=U19,L21&lt;=V19),R19,0))))))</f>
        <v>2024-25</v>
      </c>
    </row>
    <row r="26" spans="2:39" x14ac:dyDescent="0.2">
      <c r="K26" s="944" t="s">
        <v>177</v>
      </c>
      <c r="L26" s="945">
        <f>L5+'Data Input'!I51</f>
        <v>45547</v>
      </c>
    </row>
    <row r="27" spans="2:39" x14ac:dyDescent="0.2">
      <c r="K27" s="944" t="s">
        <v>173</v>
      </c>
      <c r="L27" s="945">
        <f>L5+'Data Input'!K51</f>
        <v>45564</v>
      </c>
    </row>
    <row r="30" spans="2:39" ht="18" x14ac:dyDescent="0.2">
      <c r="K30" s="946" t="s">
        <v>565</v>
      </c>
      <c r="L30" s="947">
        <f>_xlfn.XLOOKUP(L3,R10:R23,X10:X23,0)</f>
        <v>0.02</v>
      </c>
      <c r="M30" s="948" t="s">
        <v>623</v>
      </c>
      <c r="N30" s="949" t="str">
        <f>'Data Input'!D9</f>
        <v>সাধারণ (বিলম্ব সুদ)</v>
      </c>
      <c r="O30" s="950">
        <f>_xlfn.XLOOKUP(N30,N32:N34,P32:P34,0)</f>
        <v>43434</v>
      </c>
      <c r="Q30" s="1240" t="s">
        <v>237</v>
      </c>
      <c r="R30" s="1241"/>
      <c r="S30" s="951">
        <f>'MisC Intrst-3'!L43</f>
        <v>180</v>
      </c>
      <c r="T30" s="952" t="s">
        <v>636</v>
      </c>
    </row>
    <row r="31" spans="2:39" ht="16.5" x14ac:dyDescent="0.2">
      <c r="K31" s="815" t="s">
        <v>232</v>
      </c>
      <c r="L31" s="953">
        <f>'Sheet of Calculation'!F43</f>
        <v>729687.15006305161</v>
      </c>
      <c r="M31" s="953">
        <f>'Sheet of Calculation'!F43+'Sheet of Calculation'!F46</f>
        <v>735218.12285883317</v>
      </c>
      <c r="N31" s="954" t="s">
        <v>231</v>
      </c>
      <c r="O31" s="955" t="str">
        <f>_xlfn.XLOOKUP(N30,N32:N34,O32:O34,0)</f>
        <v>৩০ নভেম্বর</v>
      </c>
      <c r="Q31" s="956"/>
      <c r="R31" s="957" t="str">
        <f>"( wej¤^ my` = "&amp;'MisC Intrst-3'!L43&amp;"/- UvKv ) BZ¨vw` "</f>
        <v xml:space="preserve">( wej¤^ my` = 180/- UvKv ) BZ¨vw` </v>
      </c>
      <c r="S31" s="958"/>
      <c r="T31" s="959" t="s">
        <v>635</v>
      </c>
    </row>
    <row r="32" spans="2:39" ht="16.5" x14ac:dyDescent="0.3">
      <c r="K32" s="815" t="s">
        <v>233</v>
      </c>
      <c r="L32" s="953">
        <f>'Sheet of Calculation'!C46+'Sheet of Calculation'!C47+'Sheet of Calculation'!C48</f>
        <v>459300</v>
      </c>
      <c r="M32" s="953">
        <v>0</v>
      </c>
      <c r="N32" s="960" t="s">
        <v>627</v>
      </c>
      <c r="O32" s="961" t="str">
        <f>_xlfn.XLOOKUP(L3,R10:R23,AF10:AF23,0)</f>
        <v>৩০ নভেম্বর</v>
      </c>
      <c r="P32" s="932">
        <f>_xlfn.XLOOKUP(L3,R10:R23,AG10:AG23,0)</f>
        <v>43434</v>
      </c>
      <c r="Q32" s="962"/>
      <c r="R32" s="963" t="str">
        <f>IF(S30&gt;0,R31,T30)</f>
        <v xml:space="preserve">( wej¤^ my` = 180/- UvKv ) BZ¨vw` </v>
      </c>
      <c r="S32" s="964"/>
      <c r="T32" s="877" t="str">
        <f>IF(M37=M33,T31,T30)</f>
        <v xml:space="preserve"> </v>
      </c>
    </row>
    <row r="33" spans="6:18" ht="18" customHeight="1" x14ac:dyDescent="0.3">
      <c r="K33" s="815" t="s">
        <v>477</v>
      </c>
      <c r="L33" s="965">
        <f>L31-L32</f>
        <v>270387.15006305161</v>
      </c>
      <c r="M33" s="953">
        <f>M31-M32</f>
        <v>735218.12285883317</v>
      </c>
      <c r="N33" s="960" t="s">
        <v>621</v>
      </c>
      <c r="O33" s="966" t="str">
        <f>_xlfn.XLOOKUP(L3,R10:R23,AH10:AH23,0)</f>
        <v>৩০ নভেম্বর</v>
      </c>
      <c r="P33" s="932">
        <f>_xlfn.XLOOKUP(L3,R10:R23,AI10:AI23,0)</f>
        <v>43434</v>
      </c>
    </row>
    <row r="34" spans="6:18" ht="15.75" customHeight="1" x14ac:dyDescent="0.3">
      <c r="F34" s="23"/>
      <c r="K34" s="967" t="s">
        <v>364</v>
      </c>
      <c r="L34" s="921">
        <f>O30</f>
        <v>43434</v>
      </c>
      <c r="M34" s="968">
        <f>IF(O41&gt;0,M33,L33)</f>
        <v>735218.12285883317</v>
      </c>
      <c r="N34" s="960" t="s">
        <v>745</v>
      </c>
      <c r="O34" s="966" t="str">
        <f>_xlfn.XLOOKUP(L3,R10:R23,AF10:AF23,0)</f>
        <v>৩০ নভেম্বর</v>
      </c>
      <c r="P34" s="932">
        <f>_xlfn.XLOOKUP(L3,R10:R23,AG10:AG23,0)</f>
        <v>43434</v>
      </c>
    </row>
    <row r="35" spans="6:18" ht="21" x14ac:dyDescent="0.2">
      <c r="K35" s="969" t="s">
        <v>234</v>
      </c>
      <c r="L35" s="970">
        <f>'Data Input'!D5</f>
        <v>43435</v>
      </c>
      <c r="M35" s="971" t="s">
        <v>502</v>
      </c>
      <c r="N35" s="972" t="s">
        <v>363</v>
      </c>
      <c r="O35" s="973">
        <f>_xlfn.XLOOKUP(L3,R10:R23,W10:W23,0)</f>
        <v>43434</v>
      </c>
    </row>
    <row r="36" spans="6:18" ht="16.5" thickBot="1" x14ac:dyDescent="0.25">
      <c r="F36" s="874"/>
      <c r="K36" s="815" t="s">
        <v>235</v>
      </c>
      <c r="L36" s="974">
        <f>MIN(IF(((L35-L34)/30)&lt;0,0,((L35-L34)/30)),12)</f>
        <v>3.3333333333333333E-2</v>
      </c>
      <c r="M36" s="975">
        <f>_xlfn.XLOOKUP(L3,R10:R23,Y10:Y23,0)</f>
        <v>3.3333333333333333E-2</v>
      </c>
      <c r="N36" s="906" t="s">
        <v>364</v>
      </c>
      <c r="O36" s="921">
        <f>O30</f>
        <v>43434</v>
      </c>
    </row>
    <row r="37" spans="6:18" ht="18" thickBot="1" x14ac:dyDescent="0.25">
      <c r="K37" s="815" t="s">
        <v>236</v>
      </c>
      <c r="L37" s="976">
        <f>M37*L30*M36</f>
        <v>180.25810004203441</v>
      </c>
      <c r="M37" s="977">
        <f>_xlfn.XLOOKUP(L3,R10:R23,AJ10:AJ23,0)</f>
        <v>270387.15006305161</v>
      </c>
      <c r="N37" s="978" t="s">
        <v>625</v>
      </c>
      <c r="O37" s="932">
        <f>O35+120</f>
        <v>43554</v>
      </c>
    </row>
    <row r="38" spans="6:18" ht="15.75" x14ac:dyDescent="0.2">
      <c r="K38" s="815" t="s">
        <v>237</v>
      </c>
      <c r="L38" s="953">
        <f>ROUND(L37,0)</f>
        <v>180</v>
      </c>
      <c r="Q38" s="979" t="s">
        <v>234</v>
      </c>
      <c r="R38" s="980">
        <f>'Data Input'!D5</f>
        <v>43435</v>
      </c>
    </row>
    <row r="39" spans="6:18" ht="17.25" customHeight="1" x14ac:dyDescent="0.2">
      <c r="K39" s="981" t="s">
        <v>746</v>
      </c>
      <c r="L39" s="982">
        <f>IF(L38&gt;0,L38,0)</f>
        <v>180</v>
      </c>
      <c r="N39" s="809" t="s">
        <v>364</v>
      </c>
      <c r="O39" s="921">
        <f>O30</f>
        <v>43434</v>
      </c>
      <c r="Q39" s="979" t="s">
        <v>749</v>
      </c>
      <c r="R39" s="980">
        <f>DATE(2023,7,1)</f>
        <v>45108</v>
      </c>
    </row>
    <row r="40" spans="6:18" ht="15.75" customHeight="1" x14ac:dyDescent="0.2">
      <c r="K40" s="1236" t="s">
        <v>567</v>
      </c>
      <c r="L40" s="1237"/>
      <c r="N40" s="809" t="s">
        <v>234</v>
      </c>
      <c r="O40" s="921">
        <f>'Data Input'!D5</f>
        <v>43435</v>
      </c>
      <c r="Q40" s="979" t="s">
        <v>747</v>
      </c>
      <c r="R40" s="983">
        <f>R38-R39</f>
        <v>-1673</v>
      </c>
    </row>
    <row r="41" spans="6:18" ht="15.75" customHeight="1" x14ac:dyDescent="0.2">
      <c r="K41" s="984">
        <f>IF((L4-N6)&lt;0,0,L39)</f>
        <v>180</v>
      </c>
      <c r="L41" s="985">
        <f>IF((L5-L4)&lt;0,0,K41)</f>
        <v>180</v>
      </c>
      <c r="N41" s="986" t="s">
        <v>477</v>
      </c>
      <c r="O41" s="983">
        <f>O40-O39</f>
        <v>1</v>
      </c>
      <c r="R41" s="816">
        <f>'MisC Cal-2'!H82</f>
        <v>0</v>
      </c>
    </row>
    <row r="42" spans="6:18" ht="15.75" customHeight="1" x14ac:dyDescent="0.2">
      <c r="K42" s="987" t="s">
        <v>566</v>
      </c>
      <c r="L42" s="988">
        <f>L41</f>
        <v>180</v>
      </c>
    </row>
    <row r="43" spans="6:18" ht="15.75" x14ac:dyDescent="0.2">
      <c r="K43" s="989" t="s">
        <v>763</v>
      </c>
      <c r="L43" s="990">
        <f>_xlfn.XLOOKUP(L3,R10:R23,AK10:AK23,0)</f>
        <v>180</v>
      </c>
    </row>
  </sheetData>
  <mergeCells count="8">
    <mergeCell ref="K40:L40"/>
    <mergeCell ref="AA8:AB8"/>
    <mergeCell ref="Q30:R30"/>
    <mergeCell ref="B13:C13"/>
    <mergeCell ref="D2:H3"/>
    <mergeCell ref="B11:C11"/>
    <mergeCell ref="B10:D10"/>
    <mergeCell ref="B12:C1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tabColor rgb="FFFF0000"/>
  </sheetPr>
  <dimension ref="B6:J40"/>
  <sheetViews>
    <sheetView topLeftCell="A4" workbookViewId="0">
      <selection activeCell="I8" sqref="I8"/>
    </sheetView>
  </sheetViews>
  <sheetFormatPr defaultRowHeight="12.75" x14ac:dyDescent="0.2"/>
  <cols>
    <col min="1" max="1" width="2.28515625" customWidth="1"/>
    <col min="2" max="2" width="5.7109375" customWidth="1"/>
    <col min="3" max="3" width="18.85546875" customWidth="1"/>
    <col min="4" max="4" width="3.85546875" customWidth="1"/>
    <col min="5" max="5" width="13.28515625" customWidth="1"/>
    <col min="6" max="6" width="5.7109375" customWidth="1"/>
    <col min="7" max="7" width="19.28515625" customWidth="1"/>
    <col min="8" max="8" width="4.28515625" customWidth="1"/>
    <col min="9" max="9" width="13.5703125" customWidth="1"/>
  </cols>
  <sheetData>
    <row r="6" spans="2:10" x14ac:dyDescent="0.2">
      <c r="B6" s="1253" t="e">
        <f>#REF!</f>
        <v>#REF!</v>
      </c>
      <c r="C6" s="1253"/>
      <c r="D6" s="1253"/>
      <c r="E6" s="1253"/>
      <c r="F6" s="1253"/>
      <c r="G6" s="1253"/>
      <c r="J6" s="2"/>
    </row>
    <row r="7" spans="2:10" x14ac:dyDescent="0.2">
      <c r="B7" s="1254" t="e">
        <f>#REF!</f>
        <v>#REF!</v>
      </c>
      <c r="C7" s="1253"/>
      <c r="D7" s="1253"/>
      <c r="E7" s="1253"/>
      <c r="F7" s="1253"/>
      <c r="G7" s="1253"/>
      <c r="H7" s="1253"/>
      <c r="I7" s="1253"/>
      <c r="J7" s="2"/>
    </row>
    <row r="8" spans="2:10" x14ac:dyDescent="0.2">
      <c r="B8" s="1253" t="e">
        <f>#REF!</f>
        <v>#REF!</v>
      </c>
      <c r="C8" s="1253"/>
      <c r="D8" s="1253"/>
      <c r="E8" s="1253"/>
      <c r="F8" s="1253"/>
      <c r="G8" s="1253"/>
      <c r="J8" s="2"/>
    </row>
    <row r="9" spans="2:10" x14ac:dyDescent="0.2">
      <c r="B9" s="1253" t="e">
        <f>#REF!</f>
        <v>#REF!</v>
      </c>
      <c r="C9" s="1253"/>
      <c r="D9" s="1253"/>
      <c r="E9" s="1253"/>
      <c r="F9" s="1253"/>
      <c r="G9" s="1253"/>
      <c r="J9" s="2"/>
    </row>
    <row r="10" spans="2:10" x14ac:dyDescent="0.2">
      <c r="B10" s="1254" t="s">
        <v>19</v>
      </c>
      <c r="C10" s="1253"/>
      <c r="D10" s="1253"/>
      <c r="E10" s="1253"/>
      <c r="F10" s="1253"/>
      <c r="G10" s="1253"/>
      <c r="H10" s="1253"/>
      <c r="I10" s="1"/>
      <c r="J10" s="2"/>
    </row>
    <row r="11" spans="2:10" x14ac:dyDescent="0.2">
      <c r="J11" s="2"/>
    </row>
    <row r="12" spans="2:10" x14ac:dyDescent="0.2">
      <c r="C12" s="2" t="s">
        <v>20</v>
      </c>
      <c r="J12" s="2"/>
    </row>
    <row r="13" spans="2:10" x14ac:dyDescent="0.2">
      <c r="J13" s="2"/>
    </row>
    <row r="14" spans="2:10" x14ac:dyDescent="0.2">
      <c r="B14" s="2" t="s">
        <v>24</v>
      </c>
      <c r="J14" s="2"/>
    </row>
    <row r="15" spans="2:10" x14ac:dyDescent="0.2">
      <c r="J15" s="2"/>
    </row>
    <row r="16" spans="2:10" x14ac:dyDescent="0.2">
      <c r="C16" s="1252" t="s">
        <v>21</v>
      </c>
      <c r="D16" s="1255"/>
      <c r="E16" s="1255"/>
      <c r="F16" s="1255"/>
      <c r="G16" s="1255"/>
      <c r="H16" s="1255"/>
      <c r="I16" s="1255"/>
      <c r="J16" s="2"/>
    </row>
    <row r="17" spans="2:10" x14ac:dyDescent="0.2">
      <c r="J17" s="2"/>
    </row>
    <row r="18" spans="2:10" x14ac:dyDescent="0.2">
      <c r="B18" s="6" t="s">
        <v>2</v>
      </c>
      <c r="C18" s="9" t="s">
        <v>3</v>
      </c>
      <c r="D18" s="9" t="s">
        <v>1</v>
      </c>
      <c r="E18" s="5">
        <v>0</v>
      </c>
      <c r="F18" s="17" t="s">
        <v>4</v>
      </c>
      <c r="G18" s="9" t="s">
        <v>5</v>
      </c>
      <c r="H18" s="9" t="s">
        <v>1</v>
      </c>
      <c r="I18" s="5">
        <f>E20*100/15</f>
        <v>12080000</v>
      </c>
      <c r="J18" s="2"/>
    </row>
    <row r="19" spans="2:10" x14ac:dyDescent="0.2">
      <c r="B19" s="6" t="s">
        <v>2</v>
      </c>
      <c r="C19" s="9" t="s">
        <v>6</v>
      </c>
      <c r="D19" s="9" t="s">
        <v>1</v>
      </c>
      <c r="E19" s="5">
        <f>E21-E18-E20</f>
        <v>10268000</v>
      </c>
      <c r="F19" s="17" t="s">
        <v>4</v>
      </c>
      <c r="G19" s="9" t="s">
        <v>7</v>
      </c>
      <c r="H19" s="9" t="s">
        <v>1</v>
      </c>
      <c r="I19" s="5">
        <v>0</v>
      </c>
      <c r="J19" s="2"/>
    </row>
    <row r="20" spans="2:10" x14ac:dyDescent="0.2">
      <c r="B20" s="6" t="s">
        <v>2</v>
      </c>
      <c r="C20" s="9" t="s">
        <v>8</v>
      </c>
      <c r="D20" s="9" t="s">
        <v>1</v>
      </c>
      <c r="E20" s="3">
        <f>I25</f>
        <v>1812000</v>
      </c>
      <c r="F20" s="9"/>
      <c r="G20" s="9"/>
      <c r="H20" s="9"/>
      <c r="I20" s="18"/>
      <c r="J20" s="2"/>
    </row>
    <row r="21" spans="2:10" ht="13.5" thickBot="1" x14ac:dyDescent="0.25">
      <c r="B21" s="6"/>
      <c r="C21" s="9"/>
      <c r="D21" s="9"/>
      <c r="E21" s="16">
        <f>I21</f>
        <v>12080000</v>
      </c>
      <c r="F21" s="9"/>
      <c r="G21" s="9"/>
      <c r="H21" s="9"/>
      <c r="I21" s="19">
        <f>SUM(I18:I20)</f>
        <v>12080000</v>
      </c>
      <c r="J21" s="2"/>
    </row>
    <row r="22" spans="2:10" ht="13.5" thickTop="1" x14ac:dyDescent="0.2">
      <c r="B22" s="6"/>
      <c r="C22" s="9"/>
      <c r="D22" s="9"/>
      <c r="E22" s="5"/>
      <c r="F22" s="9"/>
      <c r="G22" s="9"/>
      <c r="H22" s="9"/>
      <c r="I22" s="9"/>
      <c r="J22" s="2"/>
    </row>
    <row r="23" spans="2:10" x14ac:dyDescent="0.2">
      <c r="B23" s="6"/>
      <c r="C23" s="1250" t="s">
        <v>22</v>
      </c>
      <c r="D23" s="1251"/>
      <c r="E23" s="1251"/>
      <c r="F23" s="1251"/>
      <c r="G23" s="1251"/>
      <c r="H23" s="1251"/>
      <c r="I23" s="1251"/>
      <c r="J23" s="2"/>
    </row>
    <row r="24" spans="2:10" x14ac:dyDescent="0.2">
      <c r="B24" s="6"/>
      <c r="C24" s="9"/>
      <c r="D24" s="9"/>
      <c r="E24" s="5"/>
      <c r="F24" s="17"/>
      <c r="G24" s="9"/>
      <c r="H24" s="9"/>
      <c r="I24" s="5"/>
      <c r="J24" s="2"/>
    </row>
    <row r="25" spans="2:10" x14ac:dyDescent="0.2">
      <c r="B25" s="6" t="s">
        <v>2</v>
      </c>
      <c r="C25" s="9" t="s">
        <v>9</v>
      </c>
      <c r="D25" s="9" t="s">
        <v>1</v>
      </c>
      <c r="E25" s="5">
        <f>E26/2</f>
        <v>604000</v>
      </c>
      <c r="F25" s="17" t="s">
        <v>4</v>
      </c>
      <c r="G25" s="9" t="s">
        <v>10</v>
      </c>
      <c r="H25" s="9" t="s">
        <v>1</v>
      </c>
      <c r="I25" s="5">
        <f>E25*3</f>
        <v>1812000</v>
      </c>
      <c r="J25" s="2"/>
    </row>
    <row r="26" spans="2:10" x14ac:dyDescent="0.2">
      <c r="B26" s="6" t="s">
        <v>2</v>
      </c>
      <c r="C26" s="9" t="s">
        <v>25</v>
      </c>
      <c r="D26" s="9" t="s">
        <v>1</v>
      </c>
      <c r="E26" s="4">
        <v>1208000</v>
      </c>
      <c r="F26" s="17"/>
      <c r="G26" s="9"/>
      <c r="H26" s="9"/>
      <c r="I26" s="5"/>
      <c r="J26" s="2"/>
    </row>
    <row r="27" spans="2:10" x14ac:dyDescent="0.2">
      <c r="B27" s="6"/>
      <c r="C27" s="9"/>
      <c r="D27" s="9"/>
      <c r="E27" s="4"/>
      <c r="F27" s="9"/>
      <c r="G27" s="9"/>
      <c r="H27" s="9"/>
      <c r="I27" s="9"/>
      <c r="J27" s="2"/>
    </row>
    <row r="28" spans="2:10" x14ac:dyDescent="0.2">
      <c r="B28" s="6"/>
      <c r="C28" s="9"/>
      <c r="D28" s="9"/>
      <c r="E28" s="4"/>
      <c r="F28" s="9"/>
      <c r="G28" s="9"/>
      <c r="H28" s="9"/>
      <c r="I28" s="9"/>
      <c r="J28" s="2"/>
    </row>
    <row r="29" spans="2:10" ht="13.5" thickBot="1" x14ac:dyDescent="0.25">
      <c r="B29" s="6"/>
      <c r="C29" s="9"/>
      <c r="D29" s="9"/>
      <c r="E29" s="19">
        <f>E25+E26</f>
        <v>1812000</v>
      </c>
      <c r="F29" s="9"/>
      <c r="G29" s="5"/>
      <c r="H29" s="9"/>
      <c r="I29" s="16">
        <f>E29</f>
        <v>1812000</v>
      </c>
      <c r="J29" s="2"/>
    </row>
    <row r="30" spans="2:10" ht="13.5" thickTop="1" x14ac:dyDescent="0.2">
      <c r="B30" s="6"/>
      <c r="E30" s="7"/>
      <c r="G30" s="8"/>
      <c r="I30" s="13"/>
      <c r="J30" s="2"/>
    </row>
    <row r="31" spans="2:10" x14ac:dyDescent="0.2">
      <c r="B31" s="6"/>
      <c r="E31" s="7"/>
      <c r="G31" s="8"/>
      <c r="I31" s="13"/>
      <c r="J31" s="2"/>
    </row>
    <row r="32" spans="2:10" x14ac:dyDescent="0.2">
      <c r="B32" s="1252" t="s">
        <v>23</v>
      </c>
      <c r="C32" s="1252"/>
      <c r="D32" s="1252"/>
      <c r="E32" s="1252"/>
      <c r="F32" s="1252"/>
      <c r="G32" s="1252"/>
      <c r="H32" s="1252"/>
      <c r="I32" s="1252"/>
      <c r="J32" s="2"/>
    </row>
    <row r="33" spans="2:10" x14ac:dyDescent="0.2">
      <c r="B33" s="6"/>
      <c r="C33" s="14" t="s">
        <v>11</v>
      </c>
      <c r="G33" s="14" t="s">
        <v>12</v>
      </c>
      <c r="J33" s="2"/>
    </row>
    <row r="34" spans="2:10" x14ac:dyDescent="0.2">
      <c r="B34" s="6"/>
      <c r="C34" t="s">
        <v>13</v>
      </c>
      <c r="D34" t="s">
        <v>1</v>
      </c>
      <c r="E34" s="10">
        <v>158500</v>
      </c>
      <c r="G34" t="s">
        <v>14</v>
      </c>
      <c r="H34" t="s">
        <v>1</v>
      </c>
      <c r="I34" s="10">
        <v>0</v>
      </c>
      <c r="J34" s="2"/>
    </row>
    <row r="35" spans="2:10" ht="13.5" thickBot="1" x14ac:dyDescent="0.25">
      <c r="B35" s="6"/>
      <c r="C35" t="s">
        <v>15</v>
      </c>
      <c r="D35" t="s">
        <v>1</v>
      </c>
      <c r="E35" s="15">
        <f>E26</f>
        <v>1208000</v>
      </c>
      <c r="G35" t="s">
        <v>16</v>
      </c>
      <c r="H35" t="s">
        <v>1</v>
      </c>
      <c r="I35" s="10">
        <v>10000</v>
      </c>
      <c r="J35" s="2"/>
    </row>
    <row r="36" spans="2:10" x14ac:dyDescent="0.2">
      <c r="B36" s="6"/>
      <c r="E36" s="13">
        <f>SUM(E34:E35)</f>
        <v>1366500</v>
      </c>
      <c r="G36" t="s">
        <v>17</v>
      </c>
      <c r="H36" t="s">
        <v>0</v>
      </c>
      <c r="I36" s="7">
        <f>+I38-I34-I35</f>
        <v>481500</v>
      </c>
      <c r="J36" s="2"/>
    </row>
    <row r="37" spans="2:10" x14ac:dyDescent="0.2">
      <c r="B37" s="6"/>
      <c r="C37" t="s">
        <v>18</v>
      </c>
      <c r="D37" t="s">
        <v>1</v>
      </c>
      <c r="E37" s="10">
        <v>875000</v>
      </c>
      <c r="I37" s="10"/>
      <c r="J37" s="2"/>
    </row>
    <row r="38" spans="2:10" ht="13.5" thickBot="1" x14ac:dyDescent="0.25">
      <c r="B38" s="6"/>
      <c r="E38" s="12">
        <f>E36-E37</f>
        <v>491500</v>
      </c>
      <c r="I38" s="11">
        <f>E38</f>
        <v>491500</v>
      </c>
      <c r="J38" s="2"/>
    </row>
    <row r="39" spans="2:10" ht="13.5" thickTop="1" x14ac:dyDescent="0.2">
      <c r="B39" s="6"/>
      <c r="E39" s="13"/>
      <c r="I39" s="13"/>
      <c r="J39" s="2"/>
    </row>
    <row r="40" spans="2:10" x14ac:dyDescent="0.2">
      <c r="B40" s="6"/>
      <c r="E40" s="7"/>
      <c r="I40" s="13"/>
      <c r="J40" s="2"/>
    </row>
  </sheetData>
  <mergeCells count="8">
    <mergeCell ref="C23:I23"/>
    <mergeCell ref="B32:I32"/>
    <mergeCell ref="B6:G6"/>
    <mergeCell ref="B7:I7"/>
    <mergeCell ref="B8:G8"/>
    <mergeCell ref="B9:G9"/>
    <mergeCell ref="B10:H10"/>
    <mergeCell ref="C16:I16"/>
  </mergeCells>
  <phoneticPr fontId="7" type="noConversion"/>
  <pageMargins left="0.7" right="0.7" top="0.75" bottom="0.75" header="0.3" footer="0.3"/>
  <pageSetup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Data Input</vt:lpstr>
      <vt:lpstr>Desk Audit Notices</vt:lpstr>
      <vt:lpstr>Sheet of Calculation</vt:lpstr>
      <vt:lpstr>General I.T.-30</vt:lpstr>
      <vt:lpstr>General I.T.-15</vt:lpstr>
      <vt:lpstr>183(3),179 Notices</vt:lpstr>
      <vt:lpstr>172,280 Notices</vt:lpstr>
      <vt:lpstr>212 Re-Open</vt:lpstr>
      <vt:lpstr>Min Tax</vt:lpstr>
      <vt:lpstr>MisC Cal-1</vt:lpstr>
      <vt:lpstr>MisC Cal-2</vt:lpstr>
      <vt:lpstr>MisC Intrst-3</vt:lpstr>
      <vt:lpstr>Balance sheet</vt:lpstr>
      <vt:lpstr>'172,280 Notices'!_Hlk142582612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Mottakenur Rahman</cp:lastModifiedBy>
  <cp:lastPrinted>2023-09-22T07:25:28Z</cp:lastPrinted>
  <dcterms:created xsi:type="dcterms:W3CDTF">1996-10-14T23:33:28Z</dcterms:created>
  <dcterms:modified xsi:type="dcterms:W3CDTF">2025-08-09T08:02:05Z</dcterms:modified>
</cp:coreProperties>
</file>