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Volumes/KINGSTON/"/>
    </mc:Choice>
  </mc:AlternateContent>
  <xr:revisionPtr revIDLastSave="0" documentId="13_ncr:1_{F63FEEA7-6F2A-7645-A1C8-4191562B6947}" xr6:coauthVersionLast="32" xr6:coauthVersionMax="32" xr10:uidLastSave="{00000000-0000-0000-0000-000000000000}"/>
  <bookViews>
    <workbookView xWindow="700" yWindow="460" windowWidth="24900" windowHeight="12300" activeTab="4" xr2:uid="{00000000-000D-0000-FFFF-FFFF00000000}"/>
  </bookViews>
  <sheets>
    <sheet name="1,3,1" sheetId="1" r:id="rId1"/>
    <sheet name="1,3,2" sheetId="2" r:id="rId2"/>
    <sheet name="1,3,2 (2)" sheetId="4" r:id="rId3"/>
    <sheet name="1.4.1" sheetId="3" r:id="rId4"/>
    <sheet name="1,4,2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C5" i="3"/>
  <c r="D5" i="3"/>
  <c r="E5" i="3"/>
  <c r="F5" i="3"/>
  <c r="G5" i="3"/>
  <c r="H5" i="3"/>
  <c r="B5" i="3"/>
  <c r="D21" i="4"/>
  <c r="C20" i="4"/>
  <c r="C22" i="4" s="1"/>
  <c r="C4" i="3"/>
  <c r="G4" i="3"/>
  <c r="L1" i="3"/>
  <c r="D4" i="3" s="1"/>
  <c r="C28" i="4"/>
  <c r="C30" i="4" s="1"/>
  <c r="B28" i="4"/>
  <c r="B30" i="4" s="1"/>
  <c r="B20" i="4"/>
  <c r="B22" i="4" s="1"/>
  <c r="F3" i="4"/>
  <c r="E11" i="4" s="1"/>
  <c r="H3" i="2"/>
  <c r="D13" i="2" s="1"/>
  <c r="F18" i="2"/>
  <c r="B30" i="2"/>
  <c r="C28" i="2"/>
  <c r="C30" i="2" s="1"/>
  <c r="B28" i="2"/>
  <c r="B20" i="2"/>
  <c r="B22" i="2" s="1"/>
  <c r="C20" i="2"/>
  <c r="C22" i="2"/>
  <c r="E5" i="1"/>
  <c r="D4" i="2" l="1"/>
  <c r="D11" i="2"/>
  <c r="F4" i="3"/>
  <c r="D12" i="2"/>
  <c r="D3" i="2"/>
  <c r="D6" i="2"/>
  <c r="D14" i="2"/>
  <c r="B4" i="3"/>
  <c r="E4" i="3"/>
  <c r="D5" i="2"/>
  <c r="H4" i="3"/>
  <c r="C4" i="4"/>
  <c r="C12" i="4"/>
  <c r="C5" i="4"/>
  <c r="C13" i="4"/>
  <c r="C6" i="4"/>
  <c r="C14" i="4"/>
  <c r="E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CALVO Gianni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CALVO Gianni: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<sst xmlns="http://schemas.openxmlformats.org/spreadsheetml/2006/main" count="70" uniqueCount="28">
  <si>
    <t xml:space="preserve">position </t>
  </si>
  <si>
    <t>resistance</t>
  </si>
  <si>
    <t>MOYENNE</t>
  </si>
  <si>
    <t>I(A)</t>
  </si>
  <si>
    <t>Ω(rad/s)</t>
  </si>
  <si>
    <t>Vmcc = 12V</t>
  </si>
  <si>
    <t>A vide</t>
  </si>
  <si>
    <t>résistance de 56 Ω en ETOILE</t>
  </si>
  <si>
    <t>résistance de 56 Ω en TRIANGLE</t>
  </si>
  <si>
    <t>résistance de 12 Ω en TRIANGLE</t>
  </si>
  <si>
    <t>Vmcc = 24V</t>
  </si>
  <si>
    <t>12V</t>
  </si>
  <si>
    <t>Sans la valeur à vide</t>
  </si>
  <si>
    <t>r/k</t>
  </si>
  <si>
    <t>v/K</t>
  </si>
  <si>
    <t>extraction k</t>
  </si>
  <si>
    <t>extraction R</t>
  </si>
  <si>
    <t>24V</t>
  </si>
  <si>
    <t xml:space="preserve">k thérorique </t>
  </si>
  <si>
    <t xml:space="preserve">r théorique </t>
  </si>
  <si>
    <t>U(V)</t>
  </si>
  <si>
    <t>Io(A)</t>
  </si>
  <si>
    <t>2*pi=</t>
  </si>
  <si>
    <t>Ω(tr/s)</t>
  </si>
  <si>
    <t>moyenne des K</t>
  </si>
  <si>
    <t>Ce</t>
  </si>
  <si>
    <t>k=</t>
  </si>
  <si>
    <t>I de démarrage 24V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</si>
</sst>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wrapText="1"/>
    </xf>
    <xf numFmtId="0" fontId="0" fillId="0" borderId="16" xfId="0" applyBorder="1"/>
    <xf numFmtId="0" fontId="0" fillId="0" borderId="0" xfId="0" applyBorder="1"/>
    <xf numFmtId="0" fontId="0" fillId="2" borderId="14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1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1" fillId="3" borderId="0" xfId="0" applyNumberFormat="1" applyFont="1" applyFill="1"/>
    <xf numFmtId="0" fontId="5" fillId="3" borderId="0" xfId="0" applyFont="1" applyFill="1"/>
    <xf numFmtId="0" fontId="2" fillId="0" borderId="1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618547681541"/>
                  <c:y val="-8.5088218139399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'1,3,2'!$B$3:$B$6</c:f>
              <c:numCache>
                <c:formatCode>General</c:formatCode>
                <c:ptCount val="4"/>
                <c:pt idx="1">
                  <c:v>0.11650000000000001</c:v>
                </c:pt>
                <c:pt idx="2">
                  <c:v>0.2155</c:v>
                </c:pt>
                <c:pt idx="3">
                  <c:v>0.55500000000000005</c:v>
                </c:pt>
              </c:numCache>
            </c:numRef>
          </c:xVal>
          <c:yVal>
            <c:numRef>
              <c:f>'1,3,2'!$C$3:$C$6</c:f>
              <c:numCache>
                <c:formatCode>General</c:formatCode>
                <c:ptCount val="4"/>
                <c:pt idx="0">
                  <c:v>79.099999999999994</c:v>
                </c:pt>
                <c:pt idx="1">
                  <c:v>77.599999999999994</c:v>
                </c:pt>
                <c:pt idx="2">
                  <c:v>76.22</c:v>
                </c:pt>
                <c:pt idx="3">
                  <c:v>71.83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5-4615-9986-83CF5D6E36BE}"/>
            </c:ext>
          </c:extLst>
        </c:ser>
        <c:ser>
          <c:idx val="1"/>
          <c:order val="1"/>
          <c:tx>
            <c:v>24v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327384076990377"/>
                  <c:y val="-9.5367818606007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'1,3,2'!$B$11:$B$14</c:f>
              <c:numCache>
                <c:formatCode>General</c:formatCode>
                <c:ptCount val="4"/>
                <c:pt idx="1">
                  <c:v>0.1905</c:v>
                </c:pt>
                <c:pt idx="2">
                  <c:v>0.39600000000000002</c:v>
                </c:pt>
                <c:pt idx="3">
                  <c:v>1.0820000000000001</c:v>
                </c:pt>
              </c:numCache>
            </c:numRef>
          </c:xVal>
          <c:yVal>
            <c:numRef>
              <c:f>'1,3,2'!$C$11:$C$14</c:f>
              <c:numCache>
                <c:formatCode>General</c:formatCode>
                <c:ptCount val="4"/>
                <c:pt idx="0">
                  <c:v>160.19999999999999</c:v>
                </c:pt>
                <c:pt idx="1">
                  <c:v>158.69999999999999</c:v>
                </c:pt>
                <c:pt idx="2">
                  <c:v>154.69999999999999</c:v>
                </c:pt>
                <c:pt idx="3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5-4615-9986-83CF5D6E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16432"/>
        <c:axId val="258715184"/>
      </c:scatterChart>
      <c:valAx>
        <c:axId val="2587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715184"/>
        <c:crosses val="autoZero"/>
        <c:crossBetween val="midCat"/>
      </c:valAx>
      <c:valAx>
        <c:axId val="2587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71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618547681541"/>
                  <c:y val="-8.5088218139399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'1,3,2 (2)'!$B$3:$B$6</c:f>
              <c:numCache>
                <c:formatCode>General</c:formatCode>
                <c:ptCount val="4"/>
                <c:pt idx="1">
                  <c:v>0.11650000000000001</c:v>
                </c:pt>
                <c:pt idx="2">
                  <c:v>0.2155</c:v>
                </c:pt>
                <c:pt idx="3">
                  <c:v>0.55500000000000005</c:v>
                </c:pt>
              </c:numCache>
            </c:numRef>
          </c:xVal>
          <c:yVal>
            <c:numRef>
              <c:f>'1,3,2 (2)'!$C$3:$C$6</c:f>
              <c:numCache>
                <c:formatCode>General</c:formatCode>
                <c:ptCount val="4"/>
                <c:pt idx="1">
                  <c:v>487.57517983713586</c:v>
                </c:pt>
                <c:pt idx="2">
                  <c:v>478.90438411322805</c:v>
                </c:pt>
                <c:pt idx="3">
                  <c:v>451.32120061470965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41D3-88BA-15DCF4647647}"/>
            </c:ext>
          </c:extLst>
        </c:ser>
        <c:ser>
          <c:idx val="1"/>
          <c:order val="1"/>
          <c:tx>
            <c:v>24v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327384076990377"/>
                  <c:y val="-9.5367818606007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'1,3,2 (2)'!$B$11:$B$14</c:f>
              <c:numCache>
                <c:formatCode>General</c:formatCode>
                <c:ptCount val="4"/>
                <c:pt idx="1">
                  <c:v>0.1905</c:v>
                </c:pt>
                <c:pt idx="2">
                  <c:v>0.39600000000000002</c:v>
                </c:pt>
                <c:pt idx="3">
                  <c:v>1.0820000000000001</c:v>
                </c:pt>
              </c:numCache>
            </c:numRef>
          </c:xVal>
          <c:yVal>
            <c:numRef>
              <c:f>'1,3,2 (2)'!$C$11:$C$14</c:f>
              <c:numCache>
                <c:formatCode>General</c:formatCode>
                <c:ptCount val="4"/>
                <c:pt idx="1">
                  <c:v>997.14150824940032</c:v>
                </c:pt>
                <c:pt idx="2">
                  <c:v>972.00876702068194</c:v>
                </c:pt>
                <c:pt idx="3">
                  <c:v>910.43355101032205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41D3-88BA-15DCF464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16432"/>
        <c:axId val="258715184"/>
      </c:scatterChart>
      <c:valAx>
        <c:axId val="2587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715184"/>
        <c:crosses val="autoZero"/>
        <c:crossBetween val="midCat"/>
      </c:valAx>
      <c:valAx>
        <c:axId val="2587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871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ce=f(w)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1981627296588E-2"/>
                  <c:y val="-8.54024496937882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'1.4.1'!$B$4:$H$4</c:f>
              <c:numCache>
                <c:formatCode>General</c:formatCode>
                <c:ptCount val="7"/>
                <c:pt idx="0">
                  <c:v>487.00969315948976</c:v>
                </c:pt>
                <c:pt idx="1">
                  <c:v>571.14154442262441</c:v>
                </c:pt>
                <c:pt idx="2">
                  <c:v>657.22118313098463</c:v>
                </c:pt>
                <c:pt idx="3">
                  <c:v>743.92914037006301</c:v>
                </c:pt>
                <c:pt idx="4">
                  <c:v>830.63709760914128</c:v>
                </c:pt>
                <c:pt idx="5">
                  <c:v>911.69018807175792</c:v>
                </c:pt>
                <c:pt idx="6">
                  <c:v>1000.2831009029901</c:v>
                </c:pt>
              </c:numCache>
            </c:numRef>
          </c:xVal>
          <c:yVal>
            <c:numRef>
              <c:f>'1.4.1'!$B$5:$H$5</c:f>
              <c:numCache>
                <c:formatCode>General</c:formatCode>
                <c:ptCount val="7"/>
                <c:pt idx="0">
                  <c:v>1.5056799999999999E-3</c:v>
                </c:pt>
                <c:pt idx="1">
                  <c:v>1.5764799999999999E-3</c:v>
                </c:pt>
                <c:pt idx="2">
                  <c:v>1.6402000000000001E-3</c:v>
                </c:pt>
                <c:pt idx="3">
                  <c:v>1.70392E-3</c:v>
                </c:pt>
                <c:pt idx="4">
                  <c:v>1.7699999999999999E-3</c:v>
                </c:pt>
                <c:pt idx="5">
                  <c:v>1.8596799999999998E-3</c:v>
                </c:pt>
                <c:pt idx="6">
                  <c:v>1.9163199999999998E-3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4-420A-9D8E-82E0F737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54912"/>
        <c:axId val="350453664"/>
      </c:scatterChart>
      <c:valAx>
        <c:axId val="35045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du moteur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453664"/>
        <c:crosses val="autoZero"/>
        <c:crossBetween val="midCat"/>
      </c:valAx>
      <c:valAx>
        <c:axId val="3504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4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133350</xdr:rowOff>
    </xdr:from>
    <xdr:to>
      <xdr:col>14</xdr:col>
      <xdr:colOff>371475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133350</xdr:rowOff>
    </xdr:from>
    <xdr:to>
      <xdr:col>12</xdr:col>
      <xdr:colOff>371475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690562</xdr:colOff>
      <xdr:row>3</xdr:row>
      <xdr:rowOff>85725</xdr:rowOff>
    </xdr:from>
    <xdr:to>
      <xdr:col>14</xdr:col>
      <xdr:colOff>690562</xdr:colOff>
      <xdr:row>17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E6" sqref="E6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>
        <v>14.58</v>
      </c>
    </row>
    <row r="3" spans="1:5" x14ac:dyDescent="0.2">
      <c r="A3">
        <v>2</v>
      </c>
      <c r="B3">
        <v>36.299999999999997</v>
      </c>
    </row>
    <row r="4" spans="1:5" x14ac:dyDescent="0.2">
      <c r="A4">
        <v>3</v>
      </c>
      <c r="B4">
        <v>54.45</v>
      </c>
    </row>
    <row r="5" spans="1:5" x14ac:dyDescent="0.2">
      <c r="A5">
        <v>4</v>
      </c>
      <c r="B5">
        <v>41.26</v>
      </c>
      <c r="D5" t="s">
        <v>2</v>
      </c>
      <c r="E5">
        <f>AVERAGE(B2:B190)</f>
        <v>29.997222222222224</v>
      </c>
    </row>
    <row r="6" spans="1:5" x14ac:dyDescent="0.2">
      <c r="A6">
        <v>5</v>
      </c>
      <c r="B6">
        <v>33.450000000000003</v>
      </c>
    </row>
    <row r="7" spans="1:5" x14ac:dyDescent="0.2">
      <c r="A7">
        <v>6</v>
      </c>
      <c r="B7">
        <v>17.8</v>
      </c>
    </row>
    <row r="8" spans="1:5" x14ac:dyDescent="0.2">
      <c r="A8">
        <v>7</v>
      </c>
      <c r="B8">
        <v>28.01</v>
      </c>
    </row>
    <row r="9" spans="1:5" x14ac:dyDescent="0.2">
      <c r="A9">
        <v>8</v>
      </c>
      <c r="B9">
        <v>47.38</v>
      </c>
    </row>
    <row r="10" spans="1:5" x14ac:dyDescent="0.2">
      <c r="A10">
        <v>9</v>
      </c>
      <c r="B10">
        <v>17.170000000000002</v>
      </c>
    </row>
    <row r="11" spans="1:5" x14ac:dyDescent="0.2">
      <c r="A11">
        <v>10</v>
      </c>
      <c r="B11">
        <v>21.32</v>
      </c>
    </row>
    <row r="12" spans="1:5" x14ac:dyDescent="0.2">
      <c r="A12">
        <v>11</v>
      </c>
      <c r="B12">
        <v>14.53</v>
      </c>
    </row>
    <row r="13" spans="1:5" x14ac:dyDescent="0.2">
      <c r="A13">
        <v>12</v>
      </c>
      <c r="B13">
        <v>12.3</v>
      </c>
    </row>
    <row r="14" spans="1:5" x14ac:dyDescent="0.2">
      <c r="A14">
        <v>13</v>
      </c>
      <c r="B14">
        <v>37</v>
      </c>
    </row>
    <row r="15" spans="1:5" x14ac:dyDescent="0.2">
      <c r="A15">
        <v>14</v>
      </c>
      <c r="B15">
        <v>49.4</v>
      </c>
    </row>
    <row r="16" spans="1:5" x14ac:dyDescent="0.2">
      <c r="A16">
        <v>15</v>
      </c>
      <c r="B16">
        <v>16.03</v>
      </c>
    </row>
    <row r="17" spans="1:2" x14ac:dyDescent="0.2">
      <c r="A17">
        <v>16</v>
      </c>
      <c r="B17">
        <v>20.170000000000002</v>
      </c>
    </row>
    <row r="18" spans="1:2" x14ac:dyDescent="0.2">
      <c r="A18">
        <v>17</v>
      </c>
      <c r="B18">
        <v>27.8</v>
      </c>
    </row>
    <row r="19" spans="1:2" x14ac:dyDescent="0.2">
      <c r="A19">
        <v>18</v>
      </c>
      <c r="B19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B3" sqref="B3"/>
    </sheetView>
  </sheetViews>
  <sheetFormatPr baseColWidth="10" defaultRowHeight="15" x14ac:dyDescent="0.2"/>
  <cols>
    <col min="1" max="1" width="29.1640625" bestFit="1" customWidth="1"/>
    <col min="2" max="2" width="25.6640625" customWidth="1"/>
    <col min="3" max="4" width="24" customWidth="1"/>
  </cols>
  <sheetData>
    <row r="1" spans="1:8" x14ac:dyDescent="0.2">
      <c r="A1" s="1"/>
      <c r="B1" s="30" t="s">
        <v>5</v>
      </c>
      <c r="C1" s="30"/>
      <c r="D1" s="22"/>
    </row>
    <row r="2" spans="1:8" x14ac:dyDescent="0.2">
      <c r="A2" s="1"/>
      <c r="B2" s="1" t="s">
        <v>3</v>
      </c>
      <c r="C2" s="2" t="s">
        <v>4</v>
      </c>
      <c r="D2" s="23"/>
      <c r="E2" s="13"/>
    </row>
    <row r="3" spans="1:8" x14ac:dyDescent="0.2">
      <c r="A3" s="1" t="s">
        <v>6</v>
      </c>
      <c r="B3" s="1"/>
      <c r="C3" s="1">
        <v>79.099999999999994</v>
      </c>
      <c r="D3" s="1">
        <f>C3*$H$3</f>
        <v>496.99995779790521</v>
      </c>
      <c r="E3" s="1">
        <v>6.1899999999999997E-2</v>
      </c>
      <c r="F3" s="1">
        <v>79.099999999999994</v>
      </c>
      <c r="H3">
        <f>2*PI()</f>
        <v>6.2831853071795862</v>
      </c>
    </row>
    <row r="4" spans="1:8" x14ac:dyDescent="0.2">
      <c r="A4" s="1" t="s">
        <v>7</v>
      </c>
      <c r="B4" s="1">
        <v>0.11650000000000001</v>
      </c>
      <c r="C4" s="1">
        <v>77.599999999999994</v>
      </c>
      <c r="D4" s="1">
        <f t="shared" ref="D4:D6" si="0">C4*$H$3</f>
        <v>487.57517983713586</v>
      </c>
    </row>
    <row r="5" spans="1:8" x14ac:dyDescent="0.2">
      <c r="A5" s="1" t="s">
        <v>8</v>
      </c>
      <c r="B5" s="1">
        <v>0.2155</v>
      </c>
      <c r="C5" s="1">
        <v>76.22</v>
      </c>
      <c r="D5" s="1">
        <f t="shared" si="0"/>
        <v>478.90438411322805</v>
      </c>
    </row>
    <row r="6" spans="1:8" x14ac:dyDescent="0.2">
      <c r="A6" s="1" t="s">
        <v>9</v>
      </c>
      <c r="B6" s="1">
        <v>0.55500000000000005</v>
      </c>
      <c r="C6" s="1">
        <v>71.83</v>
      </c>
      <c r="D6" s="1">
        <f t="shared" si="0"/>
        <v>451.32120061470965</v>
      </c>
    </row>
    <row r="9" spans="1:8" x14ac:dyDescent="0.2">
      <c r="A9" s="1"/>
      <c r="B9" s="30" t="s">
        <v>10</v>
      </c>
      <c r="C9" s="30"/>
      <c r="D9" s="22"/>
    </row>
    <row r="10" spans="1:8" x14ac:dyDescent="0.2">
      <c r="A10" s="1"/>
      <c r="B10" s="1" t="s">
        <v>3</v>
      </c>
      <c r="C10" s="2" t="s">
        <v>4</v>
      </c>
      <c r="D10" s="23"/>
    </row>
    <row r="11" spans="1:8" x14ac:dyDescent="0.2">
      <c r="A11" s="1" t="s">
        <v>6</v>
      </c>
      <c r="B11" s="1"/>
      <c r="C11" s="1">
        <v>160.19999999999999</v>
      </c>
      <c r="D11" s="1">
        <f t="shared" ref="D11:D14" si="1">C11*$H$3</f>
        <v>1006.5662862101697</v>
      </c>
      <c r="E11" s="1">
        <v>7.8799999999999995E-2</v>
      </c>
      <c r="F11" s="1">
        <v>160.19999999999999</v>
      </c>
    </row>
    <row r="12" spans="1:8" x14ac:dyDescent="0.2">
      <c r="A12" s="1" t="s">
        <v>7</v>
      </c>
      <c r="B12" s="1">
        <v>0.1905</v>
      </c>
      <c r="C12" s="1">
        <v>158.69999999999999</v>
      </c>
      <c r="D12" s="1">
        <f t="shared" si="1"/>
        <v>997.14150824940032</v>
      </c>
    </row>
    <row r="13" spans="1:8" x14ac:dyDescent="0.2">
      <c r="A13" s="1" t="s">
        <v>8</v>
      </c>
      <c r="B13" s="1">
        <v>0.39600000000000002</v>
      </c>
      <c r="C13" s="1">
        <v>154.69999999999999</v>
      </c>
      <c r="D13" s="1">
        <f t="shared" si="1"/>
        <v>972.00876702068194</v>
      </c>
    </row>
    <row r="14" spans="1:8" x14ac:dyDescent="0.2">
      <c r="A14" s="1" t="s">
        <v>9</v>
      </c>
      <c r="B14" s="1">
        <v>1.0820000000000001</v>
      </c>
      <c r="C14" s="1">
        <v>144.9</v>
      </c>
      <c r="D14" s="1">
        <f t="shared" si="1"/>
        <v>910.43355101032205</v>
      </c>
    </row>
    <row r="17" spans="1:6" ht="16" thickBot="1" x14ac:dyDescent="0.25">
      <c r="A17" s="4"/>
      <c r="B17" s="4" t="s">
        <v>11</v>
      </c>
      <c r="C17" s="4" t="s">
        <v>17</v>
      </c>
      <c r="D17" s="15"/>
    </row>
    <row r="18" spans="1:6" x14ac:dyDescent="0.2">
      <c r="A18" s="5" t="s">
        <v>14</v>
      </c>
      <c r="B18" s="7">
        <v>79.533000000000001</v>
      </c>
      <c r="C18" s="6">
        <v>161.30000000000001</v>
      </c>
      <c r="D18" s="15"/>
      <c r="F18">
        <f>C18/C19</f>
        <v>-10.550068676826477</v>
      </c>
    </row>
    <row r="19" spans="1:6" x14ac:dyDescent="0.2">
      <c r="A19" s="8" t="s">
        <v>13</v>
      </c>
      <c r="B19" s="9">
        <v>-14.081</v>
      </c>
      <c r="C19" s="3">
        <v>-15.289</v>
      </c>
      <c r="D19" s="15"/>
    </row>
    <row r="20" spans="1:6" x14ac:dyDescent="0.2">
      <c r="A20" s="8" t="s">
        <v>15</v>
      </c>
      <c r="B20" s="3">
        <f>12/B18</f>
        <v>0.15088076647429369</v>
      </c>
      <c r="C20" s="9">
        <f>24/C18</f>
        <v>0.14879107253564786</v>
      </c>
      <c r="D20" s="15"/>
    </row>
    <row r="21" spans="1:6" x14ac:dyDescent="0.2">
      <c r="A21" s="16" t="s">
        <v>18</v>
      </c>
      <c r="B21" s="17">
        <v>1.6299999999999999E-2</v>
      </c>
      <c r="C21" s="18">
        <v>2.3400000000000001E-2</v>
      </c>
      <c r="D21" s="21"/>
    </row>
    <row r="22" spans="1:6" ht="16" thickBot="1" x14ac:dyDescent="0.25">
      <c r="A22" s="10" t="s">
        <v>16</v>
      </c>
      <c r="B22" s="11">
        <f>B19*B20</f>
        <v>-2.1245520727245295</v>
      </c>
      <c r="C22" s="11">
        <f>B19*C20</f>
        <v>-2.0951270923744576</v>
      </c>
      <c r="D22" s="15"/>
    </row>
    <row r="23" spans="1:6" x14ac:dyDescent="0.2">
      <c r="A23" s="19" t="s">
        <v>19</v>
      </c>
      <c r="B23" s="20">
        <v>1.26</v>
      </c>
      <c r="C23" s="21">
        <v>2.19</v>
      </c>
      <c r="D23" s="21"/>
    </row>
    <row r="24" spans="1:6" ht="16" thickBot="1" x14ac:dyDescent="0.25">
      <c r="A24" s="14"/>
      <c r="B24" s="15"/>
      <c r="C24" s="15"/>
      <c r="D24" s="15"/>
    </row>
    <row r="25" spans="1:6" x14ac:dyDescent="0.2">
      <c r="A25" s="31" t="s">
        <v>12</v>
      </c>
      <c r="B25" s="32"/>
      <c r="C25" s="33"/>
      <c r="D25" s="22"/>
    </row>
    <row r="26" spans="1:6" x14ac:dyDescent="0.2">
      <c r="A26" s="8" t="s">
        <v>14</v>
      </c>
      <c r="B26" s="3">
        <v>79.09</v>
      </c>
      <c r="C26" s="9">
        <v>161.21</v>
      </c>
      <c r="D26" s="15"/>
    </row>
    <row r="27" spans="1:6" x14ac:dyDescent="0.2">
      <c r="A27" s="8" t="s">
        <v>13</v>
      </c>
      <c r="B27" s="3">
        <v>-13.1</v>
      </c>
      <c r="C27" s="9">
        <v>-15.179</v>
      </c>
      <c r="D27" s="15"/>
    </row>
    <row r="28" spans="1:6" x14ac:dyDescent="0.2">
      <c r="A28" s="8" t="s">
        <v>15</v>
      </c>
      <c r="B28" s="3">
        <f>12/B26</f>
        <v>0.15172588190668856</v>
      </c>
      <c r="C28" s="9">
        <f>24/C26</f>
        <v>0.14887413932138205</v>
      </c>
      <c r="D28" s="15"/>
    </row>
    <row r="29" spans="1:6" x14ac:dyDescent="0.2">
      <c r="A29" s="16" t="s">
        <v>18</v>
      </c>
      <c r="B29" s="17">
        <v>1.6299999999999999E-2</v>
      </c>
      <c r="C29" s="18">
        <v>2.3400000000000001E-2</v>
      </c>
      <c r="D29" s="21"/>
    </row>
    <row r="30" spans="1:6" ht="16" thickBot="1" x14ac:dyDescent="0.25">
      <c r="A30" s="10" t="s">
        <v>16</v>
      </c>
      <c r="B30" s="11">
        <f>B27*B28</f>
        <v>-1.9876090529776202</v>
      </c>
      <c r="C30" s="12">
        <f>C28*C27</f>
        <v>-2.2597605607592581</v>
      </c>
      <c r="D30" s="15"/>
    </row>
    <row r="31" spans="1:6" x14ac:dyDescent="0.2">
      <c r="A31" s="19" t="s">
        <v>19</v>
      </c>
      <c r="B31" s="20">
        <v>1.26</v>
      </c>
      <c r="C31" s="21">
        <v>2.19</v>
      </c>
      <c r="D31" s="21"/>
    </row>
  </sheetData>
  <mergeCells count="3">
    <mergeCell ref="B1:C1"/>
    <mergeCell ref="B9:C9"/>
    <mergeCell ref="A25:C2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E22" sqref="E22"/>
    </sheetView>
  </sheetViews>
  <sheetFormatPr baseColWidth="10" defaultRowHeight="15" x14ac:dyDescent="0.2"/>
  <cols>
    <col min="1" max="1" width="29.1640625" bestFit="1" customWidth="1"/>
    <col min="2" max="2" width="25.6640625" customWidth="1"/>
    <col min="3" max="3" width="24" customWidth="1"/>
    <col min="4" max="4" width="14.5" bestFit="1" customWidth="1"/>
    <col min="5" max="5" width="18.1640625" bestFit="1" customWidth="1"/>
  </cols>
  <sheetData>
    <row r="1" spans="1:6" x14ac:dyDescent="0.2">
      <c r="A1" s="1"/>
      <c r="B1" s="30" t="s">
        <v>5</v>
      </c>
      <c r="C1" s="30"/>
    </row>
    <row r="2" spans="1:6" x14ac:dyDescent="0.2">
      <c r="A2" s="1"/>
      <c r="B2" s="1" t="s">
        <v>3</v>
      </c>
      <c r="C2" s="2" t="s">
        <v>4</v>
      </c>
    </row>
    <row r="3" spans="1:6" x14ac:dyDescent="0.2">
      <c r="A3" s="1" t="s">
        <v>6</v>
      </c>
      <c r="D3" s="1">
        <v>6.1899999999999997E-2</v>
      </c>
      <c r="E3" s="1">
        <f>79.1*$F$3</f>
        <v>496.99995779790521</v>
      </c>
      <c r="F3">
        <f>2*PI()</f>
        <v>6.2831853071795862</v>
      </c>
    </row>
    <row r="4" spans="1:6" x14ac:dyDescent="0.2">
      <c r="A4" s="1" t="s">
        <v>7</v>
      </c>
      <c r="B4" s="1">
        <v>0.11650000000000001</v>
      </c>
      <c r="C4" s="1">
        <f>77.6*F3</f>
        <v>487.57517983713586</v>
      </c>
    </row>
    <row r="5" spans="1:6" x14ac:dyDescent="0.2">
      <c r="A5" s="1" t="s">
        <v>8</v>
      </c>
      <c r="B5" s="1">
        <v>0.2155</v>
      </c>
      <c r="C5" s="1">
        <f>76.22*F3</f>
        <v>478.90438411322805</v>
      </c>
    </row>
    <row r="6" spans="1:6" x14ac:dyDescent="0.2">
      <c r="A6" s="1" t="s">
        <v>9</v>
      </c>
      <c r="B6" s="1">
        <v>0.55500000000000005</v>
      </c>
      <c r="C6" s="1">
        <f>71.83*F3</f>
        <v>451.32120061470965</v>
      </c>
    </row>
    <row r="9" spans="1:6" x14ac:dyDescent="0.2">
      <c r="A9" s="1"/>
      <c r="B9" s="30" t="s">
        <v>10</v>
      </c>
      <c r="C9" s="30"/>
    </row>
    <row r="10" spans="1:6" x14ac:dyDescent="0.2">
      <c r="A10" s="1"/>
      <c r="B10" s="1" t="s">
        <v>3</v>
      </c>
      <c r="C10" s="2" t="s">
        <v>4</v>
      </c>
    </row>
    <row r="11" spans="1:6" x14ac:dyDescent="0.2">
      <c r="A11" s="1" t="s">
        <v>6</v>
      </c>
      <c r="D11" s="1">
        <v>7.8799999999999995E-2</v>
      </c>
      <c r="E11" s="1">
        <f>160.2*F3</f>
        <v>1006.5662862101697</v>
      </c>
    </row>
    <row r="12" spans="1:6" x14ac:dyDescent="0.2">
      <c r="A12" s="1" t="s">
        <v>7</v>
      </c>
      <c r="B12" s="1">
        <v>0.1905</v>
      </c>
      <c r="C12" s="1">
        <f>158.7*F3</f>
        <v>997.14150824940032</v>
      </c>
    </row>
    <row r="13" spans="1:6" x14ac:dyDescent="0.2">
      <c r="A13" s="1" t="s">
        <v>8</v>
      </c>
      <c r="B13" s="1">
        <v>0.39600000000000002</v>
      </c>
      <c r="C13" s="1">
        <f>154.7*F3</f>
        <v>972.00876702068194</v>
      </c>
    </row>
    <row r="14" spans="1:6" x14ac:dyDescent="0.2">
      <c r="A14" s="1" t="s">
        <v>9</v>
      </c>
      <c r="B14" s="1">
        <v>1.0820000000000001</v>
      </c>
      <c r="C14" s="1">
        <f>F3*144.9</f>
        <v>910.43355101032205</v>
      </c>
    </row>
    <row r="17" spans="1:5" ht="16" thickBot="1" x14ac:dyDescent="0.25">
      <c r="A17" s="4"/>
      <c r="B17" s="4" t="s">
        <v>11</v>
      </c>
      <c r="C17" s="4" t="s">
        <v>17</v>
      </c>
    </row>
    <row r="18" spans="1:5" ht="16" thickBot="1" x14ac:dyDescent="0.25">
      <c r="A18" s="5" t="s">
        <v>14</v>
      </c>
      <c r="B18" s="7">
        <v>499.69</v>
      </c>
      <c r="C18">
        <v>1013.5</v>
      </c>
    </row>
    <row r="19" spans="1:5" x14ac:dyDescent="0.2">
      <c r="A19" s="8" t="s">
        <v>13</v>
      </c>
      <c r="B19" s="9">
        <v>-88.471000000000004</v>
      </c>
      <c r="C19" s="6">
        <v>-96.064999999999998</v>
      </c>
    </row>
    <row r="20" spans="1:5" x14ac:dyDescent="0.2">
      <c r="A20" s="8" t="s">
        <v>15</v>
      </c>
      <c r="B20" s="24">
        <f>12/B18</f>
        <v>2.401488923132342E-2</v>
      </c>
      <c r="C20" s="25">
        <f>24/C18</f>
        <v>2.3680315737543166E-2</v>
      </c>
      <c r="D20" s="28" t="s">
        <v>24</v>
      </c>
      <c r="E20" t="s">
        <v>27</v>
      </c>
    </row>
    <row r="21" spans="1:5" x14ac:dyDescent="0.2">
      <c r="A21" s="16" t="s">
        <v>18</v>
      </c>
      <c r="B21" s="17">
        <v>2.3400000000000001E-2</v>
      </c>
      <c r="C21" s="18">
        <v>2.3400000000000001E-2</v>
      </c>
      <c r="D21" s="27">
        <f>AVERAGE(B20:C21)</f>
        <v>2.3623801242216649E-2</v>
      </c>
      <c r="E21">
        <f>C18/C19</f>
        <v>-10.550148337063447</v>
      </c>
    </row>
    <row r="22" spans="1:5" ht="16" thickBot="1" x14ac:dyDescent="0.25">
      <c r="A22" s="10" t="s">
        <v>16</v>
      </c>
      <c r="B22" s="11">
        <f>-B19*B20</f>
        <v>2.1246212651844143</v>
      </c>
      <c r="C22" s="11">
        <f>-B19*C20</f>
        <v>2.0950212136161817</v>
      </c>
    </row>
    <row r="23" spans="1:5" x14ac:dyDescent="0.2">
      <c r="A23" s="19" t="s">
        <v>19</v>
      </c>
      <c r="B23" s="20">
        <v>2.19</v>
      </c>
      <c r="C23" s="21">
        <v>2.19</v>
      </c>
    </row>
    <row r="24" spans="1:5" ht="16" thickBot="1" x14ac:dyDescent="0.25">
      <c r="A24" s="14"/>
      <c r="B24" s="15"/>
      <c r="C24" s="15"/>
    </row>
    <row r="25" spans="1:5" x14ac:dyDescent="0.2">
      <c r="A25" s="31" t="s">
        <v>12</v>
      </c>
      <c r="B25" s="32"/>
      <c r="C25" s="33"/>
    </row>
    <row r="26" spans="1:5" x14ac:dyDescent="0.2">
      <c r="A26" s="8" t="s">
        <v>14</v>
      </c>
      <c r="B26" s="3">
        <v>496.94</v>
      </c>
      <c r="C26" s="9">
        <v>1012.9</v>
      </c>
    </row>
    <row r="27" spans="1:5" x14ac:dyDescent="0.2">
      <c r="A27" s="8" t="s">
        <v>13</v>
      </c>
      <c r="B27" s="3">
        <v>-82.308999999999997</v>
      </c>
      <c r="C27" s="9">
        <v>-95.37</v>
      </c>
      <c r="D27" s="26"/>
    </row>
    <row r="28" spans="1:5" x14ac:dyDescent="0.2">
      <c r="A28" s="8" t="s">
        <v>15</v>
      </c>
      <c r="B28" s="3">
        <f>12/B26</f>
        <v>2.4147784440777559E-2</v>
      </c>
      <c r="C28" s="9">
        <f>24/C26</f>
        <v>2.3694342975614572E-2</v>
      </c>
    </row>
    <row r="29" spans="1:5" x14ac:dyDescent="0.2">
      <c r="A29" s="16" t="s">
        <v>18</v>
      </c>
      <c r="B29" s="17">
        <v>2.3400000000000001E-2</v>
      </c>
      <c r="C29" s="18">
        <v>2.3400000000000001E-2</v>
      </c>
    </row>
    <row r="30" spans="1:5" ht="16" thickBot="1" x14ac:dyDescent="0.25">
      <c r="A30" s="10" t="s">
        <v>16</v>
      </c>
      <c r="B30" s="11">
        <f>-B27*B28</f>
        <v>1.98757998953596</v>
      </c>
      <c r="C30" s="12">
        <f>-C28*C27</f>
        <v>2.259729489584362</v>
      </c>
    </row>
    <row r="31" spans="1:5" x14ac:dyDescent="0.2">
      <c r="A31" s="19" t="s">
        <v>19</v>
      </c>
      <c r="B31" s="20">
        <v>2.19</v>
      </c>
      <c r="C31" s="21">
        <v>2.19</v>
      </c>
    </row>
  </sheetData>
  <mergeCells count="3">
    <mergeCell ref="B1:C1"/>
    <mergeCell ref="B9:C9"/>
    <mergeCell ref="A25:C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topLeftCell="D2" zoomScale="208" zoomScaleNormal="208" workbookViewId="0">
      <selection activeCell="R20" sqref="R20"/>
    </sheetView>
  </sheetViews>
  <sheetFormatPr baseColWidth="10" defaultRowHeight="15" x14ac:dyDescent="0.2"/>
  <sheetData>
    <row r="1" spans="1:12" x14ac:dyDescent="0.2">
      <c r="A1" s="1" t="s">
        <v>20</v>
      </c>
      <c r="B1" s="3">
        <v>12</v>
      </c>
      <c r="C1" s="3">
        <v>14</v>
      </c>
      <c r="D1" s="3">
        <v>16</v>
      </c>
      <c r="E1" s="3">
        <v>18</v>
      </c>
      <c r="F1" s="3">
        <v>20</v>
      </c>
      <c r="G1" s="3">
        <v>22</v>
      </c>
      <c r="H1" s="3">
        <v>24</v>
      </c>
      <c r="K1" t="s">
        <v>22</v>
      </c>
      <c r="L1">
        <f>2*PI()</f>
        <v>6.2831853071795862</v>
      </c>
    </row>
    <row r="2" spans="1:12" x14ac:dyDescent="0.2">
      <c r="A2" s="1" t="s">
        <v>21</v>
      </c>
      <c r="B2" s="3">
        <v>6.3799999999999996E-2</v>
      </c>
      <c r="C2" s="3">
        <v>6.6799999999999998E-2</v>
      </c>
      <c r="D2" s="3">
        <v>6.9500000000000006E-2</v>
      </c>
      <c r="E2" s="3">
        <v>7.22E-2</v>
      </c>
      <c r="F2" s="3">
        <v>7.4999999999999997E-2</v>
      </c>
      <c r="G2" s="3">
        <v>7.8799999999999995E-2</v>
      </c>
      <c r="H2" s="3">
        <v>8.1199999999999994E-2</v>
      </c>
      <c r="K2" t="s">
        <v>26</v>
      </c>
      <c r="L2">
        <v>2.3599999999999999E-2</v>
      </c>
    </row>
    <row r="3" spans="1:12" x14ac:dyDescent="0.2">
      <c r="A3" s="2" t="s">
        <v>23</v>
      </c>
      <c r="B3" s="3">
        <v>77.510000000000005</v>
      </c>
      <c r="C3" s="3">
        <v>90.9</v>
      </c>
      <c r="D3" s="3">
        <v>104.6</v>
      </c>
      <c r="E3" s="3">
        <v>118.4</v>
      </c>
      <c r="F3" s="3">
        <v>132.19999999999999</v>
      </c>
      <c r="G3" s="3">
        <v>145.1</v>
      </c>
      <c r="H3" s="3">
        <v>159.19999999999999</v>
      </c>
    </row>
    <row r="4" spans="1:12" x14ac:dyDescent="0.2">
      <c r="A4" s="2" t="s">
        <v>4</v>
      </c>
      <c r="B4" s="3">
        <f>B3*$L$1</f>
        <v>487.00969315948976</v>
      </c>
      <c r="C4" s="3">
        <f t="shared" ref="C4:H4" si="0">C3*$L$1</f>
        <v>571.14154442262441</v>
      </c>
      <c r="D4" s="3">
        <f t="shared" si="0"/>
        <v>657.22118313098463</v>
      </c>
      <c r="E4" s="3">
        <f t="shared" si="0"/>
        <v>743.92914037006301</v>
      </c>
      <c r="F4" s="3">
        <f t="shared" si="0"/>
        <v>830.63709760914128</v>
      </c>
      <c r="G4" s="3">
        <f t="shared" si="0"/>
        <v>911.69018807175792</v>
      </c>
      <c r="H4" s="3">
        <f t="shared" si="0"/>
        <v>1000.2831009029901</v>
      </c>
    </row>
    <row r="5" spans="1:12" x14ac:dyDescent="0.2">
      <c r="A5" s="29" t="s">
        <v>25</v>
      </c>
      <c r="B5">
        <f>B2*$L$2</f>
        <v>1.5056799999999999E-3</v>
      </c>
      <c r="C5">
        <f t="shared" ref="C5:H5" si="1">C2*$L$2</f>
        <v>1.5764799999999999E-3</v>
      </c>
      <c r="D5">
        <f t="shared" si="1"/>
        <v>1.6402000000000001E-3</v>
      </c>
      <c r="E5">
        <f t="shared" si="1"/>
        <v>1.70392E-3</v>
      </c>
      <c r="F5">
        <f t="shared" si="1"/>
        <v>1.7699999999999999E-3</v>
      </c>
      <c r="G5">
        <f t="shared" si="1"/>
        <v>1.8596799999999998E-3</v>
      </c>
      <c r="H5">
        <f t="shared" si="1"/>
        <v>1.9163199999999998E-3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F4" sqref="F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1,3,1</vt:lpstr>
      <vt:lpstr>1,3,2</vt:lpstr>
      <vt:lpstr>1,3,2 (2)</vt:lpstr>
      <vt:lpstr>1.4.1</vt:lpstr>
      <vt:lpstr>1,4,2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CALVO Gianni</dc:creator>
  <cp:lastModifiedBy>Gianni Calvo</cp:lastModifiedBy>
  <dcterms:created xsi:type="dcterms:W3CDTF">2018-04-18T12:14:54Z</dcterms:created>
  <dcterms:modified xsi:type="dcterms:W3CDTF">2018-04-25T13:03:27Z</dcterms:modified>
</cp:coreProperties>
</file>