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eriedithumali/Desktop/"/>
    </mc:Choice>
  </mc:AlternateContent>
  <bookViews>
    <workbookView xWindow="0" yWindow="0" windowWidth="28800" windowHeight="18000" activeTab="1" xr2:uid="{00000000-000D-0000-FFFF-FFFF00000000}"/>
  </bookViews>
  <sheets>
    <sheet name="Original" sheetId="1" r:id="rId1"/>
    <sheet name="Category States" sheetId="8" r:id="rId2"/>
    <sheet name="Sub-Catergory States" sheetId="3" r:id="rId3"/>
    <sheet name="State Count over Time" sheetId="4" r:id="rId4"/>
    <sheet name="Bonus" sheetId="5" r:id="rId5"/>
  </sheets>
  <definedNames>
    <definedName name="goal">Original!$D$2:$D$4115</definedName>
    <definedName name="pledge">Original!$E$2:$E$4115</definedName>
    <definedName name="State">Original!$F$2:$F$4115</definedName>
  </definedNames>
  <calcPr calcId="171027" concurrentCalc="0"/>
  <pivotCaches>
    <pivotCache cacheId="4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5" l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C9" i="5"/>
  <c r="F9" i="5"/>
  <c r="C10" i="5"/>
  <c r="F13" i="5"/>
  <c r="F3" i="5"/>
  <c r="F4" i="5"/>
  <c r="F5" i="5"/>
  <c r="F6" i="5"/>
  <c r="F7" i="5"/>
  <c r="F8" i="5"/>
  <c r="F11" i="5"/>
  <c r="F12" i="5"/>
  <c r="F2" i="5"/>
  <c r="D13" i="5"/>
  <c r="D12" i="5"/>
  <c r="D11" i="5"/>
  <c r="D10" i="5"/>
  <c r="C13" i="5"/>
  <c r="C12" i="5"/>
  <c r="C11" i="5"/>
  <c r="D9" i="5"/>
  <c r="D8" i="5"/>
  <c r="C8" i="5"/>
  <c r="D7" i="5"/>
  <c r="C7" i="5"/>
  <c r="D6" i="5"/>
  <c r="C6" i="5"/>
  <c r="D5" i="5"/>
  <c r="C5" i="5"/>
  <c r="D4" i="5"/>
  <c r="C4" i="5"/>
  <c r="B12" i="5"/>
  <c r="B11" i="5"/>
  <c r="B10" i="5"/>
  <c r="B9" i="5"/>
  <c r="B13" i="5"/>
  <c r="B8" i="5"/>
  <c r="B7" i="5"/>
  <c r="B6" i="5"/>
  <c r="B5" i="5"/>
  <c r="B4" i="5"/>
  <c r="E3" i="5"/>
  <c r="B3" i="5"/>
  <c r="D3" i="5"/>
  <c r="C3" i="5"/>
  <c r="B2" i="5"/>
  <c r="E2" i="5"/>
  <c r="D2" i="5"/>
  <c r="C2" i="5"/>
  <c r="E12" i="5"/>
  <c r="E13" i="5"/>
  <c r="E11" i="5"/>
  <c r="E10" i="5"/>
  <c r="F10" i="5"/>
  <c r="E8" i="5"/>
  <c r="E7" i="5"/>
  <c r="E6" i="5"/>
  <c r="E5" i="5"/>
  <c r="E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<sst xmlns="http://schemas.openxmlformats.org/spreadsheetml/2006/main" count="24821" uniqueCount="8402">
  <si>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</si>
  <si>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</si>
  <si>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</si>
  <si>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</si>
  <si>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</si>
  <si>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</si>
  <si>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</si>
  <si>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</si>
  <si>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</si>
  <si>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</si>
  <si>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</si>
  <si>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</si>
  <si>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</si>
  <si>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</si>
  <si>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</si>
  <si>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</si>
  <si>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</si>
  <si>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</si>
  <si>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</si>
  <si>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</si>
  <si>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</si>
  <si>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</si>
  <si>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</si>
  <si>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</si>
  <si>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</si>
  <si>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</si>
  <si>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</si>
  <si>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</si>
  <si>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</si>
  <si>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</si>
  <si>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</si>
  <si>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</si>
  <si>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</si>
  <si>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</si>
  <si>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</si>
  <si>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</si>
  <si>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</si>
  <si>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</si>
  <si>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</si>
  <si>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</si>
  <si>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</si>
  <si>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</si>
  <si>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</si>
  <si>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</si>
  <si>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</si>
  <si>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</si>
  <si>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</si>
  <si>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</si>
  <si>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</si>
  <si>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</si>
  <si>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</si>
  <si>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</si>
  <si>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</si>
  <si>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</si>
  <si>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</si>
  <si>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</si>
  <si>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</si>
  <si>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</si>
  <si>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</si>
  <si>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</si>
  <si>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</si>
  <si>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</si>
  <si>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</si>
  <si>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</si>
  <si>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</si>
  <si>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</si>
  <si>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</si>
  <si>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</si>
  <si>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</si>
  <si>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</si>
  <si>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</si>
  <si>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</si>
  <si>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</si>
  <si>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</si>
  <si>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</si>
  <si>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</si>
  <si>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</si>
  <si>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</si>
  <si>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</si>
  <si>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</si>
  <si>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</si>
  <si>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</si>
  <si>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</si>
  <si>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</si>
  <si>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</si>
  <si>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</si>
  <si>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</si>
  <si>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</si>
  <si>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</si>
  <si>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</si>
  <si>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</si>
  <si>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</si>
  <si>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</si>
  <si>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</si>
  <si>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</si>
  <si>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</si>
  <si>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</si>
  <si>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</si>
  <si>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</si>
  <si>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</si>
  <si>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</si>
  <si>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</si>
  <si>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</si>
  <si>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</si>
  <si>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</si>
  <si>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</si>
  <si>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</si>
  <si>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</si>
  <si>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</si>
  <si>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</si>
  <si>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</si>
  <si>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</si>
  <si>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</si>
  <si>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</si>
  <si>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</si>
  <si>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</si>
  <si>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</si>
  <si>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</si>
  <si>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</si>
  <si>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</si>
  <si>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</si>
  <si>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</si>
  <si>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</si>
  <si>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</si>
  <si>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</si>
  <si>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</si>
  <si>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</si>
  <si>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</si>
  <si>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</si>
  <si>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</si>
  <si>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</si>
  <si>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</si>
  <si>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</si>
  <si>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</si>
  <si>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</si>
  <si>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</si>
  <si>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</si>
  <si>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</si>
  <si>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</si>
  <si>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</si>
  <si>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</si>
  <si>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</si>
  <si>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</si>
  <si>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</si>
  <si>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</si>
  <si>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</si>
  <si>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</si>
  <si>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</si>
  <si>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</si>
  <si>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</si>
  <si>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</si>
  <si>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</si>
  <si>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</si>
  <si>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</si>
  <si>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</si>
  <si>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</si>
  <si>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</si>
  <si>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</si>
  <si>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</si>
  <si>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</si>
  <si>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</si>
  <si>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</si>
  <si>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</si>
  <si>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</si>
  <si>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</si>
  <si>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</si>
  <si>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</si>
  <si>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</si>
  <si>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</si>
  <si>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</si>
  <si>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</si>
  <si>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</si>
  <si>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</si>
  <si>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</si>
  <si>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</si>
  <si>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</si>
  <si>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</si>
  <si>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</si>
  <si>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</si>
  <si>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</si>
  <si>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</si>
  <si>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</si>
  <si>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</si>
  <si>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</si>
  <si>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</si>
  <si>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</si>
  <si>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</si>
  <si>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</si>
  <si>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</si>
  <si>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</si>
  <si>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</si>
  <si>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</si>
  <si>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</si>
  <si>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</si>
  <si>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</si>
  <si>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</si>
  <si>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</si>
  <si>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</si>
  <si>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</si>
  <si>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</si>
  <si>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</si>
  <si>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</si>
  <si>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</si>
  <si>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</si>
  <si>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</si>
  <si>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</si>
  <si>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</si>
  <si>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</si>
  <si>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</si>
  <si>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</si>
  <si>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</si>
  <si>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</si>
  <si>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</si>
  <si>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</si>
  <si>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</si>
  <si>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</si>
  <si>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</si>
  <si>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</si>
  <si>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</si>
  <si>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</si>
  <si>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</si>
  <si>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</si>
  <si>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</si>
  <si>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</si>
  <si>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</si>
  <si>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</si>
  <si>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</si>
  <si>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</si>
  <si>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</si>
  <si>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</si>
  <si>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</si>
  <si>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</si>
  <si>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</si>
  <si>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</si>
  <si>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</si>
  <si>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</si>
  <si>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</si>
  <si>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</si>
  <si>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</si>
  <si>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</si>
  <si>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</si>
  <si>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</si>
  <si>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</si>
  <si>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</si>
  <si>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</si>
  <si>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</si>
  <si>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</si>
  <si>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</si>
  <si>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</si>
  <si>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</si>
  <si>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</si>
  <si>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</si>
  <si>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</si>
  <si>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</si>
  <si>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</si>
  <si>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</si>
  <si>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</si>
  <si>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</si>
  <si>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</si>
  <si>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</si>
  <si>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</si>
  <si>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</si>
  <si>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</si>
  <si>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</si>
  <si>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</si>
  <si>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</si>
  <si>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</si>
  <si>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</si>
  <si>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</si>
  <si>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</si>
  <si>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</si>
  <si>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</si>
  <si>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</si>
  <si>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</si>
  <si>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</si>
  <si>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</si>
  <si>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</si>
  <si>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</si>
  <si>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</si>
  <si>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</si>
  <si>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</si>
  <si>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</si>
  <si>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</si>
  <si>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</si>
  <si>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</si>
  <si>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</si>
  <si>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</si>
  <si>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</si>
  <si>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</si>
  <si>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</si>
  <si>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</si>
  <si>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</si>
  <si>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</si>
  <si>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</si>
  <si>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</si>
  <si>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</si>
  <si>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</si>
  <si>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</si>
  <si>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</si>
  <si>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</si>
  <si>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</si>
  <si>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</si>
  <si>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</si>
  <si>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</si>
  <si>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</si>
  <si>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</si>
  <si>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</si>
  <si>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</si>
  <si>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</si>
  <si>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</si>
  <si>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</si>
  <si>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</si>
  <si>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</si>
  <si>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</si>
  <si>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</si>
  <si>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</si>
  <si>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</si>
  <si>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</si>
  <si>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</si>
  <si>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</si>
  <si>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</si>
  <si>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</si>
  <si>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</si>
  <si>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</si>
  <si>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</si>
  <si>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</si>
  <si>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</si>
  <si>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</si>
  <si>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</si>
  <si>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</si>
  <si>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</si>
  <si>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</si>
  <si>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</si>
  <si>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</si>
  <si>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</si>
  <si>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</si>
  <si>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</si>
  <si>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</si>
  <si>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</si>
  <si>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</si>
  <si>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</si>
  <si>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</si>
  <si>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</si>
  <si>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</si>
  <si>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</si>
  <si>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</si>
  <si>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</si>
  <si>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</si>
  <si>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</si>
  <si>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</si>
  <si>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</si>
  <si>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</si>
  <si>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</si>
  <si>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</si>
  <si>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</si>
  <si>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</si>
  <si>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</si>
  <si>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</si>
  <si>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</si>
  <si>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</si>
  <si>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</si>
  <si>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</si>
  <si>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</si>
  <si>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</si>
  <si>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</si>
  <si>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</si>
  <si>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</si>
  <si>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</si>
  <si>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</si>
  <si>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</si>
  <si>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</si>
  <si>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</si>
  <si>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</si>
  <si>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</si>
  <si>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</si>
  <si>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</si>
  <si>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</si>
  <si>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</si>
  <si>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</si>
  <si>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</si>
  <si>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</si>
  <si>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</si>
  <si>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</si>
  <si>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</si>
  <si>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</si>
  <si>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</si>
  <si>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</si>
  <si>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</si>
  <si>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</si>
  <si>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</si>
  <si>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</si>
  <si>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</si>
  <si>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</si>
  <si>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</si>
  <si>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</si>
  <si>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</si>
  <si>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</si>
  <si>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</si>
  <si>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</si>
  <si>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</si>
  <si>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</si>
  <si>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</si>
  <si>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</si>
  <si>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</si>
  <si>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</si>
  <si>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</si>
  <si>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</si>
  <si>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</si>
  <si>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</si>
  <si>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</si>
  <si>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</si>
  <si>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</si>
  <si>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</si>
  <si>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</si>
  <si>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</si>
  <si>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</si>
  <si>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</si>
  <si>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</si>
  <si>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</si>
  <si>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</si>
  <si>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</si>
  <si>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</si>
  <si>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</si>
  <si>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</si>
  <si>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</si>
  <si>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</si>
  <si>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</si>
  <si>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</si>
  <si>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</si>
  <si>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</si>
  <si>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</si>
  <si>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</si>
  <si>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</si>
  <si>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</si>
  <si>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</si>
  <si>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</si>
  <si>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</si>
  <si>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</si>
  <si>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</si>
  <si>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</si>
  <si>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</si>
  <si>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</si>
  <si>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</si>
  <si>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</si>
  <si>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</si>
  <si>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</si>
  <si>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</si>
  <si>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</si>
  <si>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</si>
  <si>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</si>
  <si>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</si>
  <si>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</si>
  <si>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</si>
  <si>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</si>
  <si>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</si>
  <si>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</si>
  <si>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</si>
  <si>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</si>
  <si>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</si>
  <si>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</si>
  <si>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</si>
  <si>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</si>
  <si>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</si>
  <si>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</si>
  <si>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</si>
  <si>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</si>
  <si>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</si>
  <si>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</si>
  <si>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</si>
  <si>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</si>
  <si>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</si>
  <si>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</si>
  <si>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</si>
  <si>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</si>
  <si>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</si>
  <si>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</si>
  <si>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</si>
  <si>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</si>
  <si>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</si>
  <si>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</si>
  <si>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</si>
  <si>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</si>
  <si>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</si>
  <si>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</si>
  <si>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</si>
  <si>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</si>
  <si>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</si>
  <si>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</si>
  <si>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</si>
  <si>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</si>
  <si>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</si>
  <si>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</si>
  <si>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</si>
  <si>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</si>
  <si>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</si>
  <si>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</si>
  <si>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</si>
  <si>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</si>
  <si>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</si>
  <si>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</si>
  <si>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</si>
  <si>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</si>
  <si>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</si>
  <si>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</si>
  <si>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</si>
  <si>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</si>
  <si>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</si>
  <si>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</si>
  <si>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</si>
  <si>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</si>
  <si>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</si>
  <si>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</si>
  <si>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</si>
  <si>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</si>
  <si>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</si>
  <si>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</si>
  <si>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</si>
  <si>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</si>
  <si>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</si>
  <si>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</si>
  <si>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</si>
  <si>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</si>
  <si>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</si>
  <si>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</si>
  <si>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</si>
  <si>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</si>
  <si>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</si>
  <si>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</si>
  <si>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</si>
  <si>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</si>
  <si>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</si>
  <si>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</si>
  <si>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</si>
  <si>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</si>
  <si>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</si>
  <si>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</si>
  <si>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</si>
  <si>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</si>
  <si>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</si>
  <si>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</si>
  <si>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</si>
  <si>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</si>
  <si>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</si>
  <si>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</si>
  <si>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</si>
  <si>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</si>
  <si>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</si>
  <si>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</si>
  <si>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</si>
  <si>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</si>
  <si>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</si>
  <si>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</si>
  <si>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</si>
  <si>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</si>
  <si>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</si>
  <si>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</si>
  <si>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</si>
  <si>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</si>
  <si>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</si>
  <si>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</si>
  <si>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</si>
  <si>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</si>
  <si>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</si>
  <si>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</si>
  <si>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</si>
  <si>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</si>
  <si>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</si>
  <si>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</si>
  <si>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</si>
  <si>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</si>
  <si>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</si>
  <si>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</si>
  <si>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</si>
  <si>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</si>
  <si>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</si>
  <si>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</si>
  <si>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</si>
  <si>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</si>
  <si>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</si>
  <si>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</si>
  <si>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</si>
  <si>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</si>
  <si>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</si>
  <si>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</si>
  <si>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</si>
  <si>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</si>
  <si>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</si>
  <si>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</si>
  <si>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</si>
  <si>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</si>
  <si>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</si>
  <si>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</si>
  <si>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</si>
  <si>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</si>
  <si>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</si>
  <si>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</si>
  <si>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</si>
  <si>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</si>
  <si>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</si>
  <si>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</si>
  <si>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</si>
  <si>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</si>
  <si>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</si>
  <si>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</si>
  <si>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</si>
  <si>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</si>
  <si>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</si>
  <si>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</si>
  <si>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</si>
  <si>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</si>
  <si>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</si>
  <si>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</si>
  <si>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</si>
  <si>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</si>
  <si>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</si>
  <si>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</si>
  <si>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</si>
  <si>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</si>
  <si>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</si>
  <si>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</si>
  <si>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</si>
  <si>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</si>
  <si>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</si>
  <si>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</si>
  <si>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</si>
  <si>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</si>
  <si>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</si>
  <si>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</si>
  <si>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</si>
  <si>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</si>
  <si>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</si>
  <si>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</si>
  <si>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</si>
  <si>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</si>
  <si>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</si>
  <si>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</si>
  <si>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</si>
  <si>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</si>
  <si>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</si>
  <si>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</si>
  <si>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</si>
  <si>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</si>
  <si>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</si>
  <si>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</si>
  <si>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</si>
  <si>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</si>
  <si>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</si>
  <si>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</si>
  <si>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</si>
  <si>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</si>
  <si>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</si>
  <si>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</si>
  <si>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</si>
  <si>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</si>
  <si>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</si>
  <si>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</si>
  <si>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</si>
  <si>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</si>
  <si>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</si>
  <si>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</si>
  <si>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</si>
  <si>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</si>
  <si>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</si>
  <si>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</si>
  <si>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</si>
  <si>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</si>
  <si>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</si>
  <si>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</si>
  <si>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</si>
  <si>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</si>
  <si>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</si>
  <si>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</si>
  <si>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</si>
  <si>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</si>
  <si>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</si>
  <si>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</si>
  <si>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</si>
  <si>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</si>
  <si>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</si>
  <si>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</si>
  <si>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</si>
  <si>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</si>
  <si>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</si>
  <si>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</si>
  <si>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</si>
  <si>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</si>
  <si>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</si>
  <si>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</si>
  <si>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</si>
  <si>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</si>
  <si>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</si>
  <si>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</si>
  <si>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</si>
  <si>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</si>
  <si>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</si>
  <si>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</si>
  <si>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</si>
  <si>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</si>
  <si>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</si>
  <si>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</si>
  <si>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</si>
  <si>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</si>
  <si>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</si>
  <si>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</si>
  <si>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</si>
  <si>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</si>
  <si>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</si>
  <si>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</si>
  <si>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</si>
  <si>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</si>
  <si>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</si>
  <si>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</si>
  <si>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</si>
  <si>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</si>
  <si>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</si>
  <si>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</si>
  <si>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</si>
  <si>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</si>
  <si>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</si>
  <si>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</si>
  <si>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</si>
  <si>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</si>
  <si>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</si>
  <si>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</si>
  <si>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</si>
  <si>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</si>
  <si>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</si>
  <si>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</si>
  <si>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</si>
  <si>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</si>
  <si>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</si>
  <si>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</si>
  <si>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</si>
  <si>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</si>
  <si>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</si>
  <si>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</si>
  <si>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</si>
  <si>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</si>
  <si>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</si>
  <si>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</si>
  <si>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</si>
  <si>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</si>
  <si>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</si>
  <si>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</si>
  <si>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</si>
  <si>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</si>
  <si>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</si>
  <si>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</si>
  <si>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</si>
  <si>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</si>
  <si>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</si>
  <si>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</si>
  <si>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</si>
  <si>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</si>
  <si>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</si>
  <si>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</si>
  <si>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</si>
  <si>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</si>
  <si>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</si>
  <si>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</si>
  <si>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</si>
  <si>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</si>
  <si>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</si>
  <si>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</si>
  <si>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</si>
  <si>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</si>
  <si>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</si>
  <si>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</si>
  <si>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</si>
  <si>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</si>
  <si>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</si>
  <si>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</si>
  <si>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</si>
  <si>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</si>
  <si>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</si>
  <si>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</si>
  <si>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</si>
  <si>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</si>
  <si>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</si>
  <si>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</si>
  <si>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</si>
  <si>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</si>
  <si>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</si>
  <si>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</si>
  <si>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</si>
  <si>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</si>
  <si>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</si>
  <si>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</si>
  <si>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</si>
  <si>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</si>
  <si>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</si>
  <si>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</si>
  <si>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</si>
  <si>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</si>
  <si>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</si>
  <si>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</si>
  <si>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</si>
  <si>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</si>
  <si>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</si>
  <si>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</si>
  <si>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</si>
  <si>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</si>
  <si>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</si>
  <si>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</si>
  <si>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</si>
  <si>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</si>
  <si>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</si>
  <si>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</si>
  <si>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</si>
  <si>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</si>
  <si>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</si>
  <si>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</si>
  <si>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</si>
  <si>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</si>
  <si>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</si>
  <si>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</si>
  <si>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</si>
  <si>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</si>
  <si>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</si>
  <si>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</si>
  <si>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</si>
  <si>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</si>
  <si>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</si>
  <si>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</si>
  <si>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</si>
  <si>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</si>
  <si>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</si>
  <si>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</si>
  <si>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</si>
  <si>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</si>
  <si>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</si>
  <si>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</si>
  <si>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</si>
  <si>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</si>
  <si>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</si>
  <si>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</si>
  <si>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</si>
  <si>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</si>
  <si>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</si>
  <si>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</si>
  <si>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</si>
  <si>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</si>
  <si>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</si>
  <si>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</si>
  <si>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</si>
  <si>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</si>
  <si>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</si>
  <si>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</si>
  <si>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</si>
  <si>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</si>
  <si>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</si>
  <si>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</si>
  <si>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</si>
  <si>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</si>
  <si>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</si>
  <si>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</si>
  <si>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</si>
  <si>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</si>
  <si>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</si>
  <si>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</si>
  <si>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</si>
  <si>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</si>
  <si>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</si>
  <si>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</si>
  <si>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</si>
  <si>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</si>
  <si>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</si>
  <si>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</si>
  <si>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</si>
  <si>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</si>
  <si>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</si>
  <si>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</si>
  <si>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</si>
  <si>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</si>
  <si>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</si>
  <si>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</si>
  <si>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</si>
  <si>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</si>
  <si>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</si>
  <si>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</si>
  <si>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</si>
  <si>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</si>
  <si>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</si>
  <si>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</si>
  <si>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</si>
  <si>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</si>
  <si>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</si>
  <si>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</si>
  <si>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</si>
  <si>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</si>
  <si>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</si>
  <si>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</si>
  <si>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</si>
  <si>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</si>
  <si>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</si>
  <si>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</si>
  <si>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</si>
  <si>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</si>
  <si>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</si>
  <si>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</si>
  <si>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</si>
  <si>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</si>
  <si>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</si>
  <si>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</si>
  <si>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</si>
  <si>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</si>
  <si>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</si>
  <si>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</si>
  <si>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</si>
  <si>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</si>
  <si>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</si>
  <si>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</si>
  <si>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</si>
  <si>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</si>
  <si>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</si>
  <si>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</si>
  <si>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</si>
  <si>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</si>
  <si>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</si>
  <si>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</si>
  <si>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</si>
  <si>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</si>
  <si>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</si>
  <si>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</si>
  <si>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</si>
  <si>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</si>
  <si>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</si>
  <si>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</si>
  <si>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</si>
  <si>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</si>
  <si>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</si>
  <si>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</si>
  <si>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</si>
  <si>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</si>
  <si>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</si>
  <si>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</si>
  <si>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</si>
  <si>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</si>
  <si>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</si>
  <si>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</si>
  <si>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</si>
  <si>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</si>
  <si>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</si>
  <si>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</si>
  <si>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</si>
  <si>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</si>
  <si>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</si>
  <si>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</si>
  <si>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</si>
  <si>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</si>
  <si>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</si>
  <si>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</si>
  <si>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</si>
  <si>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</si>
  <si>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</si>
  <si>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</si>
  <si>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</si>
  <si>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</si>
  <si>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</si>
  <si>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</si>
  <si>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</si>
  <si>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</si>
  <si>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</si>
  <si>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</si>
  <si>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</si>
  <si>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</si>
  <si>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</si>
  <si>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</si>
  <si>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</si>
  <si>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</si>
  <si>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</si>
  <si>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</si>
  <si>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</si>
  <si>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</si>
  <si>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</si>
  <si>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</si>
  <si>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</si>
  <si>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</si>
  <si>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</si>
  <si>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</si>
  <si>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</si>
  <si>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</si>
  <si>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</si>
  <si>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</si>
  <si>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</si>
  <si>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</si>
  <si>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</si>
  <si>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</si>
  <si>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</si>
  <si>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</si>
  <si>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</si>
  <si>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</si>
  <si>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</si>
  <si>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</si>
  <si>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</si>
  <si>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</si>
  <si>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</si>
  <si>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</si>
  <si>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</si>
  <si>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</si>
  <si>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</si>
  <si>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</si>
  <si>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</si>
  <si>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</si>
  <si>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</si>
  <si>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</si>
  <si>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</si>
  <si>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</si>
  <si>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</si>
  <si>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</si>
  <si>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</si>
  <si>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</si>
  <si>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</si>
  <si>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</si>
  <si>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</si>
  <si>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</si>
  <si>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</si>
  <si>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</si>
  <si>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</si>
  <si>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</si>
  <si>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</si>
  <si>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</si>
  <si>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</si>
  <si>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</si>
  <si>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</si>
  <si>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</si>
  <si>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</si>
  <si>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</si>
  <si>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</si>
  <si>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</si>
  <si>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</si>
  <si>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</si>
  <si>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</si>
  <si>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</si>
  <si>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</si>
  <si>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</si>
  <si>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</si>
  <si>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</si>
  <si>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</si>
  <si>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</si>
  <si>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</si>
  <si>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</si>
  <si>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</si>
  <si>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</si>
  <si>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</si>
  <si>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</si>
  <si>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</si>
  <si>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</si>
  <si>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</si>
  <si>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</si>
  <si>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</si>
  <si>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</si>
  <si>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</si>
  <si>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</si>
  <si>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</si>
  <si>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</si>
  <si>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</si>
  <si>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</si>
  <si>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</si>
  <si>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</si>
  <si>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</si>
  <si>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</si>
  <si>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</si>
  <si>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</si>
  <si>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</si>
  <si>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</si>
  <si>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</si>
  <si>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</si>
  <si>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</si>
  <si>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</si>
  <si>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</si>
  <si>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</si>
  <si>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</si>
  <si>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</si>
  <si>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</si>
  <si>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</si>
  <si>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</si>
  <si>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</si>
  <si>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</si>
  <si>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</si>
  <si>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</si>
  <si>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</si>
  <si>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</si>
  <si>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</si>
  <si>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</si>
  <si>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</si>
  <si>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</si>
  <si>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</si>
  <si>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</si>
  <si>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</si>
  <si>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</si>
  <si>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</si>
  <si>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</si>
  <si>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</si>
  <si>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</si>
  <si>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</si>
  <si>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</si>
  <si>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</si>
  <si>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</si>
  <si>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</si>
  <si>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</si>
  <si>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</si>
  <si>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</si>
  <si>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</si>
  <si>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</si>
  <si>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</si>
  <si>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</si>
  <si>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</si>
  <si>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</si>
  <si>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</si>
  <si>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</si>
  <si>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</si>
  <si>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</si>
  <si>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</si>
  <si>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</si>
  <si>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</si>
  <si>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</si>
  <si>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</si>
  <si>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</si>
  <si>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</si>
  <si>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</si>
  <si>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</si>
  <si>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</si>
  <si>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</si>
  <si>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</si>
  <si>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</si>
  <si>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</si>
  <si>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</si>
  <si>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</si>
  <si>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</si>
  <si>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</si>
  <si>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</si>
  <si>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</si>
  <si>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</si>
  <si>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</si>
  <si>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</si>
  <si>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</si>
  <si>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</si>
  <si>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</si>
  <si>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</si>
  <si>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</si>
  <si>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</si>
  <si>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</si>
  <si>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</si>
  <si>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</si>
  <si>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</si>
  <si>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</si>
  <si>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</si>
  <si>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</si>
  <si>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</si>
  <si>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</si>
  <si>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</si>
  <si>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</si>
  <si>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</si>
  <si>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</si>
  <si>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</si>
  <si>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</si>
  <si>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</si>
  <si>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</si>
  <si>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</si>
  <si>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</si>
  <si>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</si>
  <si>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</si>
  <si>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</si>
  <si>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</si>
  <si>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</si>
  <si>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</si>
  <si>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</si>
  <si>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</si>
  <si>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</si>
  <si>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</si>
  <si>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</si>
  <si>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</si>
  <si>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</si>
  <si>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</si>
  <si>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</si>
  <si>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</si>
  <si>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</si>
  <si>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</si>
  <si>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</si>
  <si>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</si>
  <si>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</si>
  <si>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</si>
  <si>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</si>
  <si>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</si>
  <si>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</si>
  <si>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</si>
  <si>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</si>
  <si>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</si>
  <si>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</si>
  <si>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</si>
  <si>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</si>
  <si>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</si>
  <si>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</si>
  <si>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</si>
  <si>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</si>
  <si>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</si>
  <si>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</si>
  <si>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</si>
  <si>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</si>
  <si>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</si>
  <si>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</si>
  <si>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</si>
  <si>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</si>
  <si>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</si>
  <si>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</si>
  <si>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</si>
  <si>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</si>
  <si>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</si>
  <si>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</si>
  <si>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</si>
  <si>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</si>
  <si>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</si>
  <si>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</si>
  <si>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</si>
  <si>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</si>
  <si>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</si>
  <si>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</si>
  <si>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</si>
  <si>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</si>
  <si>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</si>
  <si>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</si>
  <si>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</si>
  <si>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</si>
  <si>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</si>
  <si>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</si>
  <si>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</si>
  <si>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</si>
  <si>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</si>
  <si>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</si>
  <si>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</si>
  <si>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</si>
  <si>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</si>
  <si>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</si>
  <si>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</si>
  <si>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</si>
  <si>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</si>
  <si>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</si>
  <si>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</si>
  <si>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</si>
  <si>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</si>
  <si>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</si>
  <si>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</si>
  <si>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</si>
  <si>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</si>
  <si>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</si>
  <si>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</si>
  <si>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</si>
  <si>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</si>
  <si>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</si>
  <si>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</si>
  <si>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</si>
  <si>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</si>
  <si>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</si>
  <si>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</si>
  <si>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</si>
  <si>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</si>
  <si>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</si>
  <si>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</si>
  <si>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</si>
  <si>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</si>
  <si>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</si>
  <si>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</si>
  <si>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</si>
  <si>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</si>
  <si>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</si>
  <si>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</si>
  <si>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</si>
  <si>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</si>
  <si>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</si>
  <si>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</si>
  <si>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</si>
  <si>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</si>
  <si>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</si>
  <si>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</si>
  <si>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</si>
  <si>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</si>
  <si>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</si>
  <si>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</si>
  <si>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</si>
  <si>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</si>
  <si>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</si>
  <si>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</si>
  <si>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</si>
  <si>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</si>
  <si>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</si>
  <si>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</si>
  <si>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</si>
  <si>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</si>
  <si>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</si>
  <si>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</si>
  <si>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</si>
  <si>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</si>
  <si>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</si>
  <si>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</si>
  <si>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</si>
  <si>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</si>
  <si>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</si>
  <si>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</si>
  <si>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</si>
  <si>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</si>
  <si>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</si>
  <si>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</si>
  <si>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</si>
  <si>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</si>
  <si>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</si>
  <si>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</si>
  <si>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</si>
  <si>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</si>
  <si>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</si>
  <si>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</si>
  <si>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</si>
  <si>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</si>
  <si>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</si>
  <si>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</si>
  <si>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</si>
  <si>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</si>
  <si>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</si>
  <si>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</si>
  <si>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</si>
  <si>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</si>
  <si>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</si>
  <si>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</si>
  <si>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</si>
  <si>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</si>
  <si>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</si>
  <si>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</si>
  <si>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</si>
  <si>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</si>
  <si>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</si>
  <si>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</si>
  <si>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</si>
  <si>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</si>
  <si>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</si>
  <si>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</si>
  <si>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</si>
  <si>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</si>
  <si>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</si>
  <si>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</si>
  <si>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</si>
  <si>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</si>
  <si>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</si>
  <si>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</si>
  <si>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</si>
  <si>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</si>
  <si>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</si>
  <si>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</si>
  <si>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</si>
  <si>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</si>
  <si>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</si>
  <si>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</si>
  <si>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</si>
  <si>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</si>
  <si>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</si>
  <si>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</si>
  <si>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</si>
  <si>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</si>
  <si>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</si>
  <si>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</si>
  <si>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</si>
  <si>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</si>
  <si>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</si>
  <si>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</si>
  <si>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</si>
  <si>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</si>
  <si>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</si>
  <si>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</si>
  <si>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</si>
  <si>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</si>
  <si>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</si>
  <si>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</si>
  <si>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</si>
  <si>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</si>
  <si>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</si>
  <si>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</si>
  <si>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</si>
  <si>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</si>
  <si>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</si>
  <si>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</si>
  <si>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</si>
  <si>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</si>
  <si>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</si>
  <si>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</si>
  <si>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</si>
  <si>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</si>
  <si>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</si>
  <si>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</si>
  <si>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</si>
  <si>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</si>
  <si>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</si>
  <si>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</si>
  <si>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</si>
  <si>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</si>
  <si>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</si>
  <si>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</si>
  <si>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</si>
  <si>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</si>
  <si>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</si>
  <si>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</si>
  <si>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</si>
  <si>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</si>
  <si>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</si>
  <si>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</si>
  <si>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</si>
  <si>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</si>
  <si>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</si>
  <si>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</si>
  <si>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</si>
  <si>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</si>
  <si>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</si>
  <si>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</si>
  <si>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</si>
  <si>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</si>
  <si>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</si>
  <si>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</si>
  <si>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</si>
  <si>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</si>
  <si>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</si>
  <si>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</si>
  <si>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</si>
  <si>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</si>
  <si>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</si>
  <si>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</si>
  <si>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</si>
  <si>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</si>
  <si>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</si>
  <si>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</si>
  <si>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</si>
  <si>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</si>
  <si>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</si>
  <si>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</si>
  <si>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</si>
  <si>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</si>
  <si>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</si>
  <si>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</si>
  <si>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</si>
  <si>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</si>
  <si>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</si>
  <si>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</si>
  <si>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</si>
  <si>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</si>
  <si>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</si>
  <si>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</si>
  <si>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</si>
  <si>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</si>
  <si>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</si>
  <si>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</si>
  <si>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</si>
  <si>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</si>
  <si>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</si>
  <si>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</si>
  <si>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</si>
  <si>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</si>
  <si>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</si>
  <si>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</si>
  <si>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</si>
  <si>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</si>
  <si>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</si>
  <si>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</si>
  <si>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</si>
  <si>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</si>
  <si>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</si>
  <si>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</si>
  <si>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</si>
  <si>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</si>
  <si>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</si>
  <si>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</si>
  <si>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</si>
  <si>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</si>
  <si>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</si>
  <si>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</si>
  <si>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</si>
  <si>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</si>
  <si>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</si>
  <si>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</si>
  <si>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</si>
  <si>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</si>
  <si>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</si>
  <si>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</si>
  <si>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</si>
  <si>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</si>
  <si>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</si>
  <si>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</si>
  <si>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</si>
  <si>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</si>
  <si>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</si>
  <si>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</si>
  <si>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</si>
  <si>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</si>
  <si>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</si>
  <si>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</si>
  <si>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</si>
  <si>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</si>
  <si>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</si>
  <si>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</si>
  <si>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</si>
  <si>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</si>
  <si>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</si>
  <si>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</si>
  <si>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</si>
  <si>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</si>
  <si>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</si>
  <si>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</si>
  <si>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</si>
  <si>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</si>
  <si>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</si>
  <si>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</si>
  <si>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</si>
  <si>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</si>
  <si>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</si>
  <si>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</si>
  <si>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</si>
  <si>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</si>
  <si>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</si>
  <si>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</si>
  <si>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</si>
  <si>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</si>
  <si>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</si>
  <si>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</si>
  <si>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</si>
  <si>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</si>
  <si>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</si>
  <si>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</si>
  <si>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</si>
  <si>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</si>
  <si>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</si>
  <si>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</si>
  <si>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</si>
  <si>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</si>
  <si>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</si>
  <si>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</si>
  <si>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</si>
  <si>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</si>
  <si>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</si>
  <si>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</si>
  <si>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</si>
  <si>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</si>
  <si>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</si>
  <si>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</si>
  <si>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</si>
  <si>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</si>
  <si>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</si>
  <si>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</si>
  <si>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</si>
  <si>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</si>
  <si>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</si>
  <si>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</si>
  <si>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</si>
  <si>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</si>
  <si>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</si>
  <si>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</si>
  <si>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</si>
  <si>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</si>
  <si>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</si>
  <si>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</si>
  <si>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</si>
  <si>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</si>
  <si>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</si>
  <si>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</si>
  <si>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</si>
  <si>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</si>
  <si>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</si>
  <si>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</si>
  <si>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</si>
  <si>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</si>
  <si>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</si>
  <si>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</si>
  <si>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</si>
  <si>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</si>
  <si>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</si>
  <si>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</si>
  <si>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</si>
  <si>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</si>
  <si>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</si>
  <si>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</si>
  <si>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</si>
  <si>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</si>
  <si>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</si>
  <si>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</si>
  <si>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</si>
  <si>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</si>
  <si>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</si>
  <si>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</si>
  <si>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</si>
  <si>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</si>
  <si>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</si>
  <si>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</si>
  <si>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</si>
  <si>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</si>
  <si>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</si>
  <si>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</si>
  <si>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</si>
  <si>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</si>
  <si>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</si>
  <si>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</si>
  <si>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</si>
  <si>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</si>
  <si>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</si>
  <si>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</si>
  <si>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</si>
  <si>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</si>
  <si>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</si>
  <si>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</si>
  <si>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</si>
  <si>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</si>
  <si>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</si>
  <si>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</si>
  <si>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</si>
  <si>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</si>
  <si>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</si>
  <si>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</si>
  <si>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</si>
  <si>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</si>
  <si>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</si>
  <si>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</si>
  <si>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</si>
  <si>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</si>
  <si>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</si>
  <si>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</si>
  <si>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</si>
  <si>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</si>
  <si>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</si>
  <si>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</si>
  <si>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</si>
  <si>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</si>
  <si>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</si>
  <si>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</si>
  <si>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</si>
  <si>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</si>
  <si>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</si>
  <si>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</si>
  <si>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</si>
  <si>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</si>
  <si>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</si>
  <si>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</si>
  <si>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</si>
  <si>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</si>
  <si>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</si>
  <si>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</si>
  <si>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</si>
  <si>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</si>
  <si>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</si>
  <si>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</si>
  <si>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</si>
  <si>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</si>
  <si>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</si>
  <si>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</si>
  <si>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</si>
  <si>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</si>
  <si>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</si>
  <si>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</si>
  <si>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</si>
  <si>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</si>
  <si>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</si>
  <si>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</si>
  <si>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</si>
  <si>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</si>
  <si>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</si>
  <si>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</si>
  <si>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</si>
  <si>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</si>
  <si>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</si>
  <si>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</si>
  <si>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</si>
  <si>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</si>
  <si>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</si>
  <si>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</si>
  <si>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</si>
  <si>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</si>
  <si>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</si>
  <si>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</si>
  <si>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</si>
  <si>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</si>
  <si>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</si>
  <si>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</si>
  <si>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</si>
  <si>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</si>
  <si>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</si>
  <si>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</si>
  <si>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</si>
  <si>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</si>
  <si>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</si>
  <si>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</si>
  <si>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</si>
  <si>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</si>
  <si>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</si>
  <si>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</si>
  <si>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</si>
  <si>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</si>
  <si>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</si>
  <si>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</si>
  <si>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</si>
  <si>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</si>
  <si>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</si>
  <si>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</si>
  <si>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</si>
  <si>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</si>
  <si>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</si>
  <si>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</si>
  <si>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</si>
  <si>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</si>
  <si>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</si>
  <si>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</si>
  <si>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</si>
  <si>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</si>
  <si>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</si>
  <si>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</si>
  <si>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</si>
  <si>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</si>
  <si>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</si>
  <si>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</si>
  <si>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</si>
  <si>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</si>
  <si>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</si>
  <si>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</si>
  <si>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</si>
  <si>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</si>
  <si>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</si>
  <si>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</si>
  <si>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</si>
  <si>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</si>
  <si>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</si>
  <si>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</si>
  <si>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</si>
  <si>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</si>
  <si>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</si>
  <si>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</si>
  <si>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</si>
  <si>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</si>
  <si>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</si>
  <si>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</si>
  <si>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</si>
  <si>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</si>
  <si>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</si>
  <si>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</si>
  <si>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</si>
  <si>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</si>
  <si>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</si>
  <si>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</si>
  <si>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</si>
  <si>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</si>
  <si>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</si>
  <si>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</si>
  <si>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</si>
  <si>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</si>
  <si>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</si>
  <si>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</si>
  <si>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</si>
  <si>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</si>
  <si>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</si>
  <si>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</si>
  <si>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</si>
  <si>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</si>
  <si>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</si>
  <si>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</si>
  <si>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</si>
  <si>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</si>
  <si>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</si>
  <si>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</si>
  <si>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</si>
  <si>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</si>
  <si>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</si>
  <si>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</si>
  <si>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</si>
  <si>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</si>
  <si>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</si>
  <si>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</si>
  <si>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</si>
  <si>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</si>
  <si>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</si>
  <si>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</si>
  <si>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</si>
  <si>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</si>
  <si>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</si>
  <si>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</si>
  <si>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</si>
  <si>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</si>
  <si>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</si>
  <si>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</si>
  <si>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</si>
  <si>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</si>
  <si>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</si>
  <si>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</si>
  <si>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</si>
  <si>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</si>
  <si>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</si>
  <si>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</si>
  <si>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</si>
  <si>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</si>
  <si>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</si>
  <si>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</si>
  <si>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</si>
  <si>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</si>
  <si>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</si>
  <si>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</si>
  <si>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</si>
  <si>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</si>
  <si>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</si>
  <si>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</si>
  <si>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</si>
  <si>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</si>
  <si>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</si>
  <si>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</si>
  <si>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</si>
  <si>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</si>
  <si>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</si>
  <si>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</si>
  <si>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</si>
  <si>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</si>
  <si>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</si>
  <si>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</si>
  <si>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</si>
  <si>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</si>
  <si>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</si>
  <si>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</si>
  <si>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</si>
  <si>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</si>
  <si>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</si>
  <si>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</si>
  <si>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</si>
  <si>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</si>
  <si>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</si>
  <si>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</si>
  <si>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</si>
  <si>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</si>
  <si>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</si>
  <si>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</si>
  <si>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</si>
  <si>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</si>
  <si>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</si>
  <si>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</si>
  <si>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</si>
  <si>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</si>
  <si>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</si>
  <si>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</si>
  <si>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</si>
  <si>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</si>
  <si>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</si>
  <si>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</si>
  <si>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</si>
  <si>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</si>
  <si>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</si>
  <si>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</si>
  <si>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</si>
  <si>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</si>
  <si>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</si>
  <si>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</si>
  <si>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</si>
  <si>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</si>
  <si>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</si>
  <si>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</si>
  <si>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</si>
  <si>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</si>
  <si>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</si>
  <si>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</si>
  <si>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</si>
  <si>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</si>
  <si>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</si>
  <si>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</si>
  <si>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</si>
  <si>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</si>
  <si>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</si>
  <si>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</si>
  <si>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</si>
  <si>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</si>
  <si>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</si>
  <si>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</si>
  <si>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</si>
  <si>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</si>
  <si>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</si>
  <si>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</si>
  <si>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</si>
  <si>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</si>
  <si>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</si>
  <si>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</si>
  <si>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</si>
  <si>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</si>
  <si>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</si>
  <si>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</si>
  <si>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</si>
  <si>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</si>
  <si>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</si>
  <si>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</si>
  <si>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</si>
  <si>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</si>
  <si>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</si>
  <si>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</si>
  <si>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</si>
  <si>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</si>
  <si>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</si>
  <si>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</si>
  <si>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</si>
  <si>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</si>
  <si>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</si>
  <si>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</si>
  <si>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</si>
  <si>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</si>
  <si>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</si>
  <si>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</si>
  <si>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</si>
  <si>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</si>
  <si>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</si>
  <si>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</si>
  <si>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</si>
  <si>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</si>
  <si>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</si>
  <si>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</si>
  <si>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</si>
  <si>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</si>
  <si>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</si>
  <si>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</si>
  <si>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</si>
  <si>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</si>
  <si>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</si>
  <si>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</si>
  <si>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</si>
  <si>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</si>
  <si>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</si>
  <si>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</si>
  <si>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</si>
  <si>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</si>
  <si>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</si>
  <si>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</si>
  <si>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</si>
  <si>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</si>
  <si>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</si>
  <si>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</si>
  <si>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</si>
  <si>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</si>
  <si>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</si>
  <si>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</si>
  <si>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</si>
  <si>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</si>
  <si>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</si>
  <si>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</si>
  <si>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</si>
  <si>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</si>
  <si>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</si>
  <si>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</si>
  <si>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</si>
  <si>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</si>
  <si>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</si>
  <si>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</si>
  <si>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</si>
  <si>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</si>
  <si>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</si>
  <si>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</si>
  <si>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</si>
  <si>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</si>
  <si>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</si>
  <si>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</si>
  <si>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</si>
  <si>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</si>
  <si>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</si>
  <si>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</si>
  <si>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</si>
  <si>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</si>
  <si>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</si>
  <si>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</si>
  <si>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</si>
  <si>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</si>
  <si>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</si>
  <si>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</si>
  <si>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</si>
  <si>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</si>
  <si>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</si>
  <si>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</si>
  <si>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</si>
  <si>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</si>
  <si>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</si>
  <si>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</si>
  <si>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</si>
  <si>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</si>
  <si>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</si>
  <si>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</si>
  <si>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</si>
  <si>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</si>
  <si>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</si>
  <si>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</si>
  <si>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</si>
  <si>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</si>
  <si>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</si>
  <si>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</si>
  <si>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</si>
  <si>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</si>
  <si>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</si>
  <si>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</si>
  <si>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</si>
  <si>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</si>
  <si>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</si>
  <si>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</si>
  <si>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</si>
  <si>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</si>
  <si>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</si>
  <si>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</si>
  <si>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</si>
  <si>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</si>
  <si>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</si>
  <si>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</si>
  <si>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</si>
  <si>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</si>
  <si>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</si>
  <si>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</si>
  <si>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</si>
  <si>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</si>
  <si>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</si>
  <si>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</si>
  <si>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</si>
  <si>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</si>
  <si>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</si>
  <si>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</si>
  <si>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</si>
  <si>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</si>
  <si>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</si>
  <si>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</si>
  <si>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</si>
  <si>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</si>
  <si>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</si>
  <si>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</si>
  <si>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</si>
  <si>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</si>
  <si>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</si>
  <si>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</si>
  <si>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</si>
  <si>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</si>
  <si>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</si>
  <si>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</si>
  <si>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</si>
  <si>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</si>
  <si>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</si>
  <si>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</si>
  <si>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</si>
  <si>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</si>
  <si>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</si>
  <si>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</si>
  <si>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</si>
  <si>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</si>
  <si>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</si>
  <si>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</si>
  <si>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</si>
  <si>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</si>
  <si>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</si>
  <si>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</si>
  <si>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</si>
  <si>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</si>
  <si>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</si>
  <si>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</si>
  <si>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</si>
  <si>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</si>
  <si>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</si>
  <si>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</si>
  <si>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</si>
  <si>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</si>
  <si>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</si>
  <si>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</si>
  <si>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</si>
  <si>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</si>
  <si>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</si>
  <si>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</si>
  <si>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</si>
  <si>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</si>
  <si>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</si>
  <si>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</si>
  <si>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</si>
  <si>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</si>
  <si>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</si>
  <si>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</si>
  <si>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</si>
  <si>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</si>
  <si>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</si>
  <si>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</si>
  <si>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</si>
  <si>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</si>
  <si>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</si>
  <si>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</si>
  <si>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</si>
  <si>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</si>
  <si>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</si>
  <si>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</si>
  <si>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</si>
  <si>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</si>
  <si>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</si>
  <si>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</si>
  <si>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</si>
  <si>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</si>
  <si>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</si>
  <si>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</si>
  <si>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</si>
  <si>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</si>
  <si>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</si>
  <si>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</si>
  <si>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</si>
  <si>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</si>
  <si>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</si>
  <si>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</si>
  <si>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</si>
  <si>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</si>
  <si>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</si>
  <si>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</si>
  <si>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</si>
  <si>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</si>
  <si>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</si>
  <si>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</si>
  <si>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</si>
  <si>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</si>
  <si>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</si>
  <si>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</si>
  <si>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</si>
  <si>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</si>
  <si>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</si>
  <si>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</si>
  <si>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</si>
  <si>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</si>
  <si>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</si>
  <si>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</si>
  <si>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</si>
  <si>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</si>
  <si>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</si>
  <si>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</si>
  <si>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</si>
  <si>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</si>
  <si>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</si>
  <si>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</si>
  <si>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</si>
  <si>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</si>
  <si>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</si>
  <si>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</si>
  <si>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</si>
  <si>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</si>
  <si>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</si>
  <si>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</si>
  <si>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</si>
  <si>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</si>
  <si>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</si>
  <si>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</si>
  <si>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</si>
  <si>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</si>
  <si>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</si>
  <si>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</si>
  <si>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</si>
  <si>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</si>
  <si>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</si>
  <si>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</si>
  <si>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</si>
  <si>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</si>
  <si>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</si>
  <si>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</si>
  <si>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</si>
  <si>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</si>
  <si>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</si>
  <si>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</si>
  <si>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</si>
  <si>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</si>
  <si>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</si>
  <si>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</si>
  <si>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</si>
  <si>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</si>
  <si>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</si>
  <si>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</si>
  <si>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</si>
  <si>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</si>
  <si>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</si>
  <si>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</si>
  <si>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</si>
  <si>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</si>
  <si>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</si>
  <si>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</si>
  <si>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</si>
  <si>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</si>
  <si>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</si>
  <si>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</si>
  <si>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</si>
  <si>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</si>
  <si>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</si>
  <si>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</si>
  <si>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</si>
  <si>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</si>
  <si>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</si>
  <si>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</si>
  <si>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</si>
  <si>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</si>
  <si>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</si>
  <si>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</si>
  <si>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</si>
  <si>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</si>
  <si>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</si>
  <si>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</si>
  <si>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</si>
  <si>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</si>
  <si>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</si>
  <si>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</si>
  <si>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</si>
  <si>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</si>
  <si>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</si>
  <si>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</si>
  <si>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</si>
  <si>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</si>
  <si>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</si>
  <si>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</si>
  <si>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</si>
  <si>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</si>
  <si>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</si>
  <si>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</si>
  <si>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</si>
  <si>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</si>
  <si>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</si>
  <si>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</si>
  <si>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</si>
  <si>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</si>
  <si>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</si>
  <si>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</si>
  <si>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</si>
  <si>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</si>
  <si>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</si>
  <si>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</si>
  <si>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</si>
  <si>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</si>
  <si>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</si>
  <si>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</si>
  <si>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</si>
  <si>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</si>
  <si>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</si>
  <si>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</si>
  <si>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</si>
  <si>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</si>
  <si>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</si>
  <si>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</si>
  <si>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</si>
  <si>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</si>
  <si>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</si>
  <si>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</si>
  <si>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</si>
  <si>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</si>
  <si>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</si>
  <si>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</si>
  <si>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</si>
  <si>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</si>
  <si>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</si>
  <si>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</si>
  <si>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</si>
  <si>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</si>
  <si>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</si>
  <si>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</si>
  <si>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</si>
  <si>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</si>
  <si>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</si>
  <si>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</si>
  <si>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</si>
  <si>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</si>
  <si>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</si>
  <si>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</si>
  <si>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</si>
  <si>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</si>
  <si>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</si>
  <si>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</si>
  <si>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</si>
  <si>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</si>
  <si>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</si>
  <si>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</si>
  <si>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</si>
  <si>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</si>
  <si>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</si>
  <si>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</si>
  <si>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</si>
  <si>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</si>
  <si>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</si>
  <si>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</si>
  <si>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</si>
  <si>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</si>
  <si>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</si>
  <si>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</si>
  <si>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</si>
  <si>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</si>
  <si>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</si>
  <si>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</si>
  <si>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</si>
  <si>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</si>
  <si>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</si>
  <si>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</si>
  <si>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</si>
  <si>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</si>
  <si>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</si>
  <si>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</si>
  <si>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</si>
  <si>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</si>
  <si>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</si>
  <si>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</si>
  <si>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</si>
  <si>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</si>
  <si>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</si>
  <si>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</si>
  <si>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</si>
  <si>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</si>
  <si>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</si>
  <si>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</si>
  <si>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</si>
  <si>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</si>
  <si>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</si>
  <si>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</si>
  <si>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</si>
  <si>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</si>
  <si>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</si>
  <si>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</si>
  <si>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</si>
  <si>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</si>
  <si>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</si>
  <si>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</si>
  <si>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</si>
  <si>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</si>
  <si>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</si>
  <si>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</si>
  <si>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</si>
  <si>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</si>
  <si>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</si>
  <si>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</si>
  <si>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</si>
  <si>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</si>
  <si>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</si>
  <si>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</si>
  <si>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</si>
  <si>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</si>
  <si>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</si>
  <si>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</si>
  <si>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</si>
  <si>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</si>
  <si>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</si>
  <si>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</si>
  <si>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</si>
  <si>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</si>
  <si>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</si>
  <si>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</si>
  <si>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</si>
  <si>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</si>
  <si>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</si>
  <si>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</si>
  <si>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</si>
  <si>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</si>
  <si>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</si>
  <si>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</si>
  <si>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</si>
  <si>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</si>
  <si>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</si>
  <si>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</si>
  <si>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</si>
  <si>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</si>
  <si>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</si>
  <si>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</si>
  <si>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</si>
  <si>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</si>
  <si>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</si>
  <si>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</si>
  <si>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</si>
  <si>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</si>
  <si>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</si>
  <si>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</si>
  <si>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</si>
  <si>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</si>
  <si>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</si>
  <si>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</si>
  <si>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</si>
  <si>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</si>
  <si>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</si>
  <si>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</si>
  <si>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</si>
  <si>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</si>
  <si>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</si>
  <si>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</si>
  <si>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</si>
  <si>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</si>
  <si>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</si>
  <si>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</si>
  <si>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</si>
  <si>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</si>
  <si>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</si>
  <si>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</si>
  <si>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</si>
  <si>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</si>
  <si>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</si>
  <si>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</si>
  <si>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</si>
  <si>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</si>
  <si>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</si>
  <si>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</si>
  <si>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</si>
  <si>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</si>
  <si>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</si>
  <si>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</si>
  <si>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</si>
  <si>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</si>
  <si>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</si>
  <si>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</si>
  <si>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</si>
  <si>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</si>
  <si>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</si>
  <si>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</si>
  <si>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</si>
  <si>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</si>
  <si>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</si>
  <si>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</si>
  <si>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</si>
  <si>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</si>
  <si>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</si>
  <si>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</si>
  <si>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</si>
  <si>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</si>
  <si>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</si>
  <si>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</si>
  <si>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</si>
  <si>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</si>
  <si>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</si>
  <si>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</si>
  <si>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</si>
  <si>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</si>
  <si>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</si>
  <si>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</si>
  <si>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</si>
  <si>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</si>
  <si>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</si>
  <si>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</si>
  <si>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</si>
  <si>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</si>
  <si>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</si>
  <si>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</si>
  <si>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</si>
  <si>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</si>
  <si>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</si>
  <si>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</si>
  <si>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</si>
  <si>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</si>
  <si>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</si>
  <si>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</si>
  <si>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</si>
  <si>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</si>
  <si>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</si>
  <si>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</si>
  <si>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</si>
  <si>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</si>
  <si>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</si>
  <si>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</si>
  <si>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</si>
  <si>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</si>
  <si>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</si>
  <si>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</si>
  <si>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</si>
  <si>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</si>
  <si>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</si>
  <si>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</si>
  <si>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</si>
  <si>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</si>
  <si>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</si>
  <si>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</si>
  <si>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</si>
  <si>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</si>
  <si>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</si>
  <si>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</si>
  <si>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</si>
  <si>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</si>
  <si>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</si>
  <si>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</si>
  <si>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</si>
  <si>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</si>
  <si>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</si>
  <si>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</si>
  <si>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</si>
  <si>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</si>
  <si>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</si>
  <si>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</si>
  <si>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</si>
  <si>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</si>
  <si>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</si>
  <si>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</si>
  <si>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</si>
  <si>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</si>
  <si>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</si>
  <si>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</si>
  <si>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</si>
  <si>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</si>
  <si>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</si>
  <si>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</si>
  <si>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</si>
  <si>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</si>
  <si>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</si>
  <si>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</si>
  <si>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</si>
  <si>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</si>
  <si>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</si>
  <si>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</si>
  <si>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</si>
  <si>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</si>
  <si>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</si>
  <si>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</si>
  <si>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</si>
  <si>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</si>
  <si>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</si>
  <si>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</si>
  <si>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</si>
  <si>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</si>
  <si>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</si>
  <si>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</si>
  <si>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</si>
  <si>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</si>
  <si>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</si>
  <si>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</si>
  <si>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</si>
  <si>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</si>
  <si>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</si>
  <si>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</si>
  <si>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</si>
  <si>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</si>
  <si>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</si>
  <si>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</si>
  <si>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</si>
  <si>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</si>
  <si>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</si>
  <si>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</si>
  <si>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</si>
  <si>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</si>
  <si>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</si>
  <si>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</si>
  <si>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</si>
  <si>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</si>
  <si>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</si>
  <si>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</si>
  <si>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</si>
  <si>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</si>
  <si>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</si>
  <si>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</si>
  <si>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</si>
  <si>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</si>
  <si>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</si>
  <si>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</si>
  <si>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</si>
  <si>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</si>
  <si>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</si>
  <si>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</si>
  <si>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</si>
  <si>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</si>
  <si>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</si>
  <si>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</si>
  <si>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</si>
  <si>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</si>
  <si>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</si>
  <si>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</si>
  <si>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</si>
  <si>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</si>
  <si>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</si>
  <si>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</si>
  <si>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</si>
  <si>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</si>
  <si>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</si>
  <si>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</si>
  <si>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</si>
  <si>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</si>
  <si>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</si>
  <si>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</si>
  <si>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</si>
  <si>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</si>
  <si>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</si>
  <si>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</si>
  <si>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</si>
  <si>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</si>
  <si>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</si>
  <si>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</si>
  <si>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</si>
  <si>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</si>
  <si>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</si>
  <si>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</si>
  <si>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</si>
  <si>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</si>
  <si>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</si>
  <si>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</si>
  <si>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</si>
  <si>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</si>
  <si>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</si>
  <si>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</si>
  <si>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</si>
  <si>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</si>
  <si>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</si>
  <si>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</si>
  <si>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</si>
  <si>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</si>
  <si>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</si>
  <si>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</si>
  <si>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</si>
  <si>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</si>
  <si>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</si>
  <si>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</si>
  <si>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</si>
  <si>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</si>
  <si>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</si>
  <si>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</si>
  <si>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</si>
  <si>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</si>
  <si>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</si>
  <si>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</si>
  <si>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</si>
  <si>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</si>
  <si>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</si>
  <si>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</si>
  <si>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</si>
  <si>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</si>
  <si>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</si>
  <si>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</si>
  <si>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</si>
  <si>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</si>
  <si>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</si>
  <si>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</si>
  <si>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</si>
  <si>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</si>
  <si>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</si>
  <si>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</si>
  <si>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</si>
  <si>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</si>
  <si>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</si>
  <si>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</si>
  <si>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</si>
  <si>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</si>
  <si>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</si>
  <si>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</si>
  <si>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</si>
  <si>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</si>
  <si>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</si>
  <si>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</si>
  <si>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</si>
  <si>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</si>
  <si>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</si>
  <si>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</si>
  <si>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</si>
  <si>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</si>
  <si>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</si>
  <si>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</si>
  <si>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</si>
  <si>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</si>
  <si>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</si>
  <si>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</si>
  <si>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</si>
  <si>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</si>
  <si>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</si>
  <si>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</si>
  <si>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</si>
  <si>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</si>
  <si>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</si>
  <si>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</si>
  <si>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</si>
  <si>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</si>
  <si>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</si>
  <si>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</si>
  <si>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</si>
  <si>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</si>
  <si>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</si>
  <si>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</si>
  <si>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</si>
  <si>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</si>
  <si>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</si>
  <si>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</si>
  <si>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</si>
  <si>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</si>
  <si>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</si>
  <si>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</si>
  <si>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</si>
  <si>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</si>
  <si>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</si>
  <si>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</si>
  <si>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</si>
  <si>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</si>
  <si>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</si>
  <si>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</si>
  <si>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</si>
  <si>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</si>
  <si>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</si>
  <si>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</si>
  <si>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</si>
  <si>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</si>
  <si>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</si>
  <si>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</si>
  <si>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</si>
  <si>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</si>
  <si>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</si>
  <si>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</si>
  <si>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</si>
  <si>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</si>
  <si>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</si>
  <si>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</si>
  <si>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</si>
  <si>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</si>
  <si>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</si>
  <si>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</si>
  <si>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</si>
  <si>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</si>
  <si>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</si>
  <si>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</si>
  <si>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</si>
  <si>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</si>
  <si>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</si>
  <si>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</si>
  <si>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</si>
  <si>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</si>
  <si>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</si>
  <si>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</si>
  <si>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</si>
  <si>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</si>
  <si>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</si>
  <si>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</si>
  <si>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</si>
  <si>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</si>
  <si>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</si>
  <si>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</si>
  <si>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</si>
  <si>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</si>
  <si>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</si>
  <si>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</si>
  <si>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</si>
  <si>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</si>
  <si>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</si>
  <si>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</si>
  <si>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</si>
  <si>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</si>
  <si>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</si>
  <si>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</si>
  <si>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</si>
  <si>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</si>
  <si>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</si>
  <si>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</si>
  <si>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</si>
  <si>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</si>
  <si>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</si>
  <si>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</si>
  <si>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</si>
  <si>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</si>
  <si>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</si>
  <si>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</si>
  <si>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</si>
  <si>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</si>
  <si>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</si>
  <si>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</si>
  <si>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</si>
  <si>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</si>
  <si>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</si>
  <si>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</si>
  <si>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</si>
  <si>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</si>
  <si>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</si>
  <si>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</si>
  <si>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</si>
  <si>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</si>
  <si>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</si>
  <si>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</si>
  <si>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</si>
  <si>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</si>
  <si>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</si>
  <si>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</si>
  <si>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</si>
  <si>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</si>
  <si>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</si>
  <si>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</si>
  <si>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</si>
  <si>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</si>
  <si>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</si>
  <si>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</si>
  <si>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</si>
  <si>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</si>
  <si>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</si>
  <si>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</si>
  <si>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</si>
  <si>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</si>
  <si>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</si>
  <si>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</si>
  <si>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</si>
  <si>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</si>
  <si>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</si>
  <si>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</si>
  <si>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</si>
  <si>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</si>
  <si>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</si>
  <si>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</si>
  <si>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</si>
  <si>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</si>
  <si>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</si>
  <si>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</si>
  <si>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</si>
  <si>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</si>
  <si>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</si>
  <si>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</si>
  <si>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</si>
  <si>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</si>
  <si>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</si>
  <si>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</si>
  <si>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</si>
  <si>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</si>
  <si>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</si>
  <si>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</si>
  <si>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</si>
  <si>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</si>
  <si>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</si>
  <si>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</si>
  <si>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</si>
  <si>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</si>
  <si>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</si>
  <si>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</si>
  <si>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</si>
  <si>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</si>
  <si>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</si>
  <si>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</si>
  <si>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</si>
  <si>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</si>
  <si>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</si>
  <si>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</si>
  <si>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</si>
  <si>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</si>
  <si>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</si>
  <si>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</si>
  <si>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</si>
  <si>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</si>
  <si>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</si>
  <si>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</si>
  <si>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</si>
  <si>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</si>
  <si>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</si>
  <si>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</si>
  <si>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</si>
  <si>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</si>
  <si>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</si>
  <si>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</si>
  <si>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</si>
  <si>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</si>
  <si>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</si>
  <si>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</si>
  <si>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</si>
  <si>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</si>
  <si>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</si>
  <si>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</si>
  <si>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</si>
  <si>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</si>
  <si>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</si>
  <si>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</si>
  <si>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</si>
  <si>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</si>
  <si>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</si>
  <si>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</si>
  <si>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</si>
  <si>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</si>
  <si>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</si>
  <si>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</si>
  <si>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</si>
  <si>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</si>
  <si>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</si>
  <si>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</si>
  <si>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</si>
  <si>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</si>
  <si>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</si>
  <si>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</si>
  <si>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</si>
  <si>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</si>
  <si>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</si>
  <si>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</si>
  <si>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</si>
  <si>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</si>
  <si>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</si>
  <si>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</si>
  <si>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</si>
  <si>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</si>
  <si>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</si>
  <si>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</si>
  <si>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</si>
  <si>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</si>
  <si>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</si>
  <si>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</si>
  <si>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</si>
  <si>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</si>
  <si>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</si>
  <si>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</si>
  <si>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</si>
  <si>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</si>
  <si>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</si>
  <si>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</si>
  <si>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</si>
  <si>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</si>
  <si>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</si>
  <si>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</si>
  <si>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</si>
  <si>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</si>
  <si>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</si>
  <si>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</si>
  <si>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</si>
  <si>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</si>
  <si>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</si>
  <si>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</si>
  <si>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</si>
  <si>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</si>
  <si>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</si>
  <si>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</si>
  <si>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</si>
  <si>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</si>
  <si>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</si>
  <si>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</si>
  <si>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</si>
  <si>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</si>
  <si>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</si>
  <si>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</si>
  <si>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</si>
  <si>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</si>
  <si>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</si>
  <si>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</si>
  <si>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</si>
  <si>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</si>
  <si>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</si>
  <si>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</si>
  <si>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</si>
  <si>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</si>
  <si>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</si>
  <si>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</si>
  <si>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</si>
  <si>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</si>
  <si>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</si>
  <si>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</si>
  <si>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</si>
  <si>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</si>
  <si>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</si>
  <si>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</si>
  <si>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</si>
  <si>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</si>
  <si>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</si>
  <si>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</si>
  <si>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</si>
  <si>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</si>
  <si>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</si>
  <si>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</si>
  <si>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</si>
  <si>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</si>
  <si>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</si>
  <si>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</si>
  <si>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</si>
  <si>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</si>
  <si>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</si>
  <si>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</si>
  <si>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</si>
  <si>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</si>
  <si>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</si>
  <si>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</si>
  <si>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</si>
  <si>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</si>
  <si>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</si>
  <si>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</si>
  <si>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</si>
  <si>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</si>
  <si>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</si>
  <si>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</si>
  <si>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</si>
  <si>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</si>
  <si>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</si>
  <si>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</si>
  <si>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</si>
  <si>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</si>
  <si>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</si>
  <si>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</si>
  <si>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</si>
  <si>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</si>
  <si>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</si>
  <si>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</si>
  <si>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</si>
  <si>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</si>
  <si>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</si>
  <si>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</si>
  <si>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</si>
  <si>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</si>
  <si>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</si>
  <si>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</si>
  <si>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</si>
  <si>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</si>
  <si>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</si>
  <si>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</si>
  <si>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</si>
  <si>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</si>
  <si>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</si>
  <si>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</si>
  <si>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</si>
  <si>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</si>
  <si>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</si>
  <si>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</si>
  <si>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</si>
  <si>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</si>
  <si>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</si>
  <si>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</si>
  <si>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</si>
  <si>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</si>
  <si>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</si>
  <si>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</si>
  <si>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</si>
  <si>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</si>
  <si>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</si>
  <si>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</si>
  <si>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</si>
  <si>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</si>
  <si>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</si>
  <si>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</si>
  <si>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</si>
  <si>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</si>
  <si>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</si>
  <si>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</si>
  <si>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</si>
  <si>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</si>
  <si>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</si>
  <si>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</si>
  <si>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</si>
  <si>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</si>
  <si>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</si>
  <si>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</si>
  <si>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</si>
  <si>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</si>
  <si>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</si>
  <si>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</si>
  <si>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</si>
  <si>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</si>
  <si>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</si>
  <si>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</si>
  <si>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</si>
  <si>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</si>
  <si>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</si>
  <si>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</si>
  <si>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</si>
  <si>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</si>
  <si>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</si>
  <si>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</si>
  <si>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</si>
  <si>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</si>
  <si>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</si>
  <si>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</si>
  <si>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</si>
  <si>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</si>
  <si>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</si>
  <si>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</si>
  <si>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</si>
  <si>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</si>
  <si>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</si>
  <si>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</si>
  <si>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</si>
  <si>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</si>
  <si>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</si>
  <si>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</si>
  <si>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</si>
  <si>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</si>
  <si>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</si>
  <si>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</si>
  <si>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</si>
  <si>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</si>
  <si>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</si>
  <si>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</si>
  <si>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</si>
  <si>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</si>
  <si>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</si>
  <si>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</si>
  <si>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</si>
  <si>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</si>
  <si>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</si>
  <si>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</si>
  <si>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</si>
  <si>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</si>
  <si>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</si>
  <si>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</si>
  <si>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</si>
  <si>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</si>
  <si>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</si>
  <si>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</si>
  <si>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</si>
  <si>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</si>
  <si>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</si>
  <si>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</si>
  <si>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</si>
  <si>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</si>
  <si>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</si>
  <si>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</si>
  <si>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</si>
  <si>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</si>
  <si>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</si>
  <si>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</si>
  <si>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</si>
  <si>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</si>
  <si>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</si>
  <si>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</si>
  <si>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</si>
  <si>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</si>
  <si>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</si>
  <si>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</si>
  <si>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</si>
  <si>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</si>
  <si>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</si>
  <si>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</si>
  <si>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</si>
  <si>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</si>
  <si>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</si>
  <si>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</si>
  <si>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</si>
  <si>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</si>
  <si>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</si>
  <si>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</si>
  <si>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</si>
  <si>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</si>
  <si>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</si>
  <si>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</si>
  <si>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</si>
  <si>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</si>
  <si>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</si>
  <si>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</si>
  <si>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</si>
  <si>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</si>
  <si>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</si>
  <si>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</si>
  <si>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</si>
  <si>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</si>
  <si>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</si>
  <si>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</si>
  <si>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</si>
  <si>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</si>
  <si>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</si>
  <si>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</si>
  <si>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</si>
  <si>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</si>
  <si>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</si>
  <si>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</si>
  <si>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</si>
  <si>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</si>
  <si>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</si>
  <si>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</si>
  <si>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</si>
  <si>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</si>
  <si>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</si>
  <si>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</si>
  <si>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</si>
  <si>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</si>
  <si>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</si>
  <si>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</si>
  <si>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</si>
  <si>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</si>
  <si>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</si>
  <si>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</si>
  <si>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</si>
  <si>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</si>
  <si>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</si>
  <si>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</si>
  <si>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</si>
  <si>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</si>
  <si>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</si>
  <si>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</si>
  <si>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</si>
  <si>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</si>
  <si>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</si>
  <si>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</si>
  <si>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</si>
  <si>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</si>
  <si>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</si>
  <si>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</si>
  <si>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</si>
  <si>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</si>
  <si>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</si>
  <si>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</si>
  <si>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</si>
  <si>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</si>
  <si>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</si>
  <si>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</si>
  <si>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</si>
  <si>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</si>
  <si>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</si>
  <si>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</si>
  <si>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</si>
  <si>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</si>
  <si>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</si>
  <si>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</si>
  <si>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</si>
  <si>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</si>
  <si>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</si>
  <si>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</si>
  <si>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</si>
  <si>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</si>
  <si>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</si>
  <si>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</si>
  <si>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</si>
  <si>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</si>
  <si>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</si>
  <si>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</si>
  <si>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</si>
  <si>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</si>
  <si>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</si>
  <si>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</si>
  <si>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</si>
  <si>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</si>
  <si>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</si>
  <si>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</si>
  <si>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</si>
  <si>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</si>
  <si>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</si>
  <si>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</si>
  <si>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</si>
  <si>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</si>
  <si>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</si>
  <si>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</si>
  <si>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</si>
  <si>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</si>
  <si>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</si>
  <si>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</si>
  <si>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</si>
  <si>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</si>
  <si>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</si>
  <si>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</si>
  <si>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</si>
  <si>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</si>
  <si>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</si>
  <si>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</si>
  <si>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</si>
  <si>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</si>
  <si>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</si>
  <si>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</si>
  <si>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</si>
  <si>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</si>
  <si>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</si>
  <si>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</si>
  <si>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</si>
  <si>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</si>
  <si>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</si>
  <si>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</si>
  <si>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</si>
  <si>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</si>
  <si>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</si>
  <si>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</si>
  <si>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</si>
  <si>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</si>
  <si>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</si>
  <si>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</si>
  <si>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</si>
  <si>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</si>
  <si>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</si>
  <si>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</si>
  <si>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</si>
  <si>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</si>
  <si>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</si>
  <si>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</si>
  <si>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</si>
  <si>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</si>
  <si>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</si>
  <si>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</si>
  <si>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</si>
  <si>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</si>
  <si>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</si>
  <si>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</si>
  <si>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</si>
  <si>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</si>
  <si>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</si>
  <si>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</si>
  <si>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</si>
  <si>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</si>
  <si>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</si>
  <si>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</si>
  <si>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</si>
  <si>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</si>
  <si>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</si>
  <si>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</si>
  <si>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</si>
  <si>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</si>
  <si>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</si>
  <si>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</si>
  <si>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</si>
  <si>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</si>
  <si>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</si>
  <si>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</si>
  <si>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</si>
  <si>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</si>
  <si>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</si>
  <si>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</si>
  <si>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</si>
  <si>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</si>
  <si>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</si>
  <si>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</si>
  <si>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</si>
  <si>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</si>
  <si>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</si>
  <si>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</si>
  <si>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</si>
  <si>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</si>
  <si>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</si>
  <si>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</si>
  <si>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</si>
  <si>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</si>
  <si>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</si>
  <si>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</si>
  <si>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</si>
  <si>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</si>
  <si>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</si>
  <si>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</si>
  <si>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</si>
  <si>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</si>
  <si>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</si>
  <si>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</si>
  <si>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</si>
  <si>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</si>
  <si>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</si>
  <si>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</si>
  <si>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</si>
  <si>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</si>
  <si>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</si>
  <si>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</si>
  <si>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</si>
  <si>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</si>
  <si>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</si>
  <si>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</si>
  <si>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</si>
  <si>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</si>
  <si>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</si>
  <si>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</si>
  <si>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</si>
  <si>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</si>
  <si>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</si>
  <si>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</si>
  <si>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</si>
  <si>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</si>
  <si>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</si>
  <si>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</si>
  <si>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</si>
  <si>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</si>
  <si>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</si>
  <si>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</si>
  <si>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</si>
  <si>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</si>
  <si>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</si>
  <si>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</si>
  <si>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</si>
  <si>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</si>
  <si>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</si>
  <si>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</si>
  <si>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</si>
  <si>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</si>
  <si>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</si>
  <si>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</si>
  <si>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</si>
  <si>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</si>
  <si>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</si>
  <si>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</si>
  <si>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</si>
  <si>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</si>
  <si>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</si>
  <si>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</si>
  <si>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</si>
  <si>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</si>
  <si>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</si>
  <si>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</si>
  <si>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</si>
  <si>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</si>
  <si>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</si>
  <si>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</si>
  <si>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</si>
  <si>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</si>
  <si>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</si>
  <si>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</si>
  <si>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</si>
  <si>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</si>
  <si>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</si>
  <si>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</si>
  <si>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</si>
  <si>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</si>
  <si>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</si>
  <si>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</si>
  <si>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</si>
  <si>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</si>
  <si>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</si>
  <si>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</si>
  <si>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</si>
  <si>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</si>
  <si>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</si>
  <si>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</si>
  <si>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</si>
  <si>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</si>
  <si>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</si>
  <si>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</si>
  <si>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</si>
  <si>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</si>
  <si>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</si>
  <si>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</si>
  <si>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</si>
  <si>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</si>
  <si>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</si>
  <si>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</si>
  <si>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</si>
  <si>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</si>
  <si>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</si>
  <si>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</si>
  <si>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</si>
  <si>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</si>
  <si>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</si>
  <si>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</si>
  <si>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</si>
  <si>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</si>
  <si>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</si>
  <si>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</si>
  <si>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</si>
  <si>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</si>
  <si>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</si>
  <si>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</si>
  <si>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</si>
  <si>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</si>
  <si>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</si>
  <si>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</si>
  <si>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</si>
  <si>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</si>
  <si>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</si>
  <si>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</si>
  <si>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</si>
  <si>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</si>
  <si>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</si>
  <si>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</si>
  <si>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</si>
  <si>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</si>
  <si>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</si>
  <si>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</si>
  <si>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</si>
  <si>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</si>
  <si>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</si>
  <si>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</si>
  <si>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</si>
  <si>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</si>
  <si>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</si>
  <si>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</si>
  <si>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</si>
  <si>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</si>
  <si>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</si>
  <si>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</si>
  <si>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</si>
  <si>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</si>
  <si>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</si>
  <si>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</si>
  <si>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</si>
  <si>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</si>
  <si>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</si>
  <si>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</si>
  <si>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</si>
  <si>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</si>
  <si>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</si>
  <si>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</si>
  <si>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</si>
  <si>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</si>
  <si>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</si>
  <si>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</si>
  <si>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</si>
  <si>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</si>
  <si>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</si>
  <si>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</si>
  <si>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</si>
  <si>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</si>
  <si>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</si>
  <si>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</si>
  <si>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</si>
  <si>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</si>
  <si>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</si>
  <si>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</si>
  <si>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</si>
  <si>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</si>
  <si>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</si>
  <si>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</si>
  <si>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</si>
  <si>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</si>
  <si>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</si>
  <si>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</si>
  <si>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</si>
  <si>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</si>
  <si>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</si>
  <si>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</si>
  <si>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</si>
  <si>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</si>
  <si>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</si>
  <si>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</si>
  <si>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</si>
  <si>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</si>
  <si>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</si>
  <si>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</si>
  <si>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</si>
  <si>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</si>
  <si>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</si>
  <si>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</si>
  <si>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</si>
  <si>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</si>
  <si>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</si>
  <si>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</si>
  <si>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</si>
  <si>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</si>
  <si>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</si>
  <si>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</si>
  <si>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</si>
  <si>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</si>
  <si>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</si>
  <si>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</si>
  <si>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</si>
  <si>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</si>
  <si>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</si>
  <si>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</si>
  <si>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</si>
  <si>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</si>
  <si>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</si>
  <si>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</si>
  <si>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</si>
  <si>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</si>
  <si>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</si>
  <si>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</si>
  <si>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</si>
  <si>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</si>
  <si>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</si>
  <si>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</si>
  <si>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</si>
  <si>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</si>
  <si>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</si>
  <si>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</si>
  <si>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</si>
  <si>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</si>
  <si>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</si>
  <si>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</si>
  <si>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</si>
  <si>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</si>
  <si>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</si>
  <si>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</si>
  <si>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</si>
  <si>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</si>
  <si>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</si>
  <si>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</si>
  <si>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</si>
  <si>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</si>
  <si>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</si>
  <si>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</si>
  <si>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</si>
  <si>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</si>
  <si>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</si>
  <si>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</si>
  <si>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</si>
  <si>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</si>
  <si>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</si>
  <si>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</si>
  <si>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</si>
  <si>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</si>
  <si>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</si>
  <si>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</si>
  <si>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</si>
  <si>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</si>
  <si>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</si>
  <si>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</si>
  <si>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</si>
  <si>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</si>
  <si>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</si>
  <si>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</si>
  <si>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</si>
  <si>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</si>
  <si>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</si>
  <si>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</si>
  <si>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</si>
  <si>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</si>
  <si>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</si>
  <si>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</si>
  <si>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</si>
  <si>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</si>
  <si>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</si>
  <si>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</si>
  <si>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</si>
  <si>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</si>
  <si>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</si>
  <si>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</si>
  <si>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</si>
  <si>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</si>
  <si>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</si>
  <si>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</si>
  <si>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</si>
  <si>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</si>
  <si>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</si>
  <si>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</si>
  <si>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</si>
  <si>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</si>
  <si>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</si>
  <si>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</si>
  <si>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</si>
  <si>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</si>
  <si>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</si>
  <si>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</si>
  <si>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</si>
  <si>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</si>
  <si>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</si>
  <si>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</si>
  <si>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</si>
  <si>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</si>
  <si>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</si>
  <si>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</si>
  <si>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</si>
  <si>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</si>
  <si>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</si>
  <si>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</si>
  <si>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</si>
  <si>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</si>
  <si>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</si>
  <si>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</si>
  <si>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</si>
  <si>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</si>
  <si>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</si>
  <si>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</si>
  <si>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</si>
  <si>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</si>
  <si>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</si>
  <si>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</si>
  <si>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</si>
  <si>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</si>
  <si>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</si>
  <si>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</si>
  <si>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</si>
  <si>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</si>
  <si>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</si>
  <si>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</si>
  <si>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</si>
  <si>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</si>
  <si>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</si>
  <si>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</si>
  <si>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</si>
  <si>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</si>
  <si>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</si>
  <si>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</si>
  <si>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</si>
  <si>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</si>
  <si>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</si>
  <si>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</si>
  <si>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</si>
  <si>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</si>
  <si>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</si>
  <si>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</si>
  <si>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</si>
  <si>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</si>
  <si>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</si>
  <si>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</si>
  <si>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</si>
  <si>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</si>
  <si>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</si>
  <si>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</si>
  <si>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</si>
  <si>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</si>
  <si>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</si>
  <si>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</si>
  <si>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</si>
  <si>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</si>
  <si>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</si>
  <si>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</si>
  <si>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</si>
  <si>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</si>
  <si>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</si>
  <si>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</si>
  <si>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</si>
  <si>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</si>
  <si>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</si>
  <si>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</si>
  <si>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</si>
  <si>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</si>
  <si>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</si>
  <si>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</si>
  <si>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</si>
  <si>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</si>
  <si>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</si>
  <si>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</si>
  <si>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</si>
  <si>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</si>
  <si>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</si>
  <si>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</si>
  <si>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</si>
  <si>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</si>
  <si>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</si>
  <si>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</si>
  <si>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</si>
  <si>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</si>
  <si>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</si>
  <si>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</si>
  <si>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</si>
  <si>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</si>
  <si>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</si>
  <si>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</si>
  <si>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</si>
  <si>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</si>
  <si>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</si>
  <si>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</si>
  <si>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</si>
  <si>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</si>
  <si>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</si>
  <si>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</si>
  <si>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</si>
  <si>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</si>
  <si>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</si>
  <si>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</si>
  <si>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</si>
  <si>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</si>
  <si>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</si>
  <si>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</si>
  <si>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</si>
  <si>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</si>
  <si>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</si>
  <si>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</si>
  <si>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</si>
  <si>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</si>
  <si>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</si>
  <si>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</si>
  <si>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</si>
  <si>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</si>
  <si>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</si>
  <si>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</si>
  <si>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</si>
  <si>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</si>
  <si>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</si>
  <si>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</si>
  <si>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</si>
  <si>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</si>
  <si>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</si>
  <si>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</si>
  <si>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</si>
  <si>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</si>
  <si>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</si>
  <si>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</si>
  <si>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</si>
  <si>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</si>
  <si>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</si>
  <si>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</si>
  <si>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</si>
  <si>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</si>
  <si>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</si>
  <si>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</si>
  <si>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</si>
  <si>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</si>
  <si>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</si>
  <si>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</si>
  <si>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</si>
  <si>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</si>
  <si>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</si>
  <si>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</si>
  <si>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</si>
  <si>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</si>
  <si>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</si>
  <si>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</si>
  <si>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</si>
  <si>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</si>
  <si>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</si>
  <si>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</si>
  <si>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</si>
  <si>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</si>
  <si>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</si>
  <si>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</si>
  <si>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</si>
  <si>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</si>
  <si>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</si>
  <si>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</si>
  <si>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</si>
  <si>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</si>
  <si>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</si>
  <si>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</si>
  <si>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</si>
  <si>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</si>
  <si>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</si>
  <si>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</si>
  <si>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</si>
  <si>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</si>
  <si>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</si>
  <si>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</si>
  <si>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</si>
  <si>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</si>
  <si>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</si>
  <si>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</si>
  <si>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</si>
  <si>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</si>
  <si>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</si>
  <si>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</si>
  <si>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</si>
  <si>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</si>
  <si>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</si>
  <si>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</si>
  <si>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</si>
  <si>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</si>
  <si>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</si>
  <si>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</si>
  <si>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</si>
  <si>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</si>
  <si>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</si>
  <si>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</si>
  <si>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</si>
  <si>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</si>
  <si>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</si>
  <si>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</si>
  <si>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</si>
  <si>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</si>
  <si>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</si>
  <si>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</si>
  <si>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</si>
  <si>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</si>
  <si>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</si>
  <si>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</si>
  <si>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</si>
  <si>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</si>
  <si>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</si>
  <si>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</si>
  <si>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</si>
  <si>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</si>
  <si>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</si>
  <si>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</si>
  <si>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</si>
  <si>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</si>
  <si>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</si>
  <si>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</si>
  <si>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</si>
  <si>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</si>
  <si>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</si>
  <si>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</si>
  <si>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</si>
  <si>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</si>
  <si>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</si>
  <si>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</si>
  <si>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</si>
  <si>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</si>
  <si>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</si>
  <si>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</si>
  <si>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</si>
  <si>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</si>
  <si>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</si>
  <si>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</si>
  <si>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</si>
  <si>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</si>
  <si>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</si>
  <si>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</si>
  <si>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</si>
  <si>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</si>
  <si>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</si>
  <si>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</si>
  <si>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</si>
  <si>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</si>
  <si>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</si>
  <si>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</si>
  <si>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</si>
  <si>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</si>
  <si>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</si>
  <si>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</si>
  <si>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</si>
  <si>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</si>
  <si>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</si>
  <si>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</si>
  <si>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</si>
  <si>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</si>
  <si>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</si>
  <si>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</si>
  <si>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</si>
  <si>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</si>
  <si>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</si>
  <si>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</si>
  <si>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</si>
  <si>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</si>
  <si>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</si>
  <si>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</si>
  <si>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</si>
  <si>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</si>
  <si>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</si>
  <si>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</si>
  <si>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</si>
  <si>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</si>
  <si>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</si>
  <si>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</si>
  <si>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</si>
  <si>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</si>
  <si>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</si>
  <si>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</si>
  <si>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</si>
  <si>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</si>
  <si>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</si>
  <si>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</si>
  <si>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</si>
  <si>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</si>
  <si>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</si>
  <si>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</si>
  <si>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</si>
  <si>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</si>
  <si>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</si>
  <si>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</si>
  <si>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</si>
  <si>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</si>
  <si>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</si>
  <si>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</si>
  <si>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</si>
  <si>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</si>
  <si>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</si>
  <si>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</si>
  <si>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</si>
  <si>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</si>
  <si>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</si>
  <si>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</si>
  <si>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</si>
  <si>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</si>
  <si>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</si>
  <si>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</si>
  <si>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</si>
  <si>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</si>
  <si>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</si>
  <si>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</si>
  <si>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</si>
  <si>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</si>
  <si>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</si>
  <si>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</si>
  <si>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</si>
  <si>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</si>
  <si>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</si>
  <si>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</si>
  <si>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</si>
  <si>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</si>
  <si>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</si>
  <si>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</si>
  <si>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</si>
  <si>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</si>
  <si>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</si>
  <si>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</si>
  <si>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</si>
  <si>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</si>
  <si>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</si>
  <si>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</si>
  <si>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</si>
  <si>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</si>
  <si>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</si>
  <si>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</si>
  <si>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</si>
  <si>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</si>
  <si>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</si>
  <si>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</si>
  <si>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</si>
  <si>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</si>
  <si>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</si>
  <si>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</si>
  <si>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</si>
  <si>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</si>
  <si>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</si>
  <si>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</si>
  <si>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</si>
  <si>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</si>
  <si>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</si>
  <si>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</si>
  <si>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</si>
  <si>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</si>
  <si>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</si>
  <si>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</si>
  <si>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</si>
  <si>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</si>
  <si>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</si>
  <si>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</si>
  <si>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</si>
  <si>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</si>
  <si>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</si>
  <si>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</si>
  <si>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</si>
  <si>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</si>
  <si>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</si>
  <si>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</si>
  <si>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</si>
  <si>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</si>
  <si>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</si>
  <si>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</si>
  <si>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</si>
  <si>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</si>
  <si>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</si>
  <si>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</si>
  <si>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</si>
  <si>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</si>
  <si>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</si>
  <si>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</si>
  <si>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</si>
  <si>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</si>
  <si>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</si>
  <si>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</si>
  <si>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</si>
  <si>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</si>
  <si>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</si>
  <si>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</si>
  <si>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</si>
  <si>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</si>
  <si>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</si>
  <si>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</si>
  <si>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</si>
  <si>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</si>
  <si>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</si>
  <si>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</si>
  <si>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</si>
  <si>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</si>
  <si>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</si>
  <si>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</si>
  <si>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</si>
  <si>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</si>
  <si>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</si>
  <si>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</si>
  <si>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</si>
  <si>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</si>
  <si>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</si>
  <si>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</si>
  <si>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</si>
  <si>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</si>
  <si>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</si>
  <si>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</si>
  <si>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</si>
  <si>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</si>
  <si>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</si>
  <si>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</si>
  <si>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</si>
  <si>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</si>
  <si>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</si>
  <si>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</si>
  <si>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</si>
  <si>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</si>
  <si>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</si>
  <si>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</si>
  <si>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</si>
  <si>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</si>
  <si>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</si>
  <si>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</si>
  <si>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</si>
  <si>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</si>
  <si>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</si>
  <si>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</si>
  <si>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</si>
  <si>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</si>
  <si>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</si>
  <si>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</si>
  <si>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</si>
  <si>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</si>
  <si>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</si>
  <si>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</si>
  <si>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</si>
  <si>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</si>
  <si>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</si>
  <si>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</si>
  <si>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</si>
  <si>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</si>
  <si>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</si>
  <si>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</si>
  <si>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</si>
  <si>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</si>
  <si>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</si>
  <si>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</si>
  <si>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</si>
  <si>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</si>
  <si>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</si>
  <si>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</si>
  <si>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</si>
  <si>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</si>
  <si>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</si>
  <si>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</si>
  <si>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</si>
  <si>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</si>
  <si>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</si>
  <si>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</si>
  <si>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</si>
  <si>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</si>
  <si>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</si>
  <si>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</si>
  <si>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</si>
  <si>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</si>
  <si>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</si>
  <si>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</si>
  <si>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</si>
  <si>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</si>
  <si>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</si>
  <si>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</si>
  <si>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</si>
  <si>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</si>
  <si>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</si>
  <si>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</si>
  <si>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</si>
  <si>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</si>
  <si>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</si>
  <si>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</si>
  <si>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</si>
  <si>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</si>
  <si>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</si>
  <si>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</si>
  <si>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</si>
  <si>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</si>
  <si>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</si>
  <si>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</si>
  <si>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</si>
  <si>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</si>
  <si>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</si>
  <si>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</si>
  <si>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</si>
  <si>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</si>
  <si>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</si>
  <si>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</si>
  <si>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</si>
  <si>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</si>
  <si>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</si>
  <si>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</si>
  <si>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</si>
  <si>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</si>
  <si>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</si>
  <si>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</si>
  <si>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</si>
  <si>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</si>
  <si>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</si>
  <si>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</si>
  <si>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</si>
  <si>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</si>
  <si>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</si>
  <si>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</si>
  <si>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</si>
  <si>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</si>
  <si>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</si>
  <si>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</si>
  <si>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</si>
  <si>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</si>
  <si>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</si>
  <si>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</si>
  <si>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</si>
  <si>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</si>
  <si>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</si>
  <si>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</si>
  <si>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</si>
  <si>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</si>
  <si>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</si>
  <si>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</si>
  <si>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</si>
  <si>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</si>
  <si>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</si>
  <si>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</si>
  <si>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</si>
  <si>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</si>
  <si>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</si>
  <si>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</si>
  <si>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</si>
  <si>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</si>
  <si>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</si>
  <si>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</si>
  <si>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</si>
  <si>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</si>
  <si>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</si>
  <si>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</si>
  <si>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</si>
  <si>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</si>
  <si>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</si>
  <si>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</si>
  <si>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</si>
  <si>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</si>
  <si>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</si>
  <si>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</si>
  <si>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</si>
  <si>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</si>
  <si>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</si>
  <si>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</si>
  <si>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</si>
  <si>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</si>
  <si>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</si>
  <si>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</si>
  <si>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</si>
  <si>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</si>
  <si>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</si>
  <si>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</si>
  <si>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</si>
  <si>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</si>
  <si>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</si>
  <si>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</si>
  <si>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</si>
  <si>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</si>
  <si>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</si>
  <si>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</si>
  <si>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</si>
  <si>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</si>
  <si>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</si>
  <si>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</si>
  <si>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</si>
  <si>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</si>
  <si>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</si>
  <si>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</si>
  <si>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</si>
  <si>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</si>
  <si>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</si>
  <si>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</si>
  <si>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</si>
  <si>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</si>
  <si>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</si>
  <si>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</si>
  <si>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</si>
  <si>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</si>
  <si>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</si>
  <si>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</si>
  <si>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</si>
  <si>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</si>
  <si>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</si>
  <si>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</si>
  <si>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</si>
  <si>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</si>
  <si>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</si>
  <si>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</si>
  <si>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</si>
  <si>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</si>
  <si>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</si>
  <si>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</si>
  <si>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</si>
  <si>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</si>
  <si>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</si>
  <si>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</si>
  <si>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</si>
  <si>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</si>
  <si>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</si>
  <si>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</si>
  <si>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</si>
  <si>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</si>
  <si>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</si>
  <si>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</si>
  <si>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</si>
  <si>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</si>
  <si>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</si>
  <si>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</si>
  <si>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</si>
  <si>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</si>
  <si>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</si>
  <si>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</si>
  <si>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</si>
  <si>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</si>
  <si>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</si>
  <si>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</si>
  <si>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</si>
  <si>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</si>
  <si>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</si>
  <si>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</si>
  <si>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</si>
  <si>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</si>
  <si>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</si>
  <si>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</si>
  <si>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</si>
  <si>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</si>
  <si>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</si>
  <si>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</si>
  <si>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</si>
  <si>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</si>
  <si>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</si>
  <si>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</si>
  <si>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</si>
  <si>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</si>
  <si>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</si>
  <si>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</si>
  <si>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</si>
  <si>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</si>
  <si>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</si>
  <si>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</si>
  <si>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</si>
  <si>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</si>
  <si>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</si>
  <si>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</si>
  <si>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</si>
  <si>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</si>
  <si>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</si>
  <si>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</si>
  <si>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</si>
  <si>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</si>
  <si>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</si>
  <si>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</si>
  <si>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</si>
  <si>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</si>
  <si>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</si>
  <si>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</si>
  <si>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</si>
  <si>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</si>
  <si>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</si>
  <si>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</si>
  <si>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</si>
  <si>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</si>
  <si>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</si>
  <si>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</si>
  <si>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</si>
  <si>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</si>
  <si>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</si>
  <si>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</si>
  <si>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</si>
  <si>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</si>
  <si>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</si>
  <si>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</si>
  <si>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</si>
  <si>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</si>
  <si>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</si>
  <si>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</si>
  <si>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</si>
  <si>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</si>
  <si>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</si>
  <si>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</si>
  <si>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</si>
  <si>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</si>
  <si>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</si>
  <si>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</si>
  <si>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</si>
  <si>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</si>
  <si>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</si>
  <si>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</si>
  <si>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</si>
  <si>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</si>
  <si>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</si>
  <si>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</si>
  <si>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</si>
  <si>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</si>
  <si>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</si>
  <si>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</si>
  <si>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</si>
  <si>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</si>
  <si>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</si>
  <si>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</si>
  <si>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</si>
  <si>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</si>
  <si>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</si>
  <si>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</si>
  <si>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</si>
  <si>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</si>
  <si>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</si>
  <si>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</si>
  <si>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</si>
  <si>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</si>
  <si>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</si>
  <si>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</si>
  <si>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</si>
  <si>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</si>
  <si>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</si>
  <si>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</si>
  <si>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</si>
  <si>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</si>
  <si>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</si>
  <si>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</si>
  <si>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</si>
  <si>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</si>
  <si>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</si>
  <si>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</si>
  <si>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</si>
  <si>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</si>
  <si>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</si>
  <si>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</si>
  <si>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</si>
  <si>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</si>
  <si>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</si>
  <si>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</si>
  <si>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</si>
  <si>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</si>
  <si>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</si>
  <si>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</si>
  <si>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</si>
  <si>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</si>
  <si>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</si>
  <si>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</si>
  <si>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</si>
  <si>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</si>
  <si>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</si>
  <si>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</si>
  <si>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</si>
  <si>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</si>
  <si>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</si>
  <si>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</si>
  <si>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</si>
  <si>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</si>
  <si>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</si>
  <si>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</si>
  <si>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</si>
  <si>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</si>
  <si>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</si>
  <si>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</si>
  <si>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</si>
  <si>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</si>
  <si>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</si>
  <si>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</si>
  <si>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</si>
  <si>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</si>
  <si>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</si>
  <si>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</si>
  <si>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</si>
  <si>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</si>
  <si>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</si>
  <si>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</si>
  <si>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</si>
  <si>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</si>
  <si>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</si>
  <si>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</si>
  <si>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</si>
  <si>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</si>
  <si>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</si>
  <si>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</si>
  <si>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</si>
  <si>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</si>
  <si>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</si>
  <si>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</si>
  <si>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</si>
  <si>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</si>
  <si>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</si>
  <si>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</si>
  <si>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</si>
  <si>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</si>
  <si>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</si>
  <si>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</si>
  <si>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</si>
  <si>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</si>
  <si>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</si>
  <si>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</si>
  <si>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</si>
  <si>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</si>
  <si>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</si>
  <si>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</si>
  <si>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</si>
  <si>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</si>
  <si>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</si>
  <si>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</si>
  <si>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</si>
  <si>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</si>
  <si>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</si>
  <si>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</si>
  <si>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</si>
  <si>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</si>
  <si>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</si>
  <si>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</si>
  <si>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</si>
  <si>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</si>
  <si>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</si>
  <si>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</si>
  <si>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</si>
  <si>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</si>
  <si>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</si>
  <si>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</si>
  <si>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</si>
  <si>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</si>
  <si>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</si>
  <si>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</si>
  <si>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</si>
  <si>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</si>
  <si>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</si>
  <si>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</si>
  <si>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</si>
  <si>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</si>
  <si>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</si>
  <si>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</si>
  <si>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</si>
  <si>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</si>
  <si>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</si>
  <si>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</si>
  <si>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</si>
  <si>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</si>
  <si>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</si>
  <si>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</si>
  <si>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</si>
  <si>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</si>
  <si>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</si>
  <si>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</si>
  <si>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</si>
  <si>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</si>
  <si>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</si>
  <si>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</si>
  <si>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</si>
  <si>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</si>
  <si>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</si>
  <si>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</si>
  <si>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</si>
  <si>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</si>
  <si>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</si>
  <si>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</si>
  <si>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</si>
  <si>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</si>
  <si>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</si>
  <si>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</si>
  <si>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</si>
  <si>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</si>
  <si>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</si>
  <si>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</si>
  <si>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</si>
  <si>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</si>
  <si>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</si>
  <si>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</si>
  <si>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</si>
  <si>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</si>
  <si>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</si>
  <si>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</si>
  <si>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</si>
  <si>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</si>
  <si>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</si>
  <si>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</si>
  <si>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</si>
  <si>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</si>
  <si>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</si>
  <si>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</si>
  <si>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</si>
  <si>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</si>
  <si>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</si>
  <si>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</si>
  <si>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</si>
  <si>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</si>
  <si>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</si>
  <si>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</si>
  <si>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</si>
  <si>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</si>
  <si>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</si>
  <si>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</si>
  <si>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</si>
  <si>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</si>
  <si>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</si>
  <si>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</si>
  <si>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</si>
  <si>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</si>
  <si>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</si>
  <si>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</si>
  <si>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</si>
  <si>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</si>
  <si>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</si>
  <si>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</si>
  <si>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</si>
  <si>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</si>
  <si>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</si>
  <si>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</si>
  <si>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</si>
  <si>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</si>
  <si>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</si>
  <si>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</si>
  <si>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</si>
  <si>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</si>
  <si>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</si>
  <si>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</si>
  <si>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</si>
  <si>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</si>
  <si>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</si>
  <si>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</si>
  <si>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</si>
  <si>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</si>
  <si>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</si>
  <si>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</si>
  <si>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</si>
  <si>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</si>
  <si>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</si>
  <si>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</si>
  <si>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</si>
  <si>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</si>
  <si>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</si>
  <si>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</si>
  <si>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</si>
  <si>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</si>
  <si>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</si>
  <si>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</si>
  <si>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</si>
  <si>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</si>
  <si>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</si>
  <si>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</si>
  <si>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</si>
  <si>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</si>
  <si>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</si>
  <si>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</si>
  <si>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</si>
  <si>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</si>
  <si>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</si>
  <si>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</si>
  <si>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</si>
  <si>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</si>
  <si>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</si>
  <si>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</si>
  <si>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</si>
  <si>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</si>
  <si>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</si>
  <si>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</si>
  <si>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</si>
  <si>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</si>
  <si>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</si>
  <si>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</si>
  <si>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</si>
  <si>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</si>
  <si>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</si>
  <si>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</si>
  <si>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</si>
  <si>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</si>
  <si>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</si>
  <si>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</si>
  <si>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</si>
  <si>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</si>
  <si>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</si>
  <si>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</si>
  <si>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</si>
  <si>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</si>
  <si>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</si>
  <si>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</si>
  <si>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</si>
  <si>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</si>
  <si>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</si>
  <si>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</si>
  <si>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</si>
  <si>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</si>
  <si>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</si>
  <si>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</si>
  <si>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</si>
  <si>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</si>
  <si>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</si>
  <si>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</si>
  <si>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</si>
  <si>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</si>
  <si>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</si>
  <si>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</si>
  <si>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</si>
  <si>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</si>
  <si>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</si>
  <si>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</si>
  <si>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</si>
  <si>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</si>
  <si>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</si>
  <si>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</si>
  <si>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</si>
  <si>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</si>
  <si>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</si>
  <si>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</si>
  <si>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</si>
  <si>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</si>
  <si>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</si>
  <si>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</si>
  <si>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</si>
  <si>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</si>
  <si>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</si>
  <si>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</si>
  <si>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</si>
  <si>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</si>
  <si>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</si>
  <si>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</si>
  <si>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</si>
  <si>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</si>
  <si>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</si>
  <si>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</si>
  <si>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</si>
  <si>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</si>
  <si>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</si>
  <si>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</si>
  <si>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</si>
  <si>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</si>
  <si>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</si>
  <si>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</si>
  <si>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</si>
  <si>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</si>
  <si>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</si>
  <si>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</si>
  <si>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</si>
  <si>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</si>
  <si>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</si>
  <si>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</si>
  <si>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</si>
  <si>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</si>
  <si>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</si>
  <si>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</si>
  <si>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</si>
  <si>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</si>
  <si>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</si>
  <si>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</si>
  <si>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</si>
  <si>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</si>
  <si>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</si>
  <si>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</si>
  <si>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</si>
  <si>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</si>
  <si>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</si>
  <si>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</si>
  <si>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</si>
  <si>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</si>
  <si>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</si>
  <si>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</si>
  <si>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</si>
  <si>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</si>
  <si>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</si>
  <si>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</si>
  <si>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</si>
  <si>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</si>
  <si>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</si>
  <si>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</si>
  <si>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</si>
  <si>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</si>
  <si>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</si>
  <si>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</si>
  <si>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</si>
  <si>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</si>
  <si>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</si>
  <si>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</si>
  <si>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</si>
  <si>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</si>
  <si>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</si>
  <si>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</si>
  <si>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</si>
  <si>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</si>
  <si>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</si>
  <si>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</si>
  <si>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</si>
  <si>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</si>
  <si>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</si>
  <si>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</si>
  <si>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</si>
  <si>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</si>
  <si>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</si>
  <si>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</si>
  <si>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</si>
  <si>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</si>
  <si>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</si>
  <si>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</si>
  <si>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</si>
  <si>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</si>
  <si>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</si>
  <si>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</si>
  <si>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</si>
  <si>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</si>
  <si>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</si>
  <si>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</si>
  <si>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</si>
  <si>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</si>
  <si>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</si>
  <si>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</si>
  <si>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</si>
  <si>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</si>
  <si>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</si>
  <si>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</si>
  <si>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</si>
  <si>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</si>
  <si>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</si>
  <si>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</si>
  <si>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</si>
  <si>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</si>
  <si>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</si>
  <si>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</si>
  <si>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</si>
  <si>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</si>
  <si>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</si>
  <si>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</si>
  <si>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</si>
  <si>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</si>
  <si>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</si>
  <si>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</si>
  <si>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</si>
  <si>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</si>
  <si>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</si>
  <si>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</si>
  <si>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</si>
  <si>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</si>
  <si>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</si>
  <si>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</si>
  <si>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</si>
  <si>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</si>
  <si>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</si>
  <si>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</si>
  <si>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</si>
  <si>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</si>
  <si>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</si>
  <si>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</si>
  <si>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</si>
  <si>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</si>
  <si>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</si>
  <si>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</si>
  <si>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</si>
  <si>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</si>
  <si>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</si>
  <si>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</si>
  <si>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</si>
  <si>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</si>
  <si>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</si>
  <si>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</si>
  <si>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</si>
  <si>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</si>
  <si>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</si>
  <si>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</si>
  <si>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</si>
  <si>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</si>
  <si>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</si>
  <si>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</si>
  <si>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</si>
  <si>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</si>
  <si>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</si>
  <si>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</si>
  <si>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</si>
  <si>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</si>
  <si>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</si>
  <si>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</si>
  <si>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</si>
  <si>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</si>
  <si>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</si>
  <si>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</si>
  <si>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</si>
  <si>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</si>
  <si>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</si>
  <si>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</si>
  <si>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</si>
  <si>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</si>
  <si>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</si>
  <si>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</si>
  <si>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</si>
  <si>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</si>
  <si>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</si>
  <si>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</si>
  <si>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</si>
  <si>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</si>
  <si>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</si>
  <si>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</si>
  <si>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</si>
  <si>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</si>
  <si>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</si>
  <si>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</si>
  <si>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</si>
  <si>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</si>
  <si>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</si>
  <si>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</si>
  <si>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</si>
  <si>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</si>
  <si>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</si>
  <si>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</si>
  <si>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</si>
  <si>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</si>
  <si>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</si>
  <si>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</si>
  <si>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</si>
  <si>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</si>
  <si>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</si>
  <si>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</si>
  <si>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</si>
  <si>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</si>
  <si>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</si>
  <si>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</si>
  <si>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</si>
  <si>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</si>
  <si>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</si>
  <si>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</si>
  <si>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</si>
  <si>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</si>
  <si>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</si>
  <si>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</si>
  <si>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</si>
  <si>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</si>
  <si>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</si>
  <si>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</si>
  <si>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</si>
  <si>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</si>
  <si>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</si>
  <si>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</si>
  <si>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</si>
  <si>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</si>
  <si>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</si>
  <si>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</si>
  <si>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</si>
  <si>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</si>
  <si>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</si>
  <si>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</si>
  <si>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</si>
  <si>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</si>
  <si>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</si>
  <si>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</si>
  <si>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</si>
  <si>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</si>
  <si>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</si>
  <si>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</si>
  <si>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</si>
  <si>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</si>
  <si>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</si>
  <si>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</si>
  <si>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</si>
  <si>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</si>
  <si>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</si>
  <si>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</si>
  <si>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</si>
  <si>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</si>
  <si>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</si>
  <si>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</si>
  <si>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</si>
  <si>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</si>
  <si>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</si>
  <si>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</si>
  <si>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</si>
  <si>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</si>
  <si>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</si>
  <si>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</si>
  <si>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</si>
  <si>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</si>
  <si>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</si>
  <si>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</si>
  <si>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</si>
  <si>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</si>
  <si>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</si>
  <si>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</si>
  <si>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</si>
  <si>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</si>
  <si>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</si>
  <si>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</si>
  <si>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</si>
  <si>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</si>
  <si>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</si>
  <si>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</si>
  <si>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</si>
  <si>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</si>
  <si>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</si>
  <si>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</si>
  <si>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</si>
  <si>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</si>
  <si>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</si>
  <si>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</si>
  <si>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</si>
  <si>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</si>
  <si>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</si>
  <si>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</si>
  <si>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</si>
  <si>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</si>
  <si>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</si>
  <si>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</si>
  <si>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</si>
  <si>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</si>
  <si>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</si>
  <si>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</si>
  <si>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</si>
  <si>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</si>
  <si>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</si>
  <si>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</si>
  <si>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</si>
  <si>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</si>
  <si>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</si>
  <si>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</si>
  <si>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</si>
  <si>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</si>
  <si>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</si>
  <si>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</si>
  <si>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</si>
  <si>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</si>
  <si>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</si>
  <si>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</si>
  <si>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</si>
  <si>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</si>
  <si>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</si>
  <si>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</si>
  <si>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</si>
  <si>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</si>
  <si>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</si>
  <si>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</si>
  <si>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</si>
  <si>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</si>
  <si>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</si>
  <si>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</si>
  <si>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</si>
  <si>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</si>
  <si>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</si>
  <si>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</si>
  <si>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</si>
  <si>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</si>
  <si>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</si>
  <si>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</si>
  <si>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</si>
  <si>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</si>
  <si>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</si>
  <si>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</si>
  <si>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</si>
  <si>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</si>
  <si>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</si>
  <si>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</si>
  <si>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</si>
  <si>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</si>
  <si>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</si>
  <si>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</si>
  <si>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</si>
  <si>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</si>
  <si>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</si>
  <si>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</si>
  <si>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</si>
  <si>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</si>
  <si>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</si>
  <si>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</si>
  <si>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</si>
  <si>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</si>
  <si>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</si>
  <si>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</si>
  <si>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</si>
  <si>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</si>
  <si>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</si>
  <si>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</si>
  <si>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</si>
  <si>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</si>
  <si>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</si>
  <si>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</si>
  <si>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</si>
  <si>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</si>
  <si>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</si>
  <si>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</si>
  <si>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</si>
  <si>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</si>
  <si>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</si>
  <si>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</si>
  <si>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</si>
  <si>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</si>
  <si>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</si>
  <si>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</si>
  <si>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</si>
  <si>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</si>
  <si>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</si>
  <si>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</si>
  <si>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</si>
  <si>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</si>
  <si>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</si>
  <si>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</si>
  <si>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</si>
  <si>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</si>
  <si>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</si>
  <si>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</si>
  <si>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</si>
  <si>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</si>
  <si>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</si>
  <si>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</si>
  <si>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</si>
  <si>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</si>
  <si>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</si>
  <si>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</si>
  <si>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</si>
  <si>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</si>
  <si>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</si>
  <si>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</si>
  <si>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</si>
  <si>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</si>
  <si>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</si>
  <si>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</si>
  <si>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</si>
  <si>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</si>
  <si>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</si>
  <si>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</si>
  <si>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</si>
  <si>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</si>
  <si>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</si>
  <si>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</si>
  <si>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</si>
  <si>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</si>
  <si>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</si>
  <si>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</si>
  <si>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</si>
  <si>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</si>
  <si>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</si>
  <si>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</si>
  <si>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</si>
  <si>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</si>
  <si>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</si>
  <si>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</si>
  <si>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</si>
  <si>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</si>
  <si>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</si>
  <si>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</si>
  <si>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</si>
  <si>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</si>
  <si>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</si>
  <si>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</si>
  <si>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</si>
  <si>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</si>
  <si>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</si>
  <si>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</si>
  <si>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</si>
  <si>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</si>
  <si>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</si>
  <si>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</si>
  <si>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</si>
  <si>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</si>
  <si>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</si>
  <si>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</si>
  <si>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</si>
  <si>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</si>
  <si>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</si>
  <si>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</si>
  <si>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</si>
  <si>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</si>
  <si>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</si>
  <si>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</si>
  <si>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</si>
  <si>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</si>
  <si>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</si>
  <si>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</si>
  <si>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</si>
  <si>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</si>
  <si>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</si>
  <si>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</si>
  <si>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</si>
  <si>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</si>
  <si>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</si>
  <si>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</si>
  <si>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</si>
  <si>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</si>
  <si>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</si>
  <si>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</si>
  <si>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</si>
  <si>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</si>
  <si>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</si>
  <si>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</si>
  <si>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</si>
  <si>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</si>
  <si>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</si>
  <si>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</si>
  <si>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</si>
  <si>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</si>
  <si>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</si>
  <si>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</si>
  <si>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</si>
  <si>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</si>
  <si>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</si>
  <si>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</si>
  <si>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</si>
  <si>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</si>
  <si>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</si>
  <si>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</si>
  <si>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</si>
  <si>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</si>
  <si>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</si>
  <si>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</si>
  <si>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</si>
  <si>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</si>
  <si>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</si>
  <si>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</si>
  <si>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</si>
  <si>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</si>
  <si>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</si>
  <si>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</si>
  <si>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</si>
  <si>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</si>
  <si>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</si>
  <si>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</si>
  <si>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</si>
  <si>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</si>
  <si>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</si>
  <si>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</si>
  <si>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</si>
  <si>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</si>
  <si>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</si>
  <si>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</si>
  <si>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</si>
  <si>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</si>
  <si>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</si>
  <si>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</si>
  <si>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</si>
  <si>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</si>
  <si>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</si>
  <si>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</si>
  <si>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</si>
  <si>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</si>
  <si>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</si>
  <si>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</si>
  <si>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</si>
  <si>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</si>
  <si>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</si>
  <si>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</si>
  <si>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</si>
  <si>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</si>
  <si>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</si>
  <si>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</si>
  <si>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</si>
  <si>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</si>
  <si>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</si>
  <si>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</si>
  <si>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</si>
  <si>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</si>
  <si>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</si>
  <si>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</si>
  <si>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</si>
  <si>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</si>
  <si>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</si>
  <si>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</si>
  <si>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</si>
  <si>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</si>
  <si>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</si>
  <si>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</si>
  <si>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</si>
  <si>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</si>
  <si>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</si>
  <si>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</si>
  <si>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</si>
  <si>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</si>
  <si>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</si>
  <si>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</si>
  <si>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</si>
  <si>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</si>
  <si>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</si>
  <si>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</si>
  <si>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</si>
  <si>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</si>
  <si>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</si>
  <si>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</si>
  <si>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</si>
  <si>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</si>
  <si>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</si>
  <si>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</si>
  <si>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</si>
  <si>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</si>
  <si>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</si>
  <si>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</si>
  <si>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</si>
  <si>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</si>
  <si>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</si>
  <si>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</si>
  <si>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</si>
  <si>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</si>
  <si>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</si>
  <si>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</si>
  <si>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</si>
  <si>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</si>
  <si>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</si>
  <si>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</si>
  <si>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</si>
  <si>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</si>
  <si>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</si>
  <si>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</si>
  <si>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</si>
  <si>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</si>
  <si>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</si>
  <si>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</si>
  <si>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</si>
  <si>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</si>
  <si>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</si>
  <si>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</si>
  <si>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</si>
  <si>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</si>
  <si>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</si>
  <si>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</si>
  <si>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</si>
  <si>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</si>
  <si>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</si>
  <si>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</si>
  <si>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</si>
  <si>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</si>
  <si>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</si>
  <si>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</si>
  <si>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</si>
  <si>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</si>
  <si>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</si>
  <si>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</si>
  <si>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</si>
  <si>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</si>
  <si>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</si>
  <si>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</si>
  <si>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</si>
  <si>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</si>
  <si>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</si>
  <si>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</si>
  <si>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</si>
  <si>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</si>
  <si>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</si>
  <si>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</si>
  <si>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</si>
  <si>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</si>
  <si>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</si>
  <si>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</si>
  <si>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</si>
  <si>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</si>
  <si>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</si>
  <si>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</si>
  <si>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</si>
  <si>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</si>
  <si>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</si>
  <si>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</si>
  <si>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</si>
  <si>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</si>
  <si>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</si>
  <si>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</si>
  <si>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</si>
  <si>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</si>
  <si>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</si>
  <si>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</si>
  <si>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</si>
  <si>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</si>
  <si>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</si>
  <si>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</si>
  <si>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</si>
  <si>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</si>
  <si>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</si>
  <si>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</si>
  <si>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</si>
  <si>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</si>
  <si>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</si>
  <si>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</si>
  <si>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</si>
  <si>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</si>
  <si>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</si>
  <si>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</si>
  <si>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</si>
  <si>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</si>
  <si>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</si>
  <si>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</si>
  <si>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</si>
  <si>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</si>
  <si>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</si>
  <si>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</si>
  <si>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</si>
  <si>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</si>
  <si>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</si>
  <si>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</si>
  <si>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</si>
  <si>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</si>
  <si>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</si>
  <si>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</si>
  <si>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</si>
  <si>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</si>
  <si>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</si>
  <si>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</si>
  <si>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</si>
  <si>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</si>
  <si>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</si>
  <si>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</si>
  <si>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</si>
  <si>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</si>
  <si>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</si>
  <si>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</si>
  <si>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</si>
  <si>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</si>
  <si>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</si>
  <si>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</si>
  <si>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</si>
  <si>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</si>
  <si>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</si>
  <si>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</si>
  <si>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</si>
  <si>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</si>
  <si>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</si>
  <si>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</si>
  <si>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</si>
  <si>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</si>
  <si>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</si>
  <si>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</si>
  <si>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</si>
  <si>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</si>
  <si>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</si>
  <si>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</si>
  <si>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</si>
  <si>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</si>
  <si>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</si>
  <si>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</si>
  <si>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</si>
  <si>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</si>
  <si>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</si>
  <si>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</si>
  <si>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</si>
  <si>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</si>
  <si>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</si>
  <si>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</si>
  <si>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</si>
  <si>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</si>
  <si>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</si>
  <si>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</si>
  <si>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</si>
  <si>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</si>
  <si>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</si>
  <si>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</si>
  <si>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</si>
  <si>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</si>
  <si>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</si>
  <si>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</si>
  <si>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</si>
  <si>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</si>
  <si>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</si>
  <si>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</si>
  <si>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</si>
  <si>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</si>
  <si>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</si>
  <si>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</si>
  <si>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</si>
  <si>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</si>
  <si>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</si>
  <si>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</si>
  <si>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</si>
  <si>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</si>
  <si>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</si>
  <si>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</si>
  <si>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</si>
  <si>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</si>
  <si>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</si>
  <si>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</si>
  <si>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</si>
  <si>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</si>
  <si>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</si>
  <si>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</si>
  <si>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</si>
  <si>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</si>
  <si>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</si>
  <si>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</si>
  <si>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</si>
  <si>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</si>
  <si>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</si>
  <si>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</si>
  <si>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</si>
  <si>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</si>
  <si>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</si>
  <si>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</si>
  <si>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</si>
  <si>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</si>
  <si>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</si>
  <si>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</si>
  <si>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</si>
  <si>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</si>
  <si>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</si>
  <si>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</si>
  <si>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</si>
  <si>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</si>
  <si>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</si>
  <si>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</si>
  <si>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</si>
  <si>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</si>
  <si>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</si>
  <si>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</si>
  <si>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</si>
  <si>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</si>
  <si>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</si>
  <si>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</si>
  <si>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</si>
  <si>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</si>
  <si>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</si>
  <si>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</si>
  <si>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</si>
  <si>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</si>
  <si>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</si>
  <si>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</si>
  <si>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</si>
  <si>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</si>
  <si>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</si>
  <si>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</si>
  <si>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</si>
  <si>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</si>
  <si>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</si>
  <si>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</si>
  <si>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</si>
  <si>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</si>
  <si>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</si>
  <si>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</si>
  <si>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</si>
  <si>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</si>
  <si>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</si>
  <si>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</si>
  <si>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</si>
  <si>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</si>
  <si>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</si>
  <si>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</si>
  <si>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</si>
  <si>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</si>
  <si>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</si>
  <si>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</si>
  <si>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</si>
  <si>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</si>
  <si>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</si>
  <si>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</si>
  <si>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</si>
  <si>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</si>
  <si>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</si>
  <si>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</si>
  <si>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</si>
  <si>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</si>
  <si>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</si>
  <si>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</si>
  <si>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</si>
  <si>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</si>
  <si>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</si>
  <si>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</si>
  <si>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</si>
  <si>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</si>
  <si>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</si>
  <si>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</si>
  <si>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</si>
  <si>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</si>
  <si>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</si>
  <si>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</si>
  <si>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</si>
  <si>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</si>
  <si>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</si>
  <si>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</si>
  <si>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</si>
  <si>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</si>
  <si>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</si>
  <si>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</si>
  <si>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</si>
  <si>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</si>
  <si>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</si>
  <si>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</si>
  <si>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</si>
  <si>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</si>
  <si>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</si>
  <si>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</si>
  <si>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</si>
  <si>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</si>
  <si>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</si>
  <si>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</si>
  <si>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</si>
  <si>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</si>
  <si>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</si>
  <si>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</si>
  <si>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</si>
  <si>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</si>
  <si>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</si>
  <si>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</si>
  <si>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</si>
  <si>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</si>
  <si>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</si>
  <si>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</si>
  <si>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</si>
  <si>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</si>
  <si>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</si>
  <si>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</si>
  <si>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</si>
  <si>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</si>
  <si>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</si>
  <si>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</si>
  <si>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</si>
  <si>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</si>
  <si>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</si>
  <si>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</si>
  <si>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</si>
  <si>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</si>
  <si>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</si>
  <si>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</si>
  <si>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</si>
  <si>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</si>
  <si>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</si>
  <si>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</si>
  <si>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</si>
  <si>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</si>
  <si>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</si>
  <si>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</si>
  <si>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</si>
  <si>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</si>
  <si>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</si>
  <si>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</si>
  <si>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</si>
  <si>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</si>
  <si>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</si>
  <si>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</si>
  <si>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</si>
  <si>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</si>
  <si>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</si>
  <si>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</si>
  <si>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</si>
  <si>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</si>
  <si>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</si>
  <si>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</si>
  <si>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</si>
  <si>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</si>
  <si>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</si>
  <si>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</si>
  <si>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</si>
  <si>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</si>
  <si>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</si>
  <si>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</si>
  <si>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</si>
  <si>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</si>
  <si>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</si>
  <si>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</si>
  <si>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</si>
  <si>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</si>
  <si>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</si>
  <si>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</si>
  <si>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</si>
  <si>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</si>
  <si>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</si>
  <si>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</si>
  <si>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</si>
  <si>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</si>
  <si>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</si>
  <si>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</si>
  <si>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</si>
  <si>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</si>
  <si>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</si>
  <si>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</si>
  <si>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</si>
  <si>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</si>
  <si>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</si>
  <si>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</si>
  <si>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</si>
  <si>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</si>
  <si>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</si>
  <si>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</si>
  <si>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</si>
  <si>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</si>
  <si>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</si>
  <si>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</si>
  <si>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</si>
  <si>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</si>
  <si>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</si>
  <si>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</si>
  <si>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</si>
  <si>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</si>
  <si>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</si>
  <si>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</si>
  <si>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</si>
  <si>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</si>
  <si>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</si>
  <si>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</si>
  <si>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</si>
  <si>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</si>
  <si>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</si>
  <si>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</si>
  <si>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</si>
  <si>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</si>
  <si>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</si>
  <si>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</si>
  <si>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</si>
  <si>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</si>
  <si>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</si>
  <si>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</si>
  <si>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</si>
  <si>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</si>
  <si>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</si>
  <si>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</si>
  <si>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</si>
  <si>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</si>
  <si>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</si>
  <si>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</si>
  <si>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</si>
  <si>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</si>
  <si>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</si>
  <si>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</si>
  <si>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</si>
  <si>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</si>
  <si>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</si>
  <si>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</si>
  <si>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</si>
  <si>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</si>
  <si>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</si>
  <si>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</si>
  <si>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</si>
  <si>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</si>
  <si>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</si>
  <si>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</si>
  <si>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</si>
  <si>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</si>
  <si>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</si>
  <si>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</si>
  <si>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</si>
  <si>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</si>
  <si>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</si>
  <si>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</si>
  <si>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</si>
  <si>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</si>
  <si>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</si>
  <si>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</si>
  <si>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</si>
  <si>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</si>
  <si>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</si>
  <si>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</si>
  <si>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</si>
  <si>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</si>
  <si>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</si>
  <si>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</si>
  <si>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</si>
  <si>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</si>
  <si>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</si>
  <si>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</si>
  <si>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</si>
  <si>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</si>
  <si>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</si>
  <si>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</si>
  <si>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</si>
  <si>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</si>
  <si>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</si>
  <si>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</si>
  <si>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</si>
  <si>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</si>
  <si>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</si>
  <si>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</si>
  <si>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</si>
  <si>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</si>
  <si>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</si>
  <si>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</si>
  <si>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</si>
  <si>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</si>
  <si>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</si>
  <si>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</si>
  <si>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</si>
  <si>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</si>
  <si>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</si>
  <si>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</si>
  <si>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</si>
  <si>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</si>
  <si>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</si>
  <si>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</si>
  <si>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</si>
  <si>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</si>
  <si>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</si>
  <si>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</si>
  <si>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</si>
  <si>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</si>
  <si>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</si>
  <si>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</si>
  <si>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</si>
  <si>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</si>
  <si>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</si>
  <si>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</si>
  <si>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</si>
  <si>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</si>
  <si>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</si>
  <si>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</si>
  <si>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</si>
  <si>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</si>
  <si>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</si>
  <si>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</si>
  <si>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</si>
  <si>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</si>
  <si>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</si>
  <si>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</si>
  <si>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</si>
  <si>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</si>
  <si>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</si>
  <si>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</si>
  <si>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</si>
  <si>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</si>
  <si>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</si>
  <si>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</si>
  <si>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</si>
  <si>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</si>
  <si>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</si>
  <si>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</si>
  <si>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</si>
  <si>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</si>
  <si>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</si>
  <si>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</si>
  <si>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</si>
  <si>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</si>
  <si>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</si>
  <si>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</si>
  <si>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</si>
  <si>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</si>
  <si>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</si>
  <si>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</si>
  <si>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</si>
  <si>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</si>
  <si>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</si>
  <si>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</si>
  <si>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</si>
  <si>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</si>
  <si>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</si>
  <si>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</si>
  <si>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</si>
  <si>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</si>
  <si>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</si>
  <si>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</si>
  <si>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</si>
  <si>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</si>
  <si>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</si>
  <si>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</si>
  <si>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</si>
  <si>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</si>
  <si>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</si>
  <si>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</si>
  <si>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</si>
  <si>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</si>
  <si>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</si>
  <si>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</si>
  <si>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</si>
  <si>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</si>
  <si>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</si>
  <si>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</si>
  <si>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</si>
  <si>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</si>
  <si>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</si>
  <si>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</si>
  <si>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</si>
  <si>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</si>
  <si>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</si>
  <si>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</si>
  <si>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</si>
  <si>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</si>
  <si>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</si>
  <si>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</si>
  <si>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</si>
  <si>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</si>
  <si>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</si>
  <si>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</si>
  <si>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</si>
  <si>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</si>
  <si>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</si>
  <si>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</si>
  <si>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</si>
  <si>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</si>
  <si>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</si>
  <si>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</si>
  <si>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</si>
  <si>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</si>
  <si>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</si>
  <si>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</si>
  <si>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</si>
  <si>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</si>
  <si>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</si>
  <si>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</si>
  <si>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</si>
  <si>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</si>
  <si>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</si>
  <si>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</si>
  <si>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</si>
  <si>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</si>
  <si>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</si>
  <si>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</si>
  <si>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</si>
  <si>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</si>
  <si>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</si>
  <si>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</si>
  <si>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</si>
  <si>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</si>
  <si>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</si>
  <si>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</si>
  <si>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</si>
  <si>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</si>
  <si>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</si>
  <si>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</si>
  <si>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</si>
  <si>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</si>
  <si>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</si>
  <si>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</si>
  <si>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</si>
  <si>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</si>
  <si>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</si>
  <si>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</si>
  <si>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</si>
  <si>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</si>
  <si>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</si>
  <si>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</si>
  <si>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</si>
  <si>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</si>
  <si>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</si>
  <si>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</si>
  <si>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</si>
  <si>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</si>
  <si>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</si>
  <si>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</si>
  <si>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</si>
  <si>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</si>
  <si>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</si>
  <si>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</si>
  <si>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</si>
  <si>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</si>
  <si>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</si>
  <si>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</si>
  <si>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</si>
  <si>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</si>
  <si>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</si>
  <si>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</si>
  <si>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</si>
  <si>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</si>
  <si>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</si>
  <si>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</si>
  <si>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</si>
  <si>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</si>
  <si>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</si>
  <si>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</si>
  <si>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</si>
  <si>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</si>
  <si>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</si>
  <si>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</si>
  <si>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</si>
  <si>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</si>
  <si>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</si>
  <si>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</si>
  <si>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</si>
  <si>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</si>
  <si>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</si>
  <si>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</si>
  <si>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</si>
  <si>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</si>
  <si>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</si>
  <si>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</si>
  <si>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</si>
  <si>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</si>
  <si>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</si>
  <si>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</si>
  <si>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</si>
  <si>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</si>
  <si>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</si>
  <si>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</si>
  <si>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</si>
  <si>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</si>
  <si>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</si>
  <si>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</si>
  <si>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</si>
  <si>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</si>
  <si>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</si>
  <si>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</si>
  <si>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</si>
  <si>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</si>
  <si>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</si>
  <si>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</si>
  <si>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</si>
  <si>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</si>
  <si>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</si>
  <si>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</si>
  <si>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</si>
  <si>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</si>
  <si>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</si>
  <si>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</si>
  <si>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</si>
  <si>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</si>
  <si>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</si>
  <si>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</si>
  <si>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</si>
  <si>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</si>
  <si>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</si>
  <si>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</si>
  <si>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</si>
  <si>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</si>
  <si>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</si>
  <si>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</si>
  <si>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</si>
  <si>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</si>
  <si>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</si>
  <si>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</si>
  <si>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</si>
  <si>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</si>
  <si>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</si>
  <si>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</si>
  <si>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</si>
  <si>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</si>
  <si>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</si>
  <si>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</si>
  <si>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</si>
  <si>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</si>
  <si>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</si>
  <si>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</si>
  <si>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</si>
  <si>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</si>
  <si>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</si>
  <si>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</si>
  <si>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</si>
  <si>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</si>
  <si>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</si>
  <si>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</si>
  <si>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</si>
  <si>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</si>
  <si>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</si>
  <si>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</si>
  <si>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</si>
  <si>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</si>
  <si>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</si>
  <si>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</si>
  <si>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</si>
  <si>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</si>
  <si>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</si>
  <si>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</si>
  <si>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</si>
  <si>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</si>
  <si>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</si>
  <si>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</si>
  <si>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</si>
  <si>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</si>
  <si>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</si>
  <si>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</si>
  <si>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</si>
  <si>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</si>
  <si>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</si>
  <si>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</si>
  <si>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</si>
  <si>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</si>
  <si>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</si>
  <si>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</si>
  <si>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</si>
  <si>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</si>
  <si>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</si>
  <si>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</si>
  <si>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</si>
  <si>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</si>
  <si>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</si>
  <si>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</si>
  <si>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</si>
  <si>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</si>
  <si>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</si>
  <si>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</si>
  <si>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</si>
  <si>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</si>
  <si>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</si>
  <si>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</si>
  <si>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</si>
  <si>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</si>
  <si>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</si>
  <si>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</si>
  <si>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</si>
  <si>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</si>
  <si>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</si>
  <si>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</si>
  <si>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</si>
  <si>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</si>
  <si>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</si>
  <si>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</si>
  <si>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</si>
  <si>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</si>
  <si>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</si>
  <si>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</si>
  <si>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</si>
  <si>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</si>
  <si>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</si>
  <si>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</si>
  <si>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</si>
  <si>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</si>
  <si>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</si>
  <si>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</si>
  <si>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</si>
  <si>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</si>
  <si>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</si>
  <si>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</si>
  <si>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</si>
  <si>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</si>
  <si>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</si>
  <si>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</si>
  <si>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</si>
  <si>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</si>
  <si>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</si>
  <si>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</si>
  <si>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</si>
  <si>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</si>
  <si>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</si>
  <si>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</si>
  <si>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</si>
  <si>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</si>
  <si>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</si>
  <si>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</si>
  <si>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</si>
  <si>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</si>
  <si>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</si>
  <si>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</si>
  <si>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</si>
  <si>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</si>
  <si>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</si>
  <si>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</si>
  <si>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</si>
  <si>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</si>
  <si>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</si>
  <si>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</si>
  <si>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</si>
  <si>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</si>
  <si>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</si>
  <si>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</si>
  <si>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</si>
  <si>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</si>
  <si>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</si>
  <si>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</si>
  <si>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</si>
  <si>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</si>
  <si>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</si>
  <si>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</si>
  <si>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</si>
  <si>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</si>
  <si>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</si>
  <si>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</si>
  <si>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</si>
  <si>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</si>
  <si>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</si>
  <si>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</si>
  <si>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</si>
  <si>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</si>
  <si>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</si>
  <si>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</si>
  <si>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</si>
  <si>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</si>
  <si>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</si>
  <si>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</si>
  <si>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</si>
  <si>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</si>
  <si>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</si>
  <si>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</si>
  <si>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</si>
  <si>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</si>
  <si>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</si>
  <si>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</si>
  <si>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</si>
  <si>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</si>
  <si>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</si>
  <si>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</si>
  <si>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</si>
  <si>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</si>
  <si>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</si>
  <si>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</si>
  <si>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</si>
  <si>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</si>
  <si>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</si>
  <si>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</si>
  <si>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</si>
  <si>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</si>
  <si>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</si>
  <si>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</si>
  <si>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</si>
  <si>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</si>
  <si>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</si>
  <si>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</si>
  <si>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</si>
  <si>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</si>
  <si>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</si>
  <si>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</si>
  <si>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</si>
  <si>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</si>
  <si>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</si>
  <si>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</si>
  <si>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</si>
  <si>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</si>
  <si>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</si>
  <si>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</si>
  <si>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</si>
  <si>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</si>
  <si>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</si>
  <si>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</si>
  <si>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</si>
  <si>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</si>
  <si>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</si>
  <si>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</si>
  <si>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</si>
  <si>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</si>
  <si>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</si>
  <si>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</si>
  <si>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</si>
  <si>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</si>
  <si>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</si>
  <si>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</si>
  <si>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</si>
  <si>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</si>
  <si>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</si>
  <si>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</si>
  <si>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</si>
  <si>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</si>
  <si>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</si>
  <si>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</si>
  <si>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</si>
  <si>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</si>
  <si>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</si>
  <si>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</si>
  <si>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</si>
  <si>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</si>
  <si>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</si>
  <si>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</si>
  <si>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</si>
  <si>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</si>
  <si>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</si>
  <si>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</si>
  <si>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</si>
  <si>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</si>
  <si>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</si>
  <si>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</si>
  <si>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</si>
  <si>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</si>
  <si>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</si>
  <si>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</si>
  <si>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</si>
  <si>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</si>
  <si>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</si>
  <si>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</si>
  <si>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</si>
  <si>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</si>
  <si>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</si>
  <si>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</si>
  <si>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</si>
  <si>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</si>
  <si>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</si>
  <si>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</si>
  <si>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</si>
  <si>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</si>
  <si>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</si>
  <si>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</si>
  <si>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</si>
  <si>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</si>
  <si>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</si>
  <si>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</si>
  <si>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</si>
  <si>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</si>
  <si>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</si>
  <si>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</si>
  <si>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</si>
  <si>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</si>
  <si>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</si>
  <si>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</si>
  <si>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</si>
  <si>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</si>
  <si>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</si>
  <si>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</si>
  <si>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</si>
  <si>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</si>
  <si>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</si>
  <si>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</si>
  <si>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</si>
  <si>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</si>
  <si>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</si>
  <si>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</si>
  <si>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</si>
  <si>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</si>
  <si>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</si>
  <si>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</si>
  <si>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</si>
  <si>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</si>
  <si>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</si>
  <si>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</si>
  <si>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</si>
  <si>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</si>
  <si>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</si>
  <si>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</si>
  <si>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</si>
  <si>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</si>
  <si>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</si>
  <si>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</si>
  <si>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</si>
  <si>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</si>
  <si>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</si>
  <si>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</si>
  <si>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</si>
  <si>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</si>
  <si>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</si>
  <si>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</si>
  <si>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</si>
  <si>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</si>
  <si>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</si>
  <si>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</si>
  <si>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</si>
  <si>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</si>
  <si>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</si>
  <si>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</si>
  <si>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</si>
  <si>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</si>
  <si>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</si>
  <si>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</si>
  <si>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</si>
  <si>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</si>
  <si>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</si>
  <si>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</si>
  <si>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</si>
  <si>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</si>
  <si>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</si>
  <si>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</si>
  <si>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</si>
  <si>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</si>
  <si>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</si>
  <si>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</si>
  <si>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</si>
  <si>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</si>
  <si>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</si>
  <si>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</si>
  <si>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</si>
  <si>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</si>
  <si>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</si>
  <si>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</si>
  <si>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</si>
  <si>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</si>
  <si>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</si>
  <si>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</si>
  <si>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</si>
  <si>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</si>
  <si>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</si>
  <si>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</si>
  <si>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</si>
  <si>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</si>
  <si>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</si>
  <si>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</si>
  <si>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</si>
  <si>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</si>
  <si>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</si>
  <si>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</si>
  <si>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</si>
  <si>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</si>
  <si>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</si>
  <si>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</si>
  <si>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</si>
  <si>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</si>
  <si>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</si>
  <si>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</si>
  <si>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</si>
  <si>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</si>
  <si>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</si>
  <si>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</si>
  <si>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</si>
  <si>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</si>
  <si>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</si>
  <si>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</si>
  <si>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</si>
  <si>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</si>
  <si>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</si>
  <si>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</si>
  <si>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</si>
  <si>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</si>
  <si>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</si>
  <si>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</si>
  <si>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</si>
  <si>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</si>
  <si>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</si>
  <si>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</si>
  <si>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</si>
  <si>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</si>
  <si>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</si>
  <si>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</si>
  <si>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</si>
  <si>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</si>
  <si>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</si>
  <si>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</si>
  <si>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</si>
  <si>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</si>
  <si>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</si>
  <si>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</si>
  <si>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</si>
  <si>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</si>
  <si>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</si>
  <si>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</si>
  <si>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</si>
  <si>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</si>
  <si>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</si>
  <si>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</si>
  <si>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</si>
  <si>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</si>
  <si>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</si>
  <si>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</si>
  <si>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</si>
  <si>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</si>
  <si>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</si>
  <si>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</si>
  <si>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</si>
  <si>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</si>
  <si>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</si>
  <si>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</si>
  <si>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</si>
  <si>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</si>
  <si>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</si>
  <si>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</si>
  <si>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</si>
  <si>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</si>
  <si>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</si>
  <si>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</si>
  <si>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</si>
  <si>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</si>
  <si>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</si>
  <si>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</si>
  <si>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</si>
  <si>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</si>
  <si>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</si>
  <si>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</si>
  <si>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</si>
  <si>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</si>
  <si>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</si>
  <si>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</si>
  <si>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</si>
  <si>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</si>
  <si>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</si>
  <si>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</si>
  <si>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</si>
  <si>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</si>
  <si>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</si>
  <si>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</si>
  <si>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</si>
  <si>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</si>
  <si>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</si>
  <si>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</si>
  <si>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</si>
  <si>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</si>
  <si>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</si>
  <si>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</si>
  <si>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</si>
  <si>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</si>
  <si>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</si>
  <si>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</si>
  <si>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</si>
  <si>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</si>
  <si>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</si>
  <si>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</si>
  <si>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</si>
  <si>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</si>
  <si>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</si>
  <si>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</si>
  <si>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</si>
  <si>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</si>
  <si>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</si>
  <si>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</si>
  <si>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</si>
  <si>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</si>
  <si>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</si>
  <si>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</si>
  <si>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</si>
  <si>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</si>
  <si>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</si>
  <si>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</si>
  <si>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</si>
  <si>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</si>
  <si>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</si>
  <si>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</si>
  <si>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</si>
  <si>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</si>
  <si>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</si>
  <si>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</si>
  <si>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</si>
  <si>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</si>
  <si>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</si>
  <si>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</si>
  <si>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</si>
  <si>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</si>
  <si>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</si>
  <si>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</si>
  <si>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</si>
  <si>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</si>
  <si>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</si>
  <si>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</si>
  <si>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</si>
  <si>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</si>
  <si>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</si>
  <si>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</si>
  <si>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</si>
  <si>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</si>
  <si>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</si>
  <si>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</si>
  <si>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</si>
  <si>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</si>
  <si>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</si>
  <si>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</si>
  <si>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</si>
  <si>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</si>
  <si>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</si>
  <si>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</si>
  <si>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</si>
  <si>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</si>
  <si>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</si>
  <si>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</si>
  <si>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</si>
  <si>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</si>
  <si>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</si>
  <si>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</si>
  <si>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</si>
  <si>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</si>
  <si>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</si>
  <si>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</si>
  <si>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</si>
  <si>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</si>
  <si>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</si>
  <si>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</si>
  <si>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</si>
  <si>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</si>
  <si>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</si>
  <si>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</si>
  <si>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</si>
  <si>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</si>
  <si>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</si>
  <si>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</si>
  <si>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</si>
  <si>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</si>
  <si>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</si>
  <si>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</si>
  <si>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</si>
  <si>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</si>
  <si>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</si>
  <si>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</si>
  <si>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</si>
  <si>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</si>
  <si>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</si>
  <si>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</si>
  <si>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</si>
  <si>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</si>
  <si>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</si>
  <si>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</si>
  <si>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</si>
  <si>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</si>
  <si>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</si>
  <si>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</si>
  <si>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</si>
  <si>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</si>
  <si>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</si>
  <si>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</si>
  <si>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</si>
  <si>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</si>
  <si>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</si>
  <si>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</si>
  <si>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</si>
  <si>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</si>
  <si>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</si>
  <si>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</si>
  <si>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</si>
  <si>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</si>
  <si>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</si>
  <si>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</si>
  <si>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</si>
  <si>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</si>
  <si>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</si>
  <si>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</si>
  <si>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</si>
  <si>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</si>
  <si>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</si>
  <si>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</si>
  <si>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</si>
  <si>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</si>
  <si>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</si>
  <si>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</si>
  <si>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</si>
  <si>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</si>
  <si>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</si>
  <si>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</si>
  <si>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</si>
  <si>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</si>
  <si>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</si>
  <si>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</si>
  <si>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</si>
  <si>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</si>
  <si>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</si>
  <si>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</si>
  <si>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</si>
  <si>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</si>
  <si>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</si>
  <si>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</si>
  <si>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</si>
  <si>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</si>
  <si>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</si>
  <si>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</si>
  <si>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</si>
  <si>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</si>
  <si>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</si>
  <si>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</si>
  <si>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</si>
  <si>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</si>
  <si>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</si>
  <si>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</si>
  <si>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</si>
  <si>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</si>
  <si>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</si>
  <si>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</si>
  <si>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</si>
  <si>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</si>
  <si>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</si>
  <si>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</si>
  <si>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</si>
  <si>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</si>
  <si>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</si>
  <si>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</si>
  <si>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</si>
  <si>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</si>
  <si>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</si>
  <si>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</si>
  <si>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</si>
  <si>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</si>
  <si>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</si>
  <si>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</si>
  <si>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</si>
  <si>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</si>
  <si>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</si>
  <si>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</si>
  <si>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</si>
  <si>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</si>
  <si>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</si>
  <si>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</si>
  <si>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</si>
  <si>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</si>
  <si>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</si>
  <si>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</si>
  <si>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</si>
  <si>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</si>
  <si>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</si>
  <si>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</si>
  <si>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</si>
  <si>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</si>
  <si>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</si>
  <si>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</si>
  <si>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</si>
  <si>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</si>
  <si>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</si>
  <si>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</si>
  <si>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</si>
  <si>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</si>
  <si>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</si>
  <si>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</si>
  <si>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</si>
  <si>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</si>
  <si>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</si>
  <si>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</si>
  <si>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</si>
  <si>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</si>
  <si>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</si>
  <si>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</si>
  <si>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</si>
  <si>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</si>
  <si>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</si>
  <si>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</si>
  <si>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</si>
  <si>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</si>
  <si>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</si>
  <si>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</si>
  <si>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</si>
  <si>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</si>
  <si>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</si>
  <si>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</si>
  <si>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</si>
  <si>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</si>
  <si>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</si>
  <si>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</si>
  <si>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</si>
  <si>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</si>
  <si>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</si>
  <si>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</si>
  <si>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</si>
  <si>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</si>
  <si>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</si>
  <si>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</si>
  <si>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</si>
  <si>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</si>
  <si>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</si>
  <si>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</si>
  <si>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</si>
  <si>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</si>
  <si>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</si>
  <si>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</si>
  <si>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</si>
  <si>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</si>
  <si>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</si>
  <si>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</si>
  <si>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</si>
  <si>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</si>
  <si>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</si>
  <si>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</si>
  <si>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</si>
  <si>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</si>
  <si>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</si>
  <si>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</si>
  <si>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</si>
  <si>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</si>
  <si>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</si>
  <si>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</si>
  <si>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</si>
  <si>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</si>
  <si>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</si>
  <si>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</si>
  <si>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</si>
  <si>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</si>
  <si>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</si>
  <si>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</si>
  <si>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</si>
  <si>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</si>
  <si>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</si>
  <si>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</si>
  <si>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</si>
  <si>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</si>
  <si>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</si>
  <si>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</si>
  <si>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</si>
  <si>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</si>
  <si>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</si>
  <si>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</si>
  <si>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</si>
  <si>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</si>
  <si>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</si>
  <si>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</si>
  <si>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</si>
  <si>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</si>
  <si>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</si>
  <si>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</si>
  <si>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</si>
  <si>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</si>
  <si>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</si>
  <si>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</si>
  <si>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</si>
  <si>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</si>
  <si>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</si>
  <si>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</si>
  <si>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</si>
  <si>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</si>
  <si>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</si>
  <si>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</si>
  <si>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</si>
  <si>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</si>
  <si>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</si>
  <si>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</si>
  <si>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</si>
  <si>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</si>
  <si>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</si>
  <si>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</si>
  <si>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</si>
  <si>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</si>
  <si>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</si>
  <si>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</si>
  <si>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</si>
  <si>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</si>
  <si>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</si>
  <si>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</si>
  <si>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</si>
  <si>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</si>
  <si>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</si>
  <si>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</si>
  <si>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</si>
  <si>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</si>
  <si>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</si>
  <si>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</si>
  <si>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</si>
  <si>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</si>
  <si>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</si>
  <si>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</si>
  <si>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</si>
  <si>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</si>
  <si>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</si>
  <si>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</si>
  <si>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</si>
  <si>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</si>
  <si>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</si>
  <si>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</si>
  <si>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</si>
  <si>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</si>
  <si>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</si>
  <si>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</si>
  <si>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</si>
  <si>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</si>
  <si>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</si>
  <si>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</si>
  <si>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</si>
  <si>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</si>
  <si>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</si>
  <si>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</si>
  <si>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</si>
  <si>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</si>
  <si>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</si>
  <si>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</si>
  <si>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</si>
  <si>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</si>
  <si>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</si>
  <si>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</si>
  <si>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</si>
  <si>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</si>
  <si>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</si>
  <si>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</si>
  <si>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</si>
  <si>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</si>
  <si>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</si>
  <si>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</si>
  <si>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</si>
  <si>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</si>
  <si>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</si>
  <si>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</si>
  <si>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</si>
  <si>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</si>
  <si>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</si>
  <si>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</si>
  <si>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</si>
  <si>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</si>
  <si>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</si>
  <si>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</si>
  <si>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</si>
  <si>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</si>
  <si>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</si>
  <si>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</si>
  <si>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</si>
  <si>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</si>
  <si>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</si>
  <si>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</si>
  <si>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</si>
  <si>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</si>
  <si>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</si>
  <si>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</si>
  <si>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</si>
  <si>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</si>
  <si>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</si>
  <si>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</si>
  <si>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</si>
  <si>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</si>
  <si>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</si>
  <si>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</si>
  <si>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</si>
  <si>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</si>
  <si>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</si>
  <si>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</si>
  <si>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</si>
  <si>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</si>
  <si>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</si>
  <si>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</si>
  <si>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</si>
  <si>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</si>
  <si>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</si>
  <si>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</si>
  <si>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</si>
  <si>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</si>
  <si>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</si>
  <si>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</si>
  <si>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</si>
  <si>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</si>
  <si>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</si>
  <si>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</si>
  <si>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</si>
  <si>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</si>
  <si>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</si>
  <si>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</si>
  <si>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</si>
  <si>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</si>
  <si>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</si>
  <si>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</si>
  <si>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</si>
  <si>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</si>
  <si>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</si>
  <si>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</si>
  <si>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</si>
  <si>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</si>
  <si>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</si>
  <si>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</si>
  <si>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</si>
  <si>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</si>
  <si>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</si>
  <si>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</si>
  <si>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</si>
  <si>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</si>
  <si>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</si>
  <si>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</si>
  <si>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</si>
  <si>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</si>
  <si>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</si>
  <si>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</si>
  <si>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</si>
  <si>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</si>
  <si>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</si>
  <si>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</si>
  <si>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</si>
  <si>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</si>
  <si>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</si>
  <si>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</si>
  <si>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</si>
  <si>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</si>
  <si>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</si>
  <si>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</si>
  <si>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</si>
  <si>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</si>
  <si>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</si>
  <si>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</si>
  <si>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</si>
  <si>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</si>
  <si>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</si>
  <si>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</si>
  <si>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</si>
  <si>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</si>
  <si>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</si>
  <si>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</si>
  <si>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</si>
  <si>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</si>
  <si>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</si>
  <si>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</si>
  <si>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</si>
  <si>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</si>
  <si>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</si>
  <si>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</si>
  <si>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</si>
  <si>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</si>
  <si>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</si>
  <si>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</si>
  <si>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</si>
  <si>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</si>
  <si>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</si>
  <si>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</si>
  <si>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</si>
  <si>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</si>
  <si>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</si>
  <si>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</si>
  <si>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</si>
  <si>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</si>
  <si>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</si>
  <si>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</si>
  <si>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</si>
  <si>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</si>
  <si>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</si>
  <si>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</si>
  <si>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</si>
  <si>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</si>
  <si>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</si>
  <si>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</si>
  <si>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</si>
  <si>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</si>
  <si>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</si>
  <si>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</si>
  <si>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</si>
  <si>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</si>
  <si>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</si>
  <si>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</si>
  <si>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</si>
  <si>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</si>
  <si>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</si>
  <si>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</si>
  <si>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</si>
  <si>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</si>
  <si>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</si>
  <si>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</si>
  <si>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</si>
  <si>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</si>
  <si>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</si>
  <si>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</si>
  <si>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</si>
  <si>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</si>
  <si>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</si>
  <si>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</si>
  <si>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</si>
  <si>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</si>
  <si>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</si>
  <si>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</si>
  <si>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</si>
  <si>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</si>
  <si>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</si>
  <si>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</si>
  <si>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</si>
  <si>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</si>
  <si>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</si>
  <si>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</si>
  <si>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</si>
  <si>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</si>
  <si>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</si>
  <si>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</si>
  <si>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</si>
  <si>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</si>
  <si>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</si>
  <si>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</si>
  <si>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</si>
  <si>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</si>
  <si>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</si>
  <si>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</si>
  <si>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</si>
  <si>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</si>
  <si>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</si>
  <si>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</si>
  <si>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</si>
  <si>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</si>
  <si>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</si>
  <si>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</si>
  <si>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</si>
  <si>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</si>
  <si>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</si>
  <si>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</si>
  <si>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</si>
  <si>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</si>
  <si>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</si>
  <si>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</si>
  <si>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</si>
  <si>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</si>
  <si>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</si>
  <si>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</si>
  <si>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</si>
  <si>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</si>
  <si>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</si>
  <si>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</si>
  <si>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</si>
  <si>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</si>
  <si>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</si>
  <si>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</si>
  <si>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</si>
  <si>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</si>
  <si>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</si>
  <si>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</si>
  <si>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</si>
  <si>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</si>
  <si>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</si>
  <si>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</si>
  <si>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</si>
  <si>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</si>
  <si>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</si>
  <si>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</si>
  <si>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</si>
  <si>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</si>
  <si>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</si>
  <si>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</si>
  <si>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</si>
  <si>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</si>
  <si>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</si>
  <si>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</si>
  <si>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</si>
  <si>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</si>
  <si>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</si>
  <si>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</si>
  <si>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</si>
  <si>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</si>
  <si>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</si>
  <si>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</si>
  <si>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</si>
  <si>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</si>
  <si>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</si>
  <si>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</si>
  <si>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</si>
  <si>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</si>
  <si>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</si>
  <si>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</si>
  <si>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</si>
  <si>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</si>
  <si>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</si>
  <si>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</si>
  <si>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</si>
  <si>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</si>
  <si>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</si>
  <si>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</si>
  <si>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</si>
  <si>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</si>
  <si>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</si>
  <si>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</si>
  <si>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</si>
  <si>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</si>
  <si>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</si>
  <si>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</si>
  <si>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</si>
  <si>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</si>
  <si>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</si>
  <si>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</si>
  <si>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</si>
  <si>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</si>
  <si>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</si>
  <si>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</si>
  <si>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</si>
  <si>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</si>
  <si>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</si>
  <si>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</si>
  <si>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</si>
  <si>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</si>
  <si>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</si>
  <si>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</si>
  <si>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</si>
  <si>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</si>
  <si>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</si>
  <si>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</si>
  <si>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</si>
  <si>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</si>
  <si>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</si>
  <si>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</si>
  <si>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</si>
  <si>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</si>
  <si>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</si>
  <si>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</si>
  <si>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</si>
  <si>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</si>
  <si>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</si>
  <si>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</si>
  <si>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</si>
  <si>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</si>
  <si>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</si>
  <si>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</si>
  <si>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</si>
  <si>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</si>
  <si>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</si>
  <si>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</si>
  <si>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</si>
  <si>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</si>
  <si>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</si>
  <si>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</si>
  <si>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</si>
  <si>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</si>
  <si>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</si>
  <si>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</si>
  <si>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</si>
  <si>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</si>
  <si>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</si>
  <si>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</si>
  <si>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</si>
  <si>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</si>
  <si>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</si>
  <si>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</si>
  <si>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</si>
  <si>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</si>
  <si>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</si>
  <si>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</si>
  <si>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</si>
  <si>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</si>
  <si>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</si>
  <si>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</si>
  <si>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</si>
  <si>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</si>
  <si>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</si>
  <si>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</si>
  <si>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</si>
  <si>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</si>
  <si>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</si>
  <si>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</si>
  <si>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</si>
  <si>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</si>
  <si>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</si>
  <si>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</si>
  <si>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</si>
  <si>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</si>
  <si>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</si>
  <si>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</si>
  <si>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</si>
  <si>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</si>
  <si>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</si>
  <si>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</si>
  <si>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</si>
  <si>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</si>
  <si>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</si>
  <si>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</si>
  <si>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</si>
  <si>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</si>
  <si>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</si>
  <si>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</si>
  <si>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</si>
  <si>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</si>
  <si>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</si>
  <si>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</si>
  <si>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</si>
  <si>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</si>
  <si>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</si>
  <si>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</si>
  <si>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</si>
  <si>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</si>
  <si>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</si>
  <si>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</si>
  <si>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</si>
  <si>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</si>
  <si>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</si>
  <si>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</si>
  <si>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</si>
  <si>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</si>
  <si>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</si>
  <si>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</si>
  <si>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</si>
  <si>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</si>
  <si>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</si>
  <si>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</si>
  <si>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</si>
  <si>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</si>
  <si>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</si>
  <si>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</si>
  <si>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</si>
  <si>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</si>
  <si>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</si>
  <si>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</si>
  <si>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</si>
  <si>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</si>
  <si>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</si>
  <si>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</si>
  <si>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</si>
  <si>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</si>
  <si>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</si>
  <si>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</si>
  <si>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</si>
  <si>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</si>
  <si>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</si>
  <si>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</si>
  <si>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</si>
  <si>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</si>
  <si>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</si>
  <si>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</si>
  <si>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</si>
  <si>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</si>
  <si>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</si>
  <si>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</si>
  <si>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</si>
  <si>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</si>
  <si>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</si>
  <si>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</si>
  <si>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</si>
  <si>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</si>
  <si>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</si>
  <si>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</si>
  <si>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</si>
  <si>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</si>
  <si>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</si>
  <si>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</si>
  <si>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</si>
  <si>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</si>
  <si>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</si>
  <si>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</si>
  <si>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</si>
  <si>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</si>
  <si>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</si>
  <si>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</si>
  <si>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</si>
  <si>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</si>
  <si>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</si>
  <si>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</si>
  <si>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</si>
  <si>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</si>
  <si>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</si>
  <si>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</si>
  <si>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</si>
  <si>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</si>
  <si>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</si>
  <si>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</si>
  <si>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</si>
  <si>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</si>
  <si>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</si>
  <si>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</si>
  <si>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</si>
  <si>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</si>
  <si>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</si>
  <si>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</si>
  <si>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</si>
  <si>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</si>
  <si>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</si>
  <si>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</si>
  <si>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</si>
  <si>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</si>
  <si>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</si>
  <si>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</si>
  <si>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</si>
  <si>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</si>
  <si>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</si>
  <si>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</si>
  <si>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</si>
  <si>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</si>
  <si>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</si>
  <si>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</si>
  <si>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</si>
  <si>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</si>
  <si>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</si>
  <si>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</si>
  <si>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</si>
  <si>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</si>
  <si>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</si>
  <si>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</si>
  <si>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</si>
  <si>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</si>
  <si>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</si>
  <si>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</si>
  <si>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</si>
  <si>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</si>
  <si>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</si>
  <si>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</si>
  <si>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</si>
  <si>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</si>
  <si>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</si>
  <si>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</si>
  <si>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</si>
  <si>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</si>
  <si>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</si>
  <si>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</si>
  <si>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</si>
  <si>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</si>
  <si>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</si>
  <si>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</si>
  <si>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</si>
  <si>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</si>
  <si>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</si>
  <si>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</si>
  <si>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</si>
  <si>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</si>
  <si>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</si>
  <si>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</si>
  <si>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</si>
  <si>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</si>
  <si>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</si>
  <si>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</si>
  <si>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</si>
  <si>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</si>
  <si>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</si>
  <si>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</si>
  <si>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</si>
  <si>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</si>
  <si>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</si>
  <si>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</si>
  <si>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</si>
  <si>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</si>
  <si>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</si>
  <si>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</si>
  <si>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</si>
  <si>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</si>
  <si>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</si>
  <si>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</si>
  <si>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</si>
  <si>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</si>
  <si>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</si>
  <si>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</si>
  <si>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</si>
  <si>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</si>
  <si>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</si>
  <si>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</si>
  <si>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</si>
  <si>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</si>
  <si>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</si>
  <si>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</si>
  <si>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</si>
  <si>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</si>
  <si>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</si>
  <si>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</si>
  <si>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</si>
  <si>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</si>
  <si>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</si>
  <si>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</si>
  <si>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</si>
  <si>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</si>
  <si>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</si>
  <si>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</si>
  <si>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</si>
  <si>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</si>
  <si>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</si>
  <si>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</si>
  <si>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</si>
  <si>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</si>
  <si>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</si>
  <si>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</si>
  <si>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</si>
  <si>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</si>
  <si>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</si>
  <si>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</si>
  <si>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</si>
  <si>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</si>
  <si>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</si>
  <si>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</si>
  <si>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</si>
  <si>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</si>
  <si>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</si>
  <si>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</si>
  <si>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</si>
  <si>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</si>
  <si>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</si>
  <si>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</si>
  <si>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</si>
  <si>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</si>
  <si>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</si>
  <si>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</si>
  <si>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</si>
  <si>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</si>
  <si>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</si>
  <si>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</si>
  <si>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</si>
  <si>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</si>
  <si>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</si>
  <si>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</si>
  <si>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</si>
  <si>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</si>
  <si>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</si>
  <si>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</si>
  <si>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</si>
  <si>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</si>
  <si>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</si>
  <si>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</si>
  <si>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</si>
  <si>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</si>
  <si>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</si>
  <si>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</si>
  <si>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</si>
  <si>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</si>
  <si>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</si>
  <si>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</si>
  <si>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</si>
  <si>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</si>
  <si>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</si>
  <si>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</si>
  <si>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</si>
  <si>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</si>
  <si>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</si>
  <si>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</si>
  <si>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</si>
  <si>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</si>
  <si>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</si>
  <si>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</si>
  <si>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</si>
  <si>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</si>
  <si>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</si>
  <si>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</si>
  <si>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</si>
  <si>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</si>
  <si>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</si>
  <si>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</si>
  <si>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</si>
  <si>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</si>
  <si>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</si>
  <si>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</si>
  <si>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</si>
  <si>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</si>
  <si>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</si>
  <si>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</si>
  <si>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</si>
  <si>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</si>
  <si>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</si>
  <si>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</si>
  <si>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</si>
  <si>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</si>
  <si>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</si>
  <si>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</si>
  <si>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</si>
  <si>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</si>
  <si>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</si>
  <si>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</si>
  <si>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</si>
  <si>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</si>
  <si>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</si>
  <si>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</si>
  <si>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</si>
  <si>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</si>
  <si>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</si>
  <si>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</si>
  <si>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</si>
  <si>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</si>
  <si>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</si>
  <si>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</si>
  <si>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</si>
  <si>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</si>
  <si>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</si>
  <si>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</si>
  <si>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</si>
  <si>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</si>
  <si>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</si>
  <si>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</si>
  <si>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</si>
  <si>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</si>
  <si>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</si>
  <si>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</si>
  <si>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</si>
  <si>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</si>
  <si>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</si>
  <si>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</si>
  <si>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</si>
  <si>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</si>
  <si>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</si>
  <si>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</si>
  <si>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</si>
  <si>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</si>
  <si>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</si>
  <si>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</si>
  <si>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</si>
  <si>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</si>
  <si>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</si>
  <si>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</si>
  <si>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</si>
  <si>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</si>
  <si>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</si>
  <si>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</si>
  <si>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</si>
  <si>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</si>
  <si>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</si>
  <si>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</si>
  <si>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</si>
  <si>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</si>
  <si>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</si>
  <si>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</si>
  <si>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</si>
  <si>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</si>
  <si>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</si>
  <si>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</si>
  <si>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</si>
  <si>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</si>
  <si>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</si>
  <si>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</si>
  <si>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</si>
  <si>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</si>
  <si>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</si>
  <si>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</si>
  <si>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</si>
  <si>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</si>
  <si>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</si>
  <si>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</si>
  <si>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</si>
  <si>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</si>
  <si>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</si>
  <si>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</si>
  <si>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</si>
  <si>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</si>
  <si>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</si>
  <si>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</si>
  <si>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</si>
  <si>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</si>
  <si>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</si>
  <si>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</si>
  <si>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</si>
  <si>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</si>
  <si>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</si>
  <si>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</si>
  <si>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</si>
  <si>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</si>
  <si>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</si>
  <si>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</si>
  <si>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</si>
  <si>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</si>
  <si>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</si>
  <si>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</si>
  <si>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</si>
  <si>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</si>
  <si>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</si>
  <si>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</si>
  <si>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</si>
  <si>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</si>
  <si>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</si>
  <si>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</si>
  <si>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</si>
  <si>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</si>
  <si>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</si>
  <si>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</si>
  <si>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</si>
  <si>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</si>
  <si>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</si>
  <si>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</si>
  <si>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</si>
  <si>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</si>
  <si>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</si>
  <si>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</si>
  <si>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</si>
  <si>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</si>
  <si>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</si>
  <si>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</si>
  <si>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</si>
  <si>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</si>
  <si>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</si>
  <si>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</si>
  <si>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</si>
  <si>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</si>
  <si>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</si>
  <si>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</si>
  <si>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</si>
  <si>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</si>
  <si>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</si>
  <si>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</si>
  <si>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</si>
  <si>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</si>
  <si>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</si>
  <si>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</si>
  <si>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</si>
  <si>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</si>
  <si>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</si>
  <si>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</si>
  <si>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</si>
  <si>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</si>
  <si>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</si>
  <si>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</si>
  <si>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</si>
  <si>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</si>
  <si>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</si>
  <si>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</si>
  <si>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</si>
  <si>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</si>
  <si>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</si>
  <si>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</si>
  <si>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</si>
  <si>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</si>
  <si>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</si>
  <si>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</si>
  <si>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</si>
  <si>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</si>
  <si>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</si>
  <si>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</si>
  <si>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</si>
  <si>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</si>
  <si>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</si>
  <si>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</si>
  <si>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</si>
  <si>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</si>
  <si>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</si>
  <si>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</si>
  <si>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</si>
  <si>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</si>
  <si>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</si>
  <si>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</si>
  <si>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</si>
  <si>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</si>
  <si>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</si>
  <si>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</si>
  <si>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</si>
  <si>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</si>
  <si>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</si>
  <si>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</si>
  <si>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</si>
  <si>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</si>
  <si>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</si>
  <si>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</si>
  <si>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</si>
  <si>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</si>
  <si>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</si>
  <si>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</si>
  <si>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</si>
  <si>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</si>
  <si>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</si>
  <si>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</si>
  <si>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</si>
  <si>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</si>
  <si>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</si>
  <si>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</si>
  <si>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</si>
  <si>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</si>
  <si>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</si>
  <si>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</si>
  <si>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</si>
  <si>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</si>
  <si>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</si>
  <si>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</si>
  <si>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</si>
  <si>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</si>
  <si>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</si>
  <si>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</si>
  <si>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</si>
  <si>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</si>
  <si>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</si>
  <si>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</si>
  <si>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</si>
  <si>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</si>
  <si>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</si>
  <si>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</si>
  <si>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</si>
  <si>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</si>
  <si>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</si>
  <si>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</si>
  <si>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</si>
  <si>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</si>
  <si>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</si>
  <si>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</si>
  <si>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</si>
  <si>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</si>
  <si>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</si>
  <si>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</si>
  <si>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</si>
  <si>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</si>
  <si>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</si>
  <si>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</si>
  <si>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</si>
  <si>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</si>
  <si>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</si>
  <si>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</si>
  <si>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</si>
  <si>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</si>
  <si>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</si>
  <si>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</si>
  <si>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</si>
  <si>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</si>
  <si>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</si>
  <si>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</si>
  <si>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</si>
  <si>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</si>
  <si>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</si>
  <si>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</si>
  <si>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</si>
  <si>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</si>
  <si>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</si>
  <si>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</si>
  <si>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</si>
  <si>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</si>
  <si>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</si>
  <si>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</si>
  <si>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</si>
  <si>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</si>
  <si>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</si>
  <si>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</si>
  <si>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</si>
  <si>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</si>
  <si>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</si>
  <si>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</si>
  <si>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</si>
  <si>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</si>
  <si>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</si>
  <si>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</si>
  <si>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</si>
  <si>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</si>
  <si>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</si>
  <si>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</si>
  <si>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</si>
  <si>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</si>
  <si>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</si>
  <si>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</si>
  <si>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</si>
  <si>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</si>
  <si>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</si>
  <si>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</si>
  <si>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</si>
  <si>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</si>
  <si>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</si>
  <si>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</si>
  <si>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</si>
  <si>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</si>
  <si>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</si>
  <si>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</si>
  <si>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</si>
  <si>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</si>
  <si>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</si>
  <si>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</si>
  <si>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</si>
  <si>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</si>
  <si>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</si>
  <si>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</si>
  <si>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</si>
  <si>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</si>
  <si>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</si>
  <si>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</si>
  <si>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</si>
  <si>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</si>
  <si>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</si>
  <si>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</si>
  <si>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</si>
  <si>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</si>
  <si>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</si>
  <si>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</si>
  <si>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</si>
  <si>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</si>
  <si>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</si>
  <si>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</si>
  <si>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</si>
  <si>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</si>
  <si>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</si>
  <si>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</si>
  <si>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</si>
  <si>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</si>
  <si>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</si>
  <si>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</si>
  <si>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</si>
  <si>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</si>
  <si>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</si>
  <si>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</si>
  <si>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</si>
  <si>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</si>
  <si>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</si>
  <si>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</si>
  <si>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</si>
  <si>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</si>
  <si>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</si>
  <si>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</si>
  <si>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</si>
  <si>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</si>
  <si>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</si>
  <si>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</si>
  <si>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</si>
  <si>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</si>
  <si>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</si>
  <si>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</si>
  <si>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</si>
  <si>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</si>
  <si>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</si>
  <si>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</si>
  <si>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</si>
  <si>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</si>
  <si>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</si>
  <si>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</si>
  <si>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</si>
  <si>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</si>
  <si>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</si>
  <si>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</si>
  <si>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</si>
  <si>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</si>
  <si>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</si>
  <si>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</si>
  <si>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</si>
  <si>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</si>
  <si>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</si>
  <si>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</si>
  <si>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</si>
  <si>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</si>
  <si>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</si>
  <si>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</si>
  <si>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</si>
  <si>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</si>
  <si>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</si>
  <si>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</si>
  <si>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</si>
  <si>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</si>
  <si>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</si>
  <si>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</si>
  <si>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</si>
  <si>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</si>
  <si>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</si>
  <si>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</si>
  <si>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</si>
  <si>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</si>
  <si>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</si>
  <si>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</si>
  <si>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</si>
  <si>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</si>
  <si>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</si>
  <si>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</si>
  <si>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</si>
  <si>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</si>
  <si>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</si>
  <si>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</si>
  <si>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</si>
  <si>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</si>
  <si>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</si>
  <si>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</si>
  <si>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</si>
  <si>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</si>
  <si>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</si>
  <si>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</si>
  <si>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</si>
  <si>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</si>
  <si>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</si>
  <si>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</si>
  <si>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</si>
  <si>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</si>
  <si>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</si>
  <si>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</si>
  <si>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</si>
  <si>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</si>
  <si>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</si>
  <si>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</si>
  <si>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</si>
  <si>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</si>
  <si>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</si>
  <si>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</si>
  <si>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</si>
  <si>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</si>
  <si>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</si>
  <si>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</si>
  <si>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</si>
  <si>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</si>
  <si>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</si>
  <si>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</si>
  <si>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</si>
  <si>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</si>
  <si>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</si>
  <si>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</si>
  <si>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</si>
  <si>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</si>
  <si>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</si>
  <si>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</si>
  <si>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</si>
  <si>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</si>
  <si>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</si>
  <si>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</si>
  <si>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</si>
  <si>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</si>
  <si>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</si>
  <si>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</si>
  <si>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</si>
  <si>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</si>
  <si>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</si>
  <si>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</si>
  <si>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</si>
  <si>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</si>
  <si>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</si>
  <si>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</si>
  <si>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</si>
  <si>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</si>
  <si>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</si>
  <si>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</si>
  <si>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</si>
  <si>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</si>
  <si>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</si>
  <si>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</si>
  <si>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</si>
  <si>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</si>
  <si>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</si>
  <si>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</si>
  <si>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</si>
  <si>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</si>
  <si>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</si>
  <si>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</si>
  <si>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</si>
  <si>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</si>
  <si>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</si>
  <si>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</si>
  <si>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</si>
  <si>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</si>
  <si>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</si>
  <si>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</si>
  <si>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</si>
  <si>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</si>
  <si>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</si>
  <si>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</si>
  <si>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</si>
  <si>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</si>
  <si>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</si>
  <si>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</si>
  <si>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</si>
  <si>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</si>
  <si>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</si>
  <si>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</si>
  <si>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</si>
  <si>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</si>
  <si>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</si>
  <si>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</si>
  <si>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</si>
  <si>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</si>
  <si>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</si>
  <si>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</si>
  <si>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</si>
  <si>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</si>
  <si>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</si>
  <si>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</si>
  <si>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</si>
  <si>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</si>
  <si>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</si>
  <si>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</si>
  <si>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</si>
  <si>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</si>
  <si>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</si>
  <si>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</si>
  <si>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</si>
  <si>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</si>
  <si>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</si>
  <si>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</si>
  <si>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</si>
  <si>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</si>
  <si>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</si>
  <si>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</si>
  <si>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</si>
  <si>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</si>
  <si>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</si>
  <si>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</si>
  <si>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</si>
  <si>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</si>
  <si>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</si>
  <si>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</si>
  <si>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</si>
  <si>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</si>
  <si>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</si>
  <si>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</si>
  <si>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</si>
  <si>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</si>
  <si>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</si>
  <si>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</si>
  <si>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</si>
  <si>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</si>
  <si>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</si>
  <si>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</si>
  <si>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</si>
  <si>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</si>
  <si>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</si>
  <si>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</si>
  <si>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</si>
  <si>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</si>
  <si>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</si>
  <si>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</si>
  <si>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</si>
  <si>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</si>
  <si>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</si>
  <si>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</si>
  <si>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</si>
  <si>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</si>
  <si>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</si>
  <si>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</si>
  <si>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</si>
  <si>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</si>
  <si>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</si>
  <si>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</si>
  <si>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</si>
  <si>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</si>
  <si>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</si>
  <si>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</si>
  <si>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</si>
  <si>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</si>
  <si>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</si>
  <si>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</si>
  <si>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</si>
  <si>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</si>
  <si>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</si>
  <si>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</si>
  <si>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</si>
  <si>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</si>
  <si>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</si>
  <si>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</si>
  <si>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</si>
  <si>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</si>
  <si>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</si>
  <si>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</si>
  <si>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</si>
  <si>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</si>
  <si>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</si>
  <si>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</si>
  <si>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</si>
  <si>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</si>
  <si>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</si>
  <si>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</si>
  <si>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</si>
  <si>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</si>
  <si>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</si>
  <si>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</si>
  <si>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</si>
  <si>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</si>
  <si>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</si>
  <si>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</si>
  <si>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</si>
  <si>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</si>
  <si>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</si>
  <si>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</si>
  <si>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</si>
  <si>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</si>
  <si>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</si>
  <si>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</si>
  <si>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</si>
  <si>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</si>
  <si>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</si>
  <si>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</si>
  <si>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</si>
  <si>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</si>
  <si>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</si>
  <si>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</si>
  <si>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</si>
  <si>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</si>
  <si>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</si>
  <si>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</si>
  <si>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</si>
  <si>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</si>
  <si>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</si>
  <si>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</si>
  <si>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</si>
  <si>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</si>
  <si>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</si>
  <si>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</si>
  <si>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</si>
  <si>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</si>
  <si>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</si>
  <si>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</si>
  <si>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</si>
  <si>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</si>
  <si>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</si>
  <si>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</si>
  <si>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</si>
  <si>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</si>
  <si>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</si>
  <si>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</si>
  <si>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</si>
  <si>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</si>
  <si>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</si>
  <si>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</si>
  <si>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</si>
  <si>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</si>
  <si>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</si>
  <si>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</si>
  <si>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</si>
  <si>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</si>
  <si>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</si>
  <si>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</si>
  <si>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</si>
  <si>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</si>
  <si>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</si>
  <si>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</si>
  <si>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</si>
  <si>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</si>
  <si>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</si>
  <si>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</si>
  <si>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</si>
  <si>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</si>
  <si>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</si>
  <si>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</si>
  <si>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</si>
  <si>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</si>
  <si>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</si>
  <si>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</si>
  <si>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</si>
  <si>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</si>
  <si>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</si>
  <si>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</si>
  <si>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</si>
  <si>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</si>
  <si>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</si>
  <si>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</si>
  <si>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</si>
  <si>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</si>
  <si>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</si>
  <si>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</si>
  <si>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</si>
  <si>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</si>
  <si>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</si>
  <si>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</si>
  <si>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</si>
  <si>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</si>
  <si>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</si>
  <si>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</si>
  <si>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</si>
  <si>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</si>
  <si>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</si>
  <si>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</si>
  <si>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</si>
  <si>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</si>
  <si>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</si>
  <si>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</si>
  <si>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</si>
  <si>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</si>
  <si>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</si>
  <si>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</si>
  <si>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</si>
  <si>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</si>
  <si>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</si>
  <si>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</si>
  <si>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</si>
  <si>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</si>
  <si>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</si>
  <si>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</si>
  <si>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</si>
  <si>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</si>
  <si>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</si>
  <si>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</si>
  <si>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</si>
  <si>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</si>
  <si>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</si>
  <si>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</si>
  <si>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</si>
  <si>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</si>
  <si>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</si>
  <si>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</si>
  <si>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</si>
  <si>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</si>
  <si>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</si>
  <si>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</si>
  <si>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</si>
  <si>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</si>
  <si>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</si>
  <si>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</si>
  <si>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</si>
  <si>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</si>
  <si>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</si>
  <si>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</si>
  <si>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</si>
  <si>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</si>
  <si>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</si>
  <si>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</si>
  <si>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</si>
  <si>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</si>
  <si>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</si>
  <si>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</si>
  <si>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</si>
  <si>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</si>
  <si>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</si>
  <si>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</si>
  <si>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</si>
  <si>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</si>
  <si>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</si>
  <si>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</si>
  <si>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</si>
  <si>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</si>
  <si>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</si>
  <si>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</si>
  <si>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</si>
  <si>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</si>
  <si>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</si>
  <si>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</si>
  <si>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</si>
  <si>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</si>
  <si>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</si>
  <si>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</si>
  <si>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</si>
  <si>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</si>
  <si>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</si>
  <si>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</si>
  <si>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</si>
  <si>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</si>
  <si>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</si>
  <si>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</si>
  <si>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</si>
  <si>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</si>
  <si>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</si>
  <si>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</si>
  <si>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</si>
  <si>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</si>
  <si>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</si>
  <si>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</si>
  <si>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</si>
  <si>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</si>
  <si>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</si>
  <si>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</si>
  <si>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</si>
  <si>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</si>
  <si>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</si>
  <si>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</si>
  <si>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</si>
  <si>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</si>
  <si>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</si>
  <si>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</si>
  <si>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</si>
  <si>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</si>
  <si>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</si>
  <si>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</si>
  <si>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</si>
  <si>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</si>
  <si>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</si>
  <si>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</si>
  <si>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</si>
  <si>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</si>
  <si>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</si>
  <si>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</si>
  <si>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</si>
  <si>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</si>
  <si>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</si>
  <si>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</si>
  <si>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</si>
  <si>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</si>
  <si>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</si>
  <si>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</si>
  <si>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</si>
  <si>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</si>
  <si>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</si>
  <si>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</si>
  <si>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</si>
  <si>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</si>
  <si>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</si>
  <si>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</si>
  <si>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</si>
  <si>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</si>
  <si>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</si>
  <si>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</si>
  <si>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</si>
  <si>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</si>
  <si>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</si>
  <si>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</si>
  <si>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</si>
  <si>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</si>
  <si>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</si>
  <si>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</si>
  <si>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</si>
  <si>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</si>
  <si>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</si>
  <si>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</si>
  <si>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</si>
  <si>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</si>
  <si>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</si>
  <si>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</si>
  <si>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</si>
  <si>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</si>
  <si>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</si>
  <si>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</si>
  <si>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</si>
  <si>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</si>
  <si>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</si>
  <si>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</si>
  <si>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</si>
  <si>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</si>
  <si>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</si>
  <si>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</si>
  <si>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</si>
  <si>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</si>
  <si>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</si>
  <si>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</si>
  <si>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</si>
  <si>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</si>
  <si>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</si>
  <si>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</si>
  <si>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</si>
  <si>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</si>
  <si>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</si>
  <si>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</si>
  <si>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</si>
  <si>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</si>
  <si>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</si>
  <si>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</si>
  <si>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</si>
  <si>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</si>
  <si>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</si>
  <si>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</si>
  <si>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</si>
  <si>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</si>
  <si>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</si>
  <si>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</si>
  <si>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</si>
  <si>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</si>
  <si>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</si>
  <si>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</si>
  <si>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</si>
  <si>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</si>
  <si>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</si>
  <si>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</si>
  <si>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</si>
  <si>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</si>
  <si>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</si>
  <si>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</si>
  <si>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</si>
  <si>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</si>
  <si>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</si>
  <si>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</si>
  <si>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</si>
  <si>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</si>
  <si>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</si>
  <si>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</si>
  <si>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</si>
  <si>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</si>
  <si>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</si>
  <si>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</si>
  <si>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</si>
  <si>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</si>
  <si>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</si>
  <si>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</si>
  <si>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</si>
  <si>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</si>
  <si>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</si>
  <si>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</si>
  <si>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</si>
  <si>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</si>
  <si>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</si>
  <si>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</si>
  <si>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</si>
  <si>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</si>
  <si>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</si>
  <si>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</si>
  <si>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</si>
  <si>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</si>
  <si>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</si>
  <si>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</si>
  <si>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</si>
  <si>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</si>
  <si>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</si>
  <si>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</si>
  <si>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</si>
  <si>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</si>
  <si>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</si>
  <si>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</si>
  <si>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</si>
  <si>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</si>
  <si>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</si>
  <si>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</si>
  <si>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</si>
  <si>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</si>
  <si>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</si>
  <si>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</si>
  <si>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</si>
  <si>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</si>
  <si>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</si>
  <si>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</si>
  <si>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</si>
  <si>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</si>
  <si>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</si>
  <si>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</si>
  <si>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</si>
  <si>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</si>
  <si>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</si>
  <si>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</si>
  <si>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</si>
  <si>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</si>
  <si>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</si>
  <si>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</si>
  <si>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</si>
  <si>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</si>
  <si>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</si>
  <si>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</si>
  <si>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</si>
  <si>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</si>
  <si>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</si>
  <si>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</si>
  <si>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</si>
  <si>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</si>
  <si>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</si>
  <si>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</si>
  <si>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</si>
  <si>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</si>
  <si>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</si>
  <si>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</si>
  <si>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</si>
  <si>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</si>
  <si>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</si>
  <si>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</si>
  <si>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</si>
  <si>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</si>
  <si>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</si>
  <si>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</si>
  <si>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</si>
  <si>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</si>
  <si>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</si>
  <si>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</si>
  <si>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</si>
  <si>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</si>
  <si>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</si>
  <si>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</si>
  <si>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</si>
  <si>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</si>
  <si>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</si>
  <si>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</si>
  <si>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</si>
  <si>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</si>
  <si>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</si>
  <si>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</si>
  <si>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</si>
  <si>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</si>
  <si>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</si>
  <si>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</si>
  <si>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</si>
  <si>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</si>
  <si>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</si>
  <si>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</si>
  <si>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</si>
  <si>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</si>
  <si>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</si>
  <si>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</si>
  <si>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</si>
  <si>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</si>
  <si>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</si>
  <si>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</si>
  <si>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</si>
  <si>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</si>
  <si>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</si>
  <si>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Parent-Category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</si>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</sst>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Protection="1"/>
    <xf numFmtId="9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1CF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C-B645-95A1-D99A175FE1BB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C-B645-95A1-D99A175FE1BB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C-B645-95A1-D99A175FE1BB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AC-B645-95A1-D99A175FE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143727"/>
        <c:axId val="705145423"/>
      </c:barChart>
      <c:catAx>
        <c:axId val="70514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45423"/>
        <c:crosses val="autoZero"/>
        <c:auto val="1"/>
        <c:lblAlgn val="ctr"/>
        <c:lblOffset val="100"/>
        <c:noMultiLvlLbl val="0"/>
      </c:catAx>
      <c:valAx>
        <c:axId val="7051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4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[StarterBook.xlsx]Sub-Catergory States!PivotTable2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'Sub-Catergory States'!$B$4:$B$5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'Sub-Catergory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States'!$B$6:$B$47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E-9942-9A60-B05290E0B35C}"/>
            </c:ext>
          </c:extLst>
        </c:ser>
        <c:ser>
          <c:idx val="1"/>
          <c:order val="1"/>
          <c:tx>
            <c:strRef>
              <c:f>'Sub-Catergory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'Sub-Catergory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States'!$C$6:$C$47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E-9942-9A60-B05290E0B35C}"/>
            </c:ext>
          </c:extLst>
        </c:ser>
        <c:ser>
          <c:idx val="2"/>
          <c:order val="2"/>
          <c:tx>
            <c:strRef>
              <c:f>'Sub-Catergory States'!$D$4:$D$5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'Sub-Catergory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States'!$D$6:$D$47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5E-9942-9A60-B05290E0B35C}"/>
            </c:ext>
          </c:extLst>
        </c:ser>
        <c:ser>
          <c:idx val="3"/>
          <c:order val="3"/>
          <c:tx>
            <c:strRef>
              <c:f>'Sub-Catergory States'!$E$4:$E$5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'Sub-Catergory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States'!$E$6:$E$47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5E-9942-9A60-B05290E0B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4844111"/>
        <c:axId val="1724845807"/>
      </c:barChart>
      <c:catAx>
        <c:axId val="172484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845807"/>
        <c:crosses val="autoZero"/>
        <c:auto val="1"/>
        <c:lblAlgn val="ctr"/>
        <c:lblOffset val="100"/>
        <c:noMultiLvlLbl val="0"/>
      </c:catAx>
      <c:valAx>
        <c:axId val="172484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84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Count over 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Count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over Time'!$B$6:$B$18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6-4A44-A738-4435EAD2641D}"/>
            </c:ext>
          </c:extLst>
        </c:ser>
        <c:ser>
          <c:idx val="1"/>
          <c:order val="1"/>
          <c:tx>
            <c:strRef>
              <c:f>'State Count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Count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6-4A44-A738-4435EAD2641D}"/>
            </c:ext>
          </c:extLst>
        </c:ser>
        <c:ser>
          <c:idx val="2"/>
          <c:order val="2"/>
          <c:tx>
            <c:strRef>
              <c:f>'State Count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Count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A6-4A44-A738-4435EAD26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548703"/>
        <c:axId val="1720990367"/>
      </c:lineChart>
      <c:catAx>
        <c:axId val="176854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990367"/>
        <c:crosses val="autoZero"/>
        <c:auto val="1"/>
        <c:lblAlgn val="ctr"/>
        <c:lblOffset val="100"/>
        <c:noMultiLvlLbl val="0"/>
      </c:catAx>
      <c:valAx>
        <c:axId val="172099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54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E-4D4C-B24F-CAFF4836DE7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E-4D4C-B24F-CAFF4836DE7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E-4D4C-B24F-CAFF4836D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637567"/>
        <c:axId val="672138815"/>
      </c:lineChart>
      <c:catAx>
        <c:axId val="59963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38815"/>
        <c:crosses val="autoZero"/>
        <c:auto val="1"/>
        <c:lblAlgn val="ctr"/>
        <c:lblOffset val="100"/>
        <c:noMultiLvlLbl val="0"/>
      </c:catAx>
      <c:valAx>
        <c:axId val="6721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2</xdr:row>
      <xdr:rowOff>6350</xdr:rowOff>
    </xdr:from>
    <xdr:to>
      <xdr:col>15</xdr:col>
      <xdr:colOff>368300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CB132-8081-E544-BC31-8FC0A629B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6</xdr:row>
      <xdr:rowOff>25400</xdr:rowOff>
    </xdr:from>
    <xdr:to>
      <xdr:col>16</xdr:col>
      <xdr:colOff>381000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72A7E-D448-5146-A6CB-04BA64617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6</xdr:row>
      <xdr:rowOff>133350</xdr:rowOff>
    </xdr:from>
    <xdr:to>
      <xdr:col>14</xdr:col>
      <xdr:colOff>406400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0A2B1-BCE5-F34A-952A-EF87FA94C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16</xdr:row>
      <xdr:rowOff>101600</xdr:rowOff>
    </xdr:from>
    <xdr:to>
      <xdr:col>9</xdr:col>
      <xdr:colOff>177800</xdr:colOff>
      <xdr:row>37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115ED-075F-7545-95F4-C530DE847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iedith Umali" refreshedDate="43135.958980208336" createdVersion="6" refreshedVersion="6" minRefreshableVersion="3" recordCount="4115" xr:uid="{2B7AB8D0-3F09-364F-B395-A79A2E810E5B}">
  <cacheSource type="worksheet">
    <worksheetSource ref="A1:R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containsInteg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iedith Umali" refreshedDate="43136.868187499997" createdVersion="6" refreshedVersion="6" minRefreshableVersion="3" recordCount="4115" xr:uid="{69C8E34B-BC46-5B40-8A33-6DCC54FD9FF0}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x v="0"/>
    <n v="64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x v="1"/>
    <n v="186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x v="3"/>
    <n v="70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x v="4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x v="5"/>
    <n v="9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x v="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x v="7"/>
    <n v="160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x v="8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x v="9"/>
    <n v="3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x v="10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x v="11"/>
    <n v="8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x v="12"/>
    <n v="60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x v="13"/>
    <n v="110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x v="14"/>
    <n v="148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x v="15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x v="16"/>
    <n v="172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x v="17"/>
    <n v="42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x v="18"/>
    <n v="94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x v="19"/>
    <n v="57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x v="20"/>
    <n v="8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x v="21"/>
    <n v="200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x v="22"/>
    <n v="5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x v="23"/>
    <n v="1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x v="24"/>
    <n v="6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x v="25"/>
    <n v="58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x v="26"/>
    <n v="103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x v="27"/>
    <n v="149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x v="28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x v="29"/>
    <n v="3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x v="30"/>
    <n v="77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x v="32"/>
    <n v="321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x v="33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x v="34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x v="35"/>
    <n v="60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x v="36"/>
    <n v="19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x v="37"/>
    <n v="160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x v="38"/>
    <n v="42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x v="39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x v="40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x v="31"/>
    <n v="10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x v="41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x v="42"/>
    <n v="118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x v="31"/>
    <n v="1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x v="43"/>
    <n v="99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x v="44"/>
    <n v="19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x v="45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x v="46"/>
    <n v="57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x v="31"/>
    <n v="138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x v="31"/>
    <n v="28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x v="47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x v="48"/>
    <n v="224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x v="49"/>
    <n v="2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x v="50"/>
    <n v="195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x v="51"/>
    <n v="12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x v="52"/>
    <n v="5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x v="53"/>
    <n v="22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x v="54"/>
    <n v="13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x v="55"/>
    <n v="607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x v="56"/>
    <n v="4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x v="57"/>
    <n v="3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x v="58"/>
    <n v="97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x v="59"/>
    <n v="36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x v="60"/>
    <n v="8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x v="61"/>
    <n v="133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x v="62"/>
    <n v="92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x v="63"/>
    <n v="11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x v="64"/>
    <n v="22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x v="65"/>
    <n v="6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x v="66"/>
    <n v="3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x v="67"/>
    <n v="70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x v="68"/>
    <n v="5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x v="69"/>
    <n v="20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x v="70"/>
    <n v="8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x v="71"/>
    <n v="31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x v="72"/>
    <n v="6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x v="73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x v="74"/>
    <n v="41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x v="7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x v="76"/>
    <n v="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x v="77"/>
    <n v="4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x v="78"/>
    <n v="16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x v="31"/>
    <n v="72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x v="7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x v="80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x v="81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x v="83"/>
    <n v="124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x v="84"/>
    <n v="3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x v="43"/>
    <n v="79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x v="85"/>
    <n v="1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x v="86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x v="87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x v="88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x v="89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x v="90"/>
    <n v="54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x v="90"/>
    <n v="5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x v="91"/>
    <n v="41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x v="31"/>
    <n v="19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x v="92"/>
    <n v="118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x v="93"/>
    <n v="2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x v="94"/>
    <n v="40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x v="10"/>
    <n v="1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x v="95"/>
    <n v="112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x v="96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x v="97"/>
    <n v="4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x v="98"/>
    <n v="66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x v="99"/>
    <n v="103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x v="87"/>
    <n v="65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x v="100"/>
    <n v="91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x v="101"/>
    <n v="8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x v="102"/>
    <n v="29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x v="103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x v="104"/>
    <n v="168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x v="105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x v="106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x v="110"/>
    <n v="26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x v="11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x v="11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x v="113"/>
    <n v="48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x v="114"/>
    <n v="31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x v="115"/>
    <n v="95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x v="116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x v="117"/>
    <n v="82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x v="118"/>
    <n v="47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x v="120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x v="121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x v="122"/>
    <n v="39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x v="124"/>
    <n v="1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x v="125"/>
    <n v="45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x v="128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x v="129"/>
    <n v="1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x v="130"/>
    <n v="2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x v="135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x v="136"/>
    <n v="92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x v="134"/>
    <n v="6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x v="138"/>
    <n v="10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x v="140"/>
    <n v="33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x v="141"/>
    <n v="50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x v="142"/>
    <n v="26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x v="144"/>
    <n v="31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x v="145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x v="14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x v="147"/>
    <n v="2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x v="152"/>
    <n v="8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x v="153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x v="155"/>
    <n v="7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x v="156"/>
    <n v="3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x v="157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x v="158"/>
    <n v="88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x v="159"/>
    <n v="5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x v="160"/>
    <n v="94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x v="16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x v="162"/>
    <n v="7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x v="163"/>
    <n v="16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x v="164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x v="165"/>
    <n v="186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x v="170"/>
    <n v="332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x v="171"/>
    <n v="31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x v="173"/>
    <n v="1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x v="178"/>
    <n v="16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x v="179"/>
    <n v="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x v="181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x v="182"/>
    <n v="110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x v="183"/>
    <n v="7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x v="184"/>
    <n v="79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x v="185"/>
    <n v="4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x v="186"/>
    <n v="55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x v="187"/>
    <n v="69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x v="188"/>
    <n v="1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x v="189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x v="190"/>
    <n v="49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x v="191"/>
    <n v="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x v="192"/>
    <n v="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x v="193"/>
    <n v="8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x v="19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x v="195"/>
    <n v="90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x v="196"/>
    <n v="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x v="197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x v="198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x v="199"/>
    <n v="8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x v="200"/>
    <n v="106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x v="201"/>
    <n v="12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x v="202"/>
    <n v="98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x v="203"/>
    <n v="4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x v="204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x v="205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x v="206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x v="207"/>
    <n v="41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x v="208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x v="209"/>
    <n v="5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x v="210"/>
    <n v="9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x v="211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x v="212"/>
    <n v="11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x v="213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x v="214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x v="215"/>
    <n v="5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x v="216"/>
    <n v="66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x v="217"/>
    <n v="96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x v="218"/>
    <n v="76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x v="219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x v="220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x v="221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x v="222"/>
    <n v="84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x v="223"/>
    <n v="255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x v="224"/>
    <n v="102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x v="225"/>
    <n v="5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x v="226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x v="227"/>
    <n v="122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x v="228"/>
    <n v="9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x v="229"/>
    <n v="11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x v="230"/>
    <n v="68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x v="231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x v="232"/>
    <n v="47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x v="233"/>
    <n v="15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x v="234"/>
    <n v="2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x v="235"/>
    <n v="101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x v="236"/>
    <n v="231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x v="237"/>
    <n v="142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x v="238"/>
    <n v="5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x v="239"/>
    <n v="7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x v="240"/>
    <n v="86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x v="241"/>
    <n v="6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x v="242"/>
    <n v="94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x v="243"/>
    <n v="51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x v="244"/>
    <n v="107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x v="245"/>
    <n v="5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x v="246"/>
    <n v="3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x v="247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x v="24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x v="249"/>
    <n v="9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x v="250"/>
    <n v="29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x v="251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x v="252"/>
    <n v="62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x v="253"/>
    <n v="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x v="254"/>
    <n v="33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x v="255"/>
    <n v="201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x v="256"/>
    <n v="109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x v="257"/>
    <n v="96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x v="258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x v="259"/>
    <n v="1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x v="260"/>
    <n v="135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x v="261"/>
    <n v="10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x v="262"/>
    <n v="14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x v="263"/>
    <n v="115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x v="264"/>
    <n v="10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x v="265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x v="266"/>
    <n v="14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x v="267"/>
    <n v="161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x v="268"/>
    <n v="1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x v="269"/>
    <n v="64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x v="270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x v="271"/>
    <n v="9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x v="272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x v="273"/>
    <n v="18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x v="274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x v="275"/>
    <n v="11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x v="276"/>
    <n v="6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x v="277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x v="278"/>
    <n v="71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x v="279"/>
    <n v="73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x v="280"/>
    <n v="147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x v="281"/>
    <n v="68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x v="282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x v="283"/>
    <n v="5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x v="28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x v="285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x v="286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x v="287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x v="288"/>
    <n v="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x v="289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x v="290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x v="291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x v="292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x v="293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x v="294"/>
    <n v="126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x v="295"/>
    <n v="247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x v="296"/>
    <n v="8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x v="297"/>
    <n v="87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x v="298"/>
    <n v="19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x v="299"/>
    <n v="85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x v="300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x v="30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x v="302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x v="303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x v="304"/>
    <n v="69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x v="305"/>
    <n v="240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x v="306"/>
    <n v="28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x v="307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x v="308"/>
    <n v="82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x v="309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x v="310"/>
    <n v="710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x v="311"/>
    <n v="162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x v="312"/>
    <n v="42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x v="313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x v="314"/>
    <n v="4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x v="43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x v="315"/>
    <n v="5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x v="316"/>
    <n v="104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x v="317"/>
    <n v="41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x v="318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x v="319"/>
    <n v="116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x v="320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x v="32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x v="322"/>
    <n v="44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x v="323"/>
    <n v="5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x v="324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x v="325"/>
    <n v="47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x v="326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x v="327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x v="328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x v="31"/>
    <n v="72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x v="329"/>
    <n v="10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x v="330"/>
    <n v="91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x v="331"/>
    <n v="15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x v="332"/>
    <n v="10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x v="333"/>
    <n v="59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x v="313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x v="334"/>
    <n v="5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x v="335"/>
    <n v="14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x v="336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x v="337"/>
    <n v="1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x v="338"/>
    <n v="7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x v="339"/>
    <n v="6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x v="340"/>
    <n v="76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x v="341"/>
    <n v="134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x v="342"/>
    <n v="56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x v="343"/>
    <n v="87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x v="344"/>
    <n v="9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x v="345"/>
    <n v="161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x v="346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x v="347"/>
    <n v="18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x v="348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x v="349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x v="350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x v="351"/>
    <n v="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x v="352"/>
    <n v="69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x v="353"/>
    <n v="4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x v="354"/>
    <n v="20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x v="355"/>
    <n v="217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x v="356"/>
    <n v="11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x v="357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x v="358"/>
    <n v="5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x v="359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x v="360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x v="361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x v="363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x v="365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x v="366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x v="367"/>
    <n v="7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x v="152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x v="36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x v="371"/>
    <n v="394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x v="373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x v="375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x v="377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x v="380"/>
    <n v="17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x v="381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x v="382"/>
    <n v="21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x v="383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x v="385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x v="386"/>
    <n v="11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x v="388"/>
    <n v="18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x v="389"/>
    <n v="1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x v="390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x v="39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x v="392"/>
    <n v="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x v="393"/>
    <n v="2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x v="394"/>
    <n v="6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x v="396"/>
    <n v="40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x v="397"/>
    <n v="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x v="398"/>
    <n v="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x v="399"/>
    <n v="88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x v="400"/>
    <n v="5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x v="401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x v="40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x v="404"/>
    <n v="72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x v="405"/>
    <n v="11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x v="408"/>
    <n v="13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x v="409"/>
    <n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x v="410"/>
    <n v="54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x v="41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x v="41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x v="414"/>
    <n v="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x v="417"/>
    <n v="1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x v="420"/>
    <n v="6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x v="421"/>
    <n v="103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x v="422"/>
    <n v="1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x v="423"/>
    <n v="72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x v="424"/>
    <n v="6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x v="425"/>
    <n v="4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x v="426"/>
    <n v="1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x v="427"/>
    <n v="94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x v="89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x v="428"/>
    <n v="7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x v="429"/>
    <n v="3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x v="430"/>
    <n v="75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x v="431"/>
    <n v="64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x v="432"/>
    <n v="4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x v="433"/>
    <n v="87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x v="434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x v="31"/>
    <n v="130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x v="435"/>
    <n v="72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x v="2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x v="436"/>
    <n v="32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x v="78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x v="437"/>
    <n v="1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x v="1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x v="438"/>
    <n v="25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x v="439"/>
    <n v="2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x v="445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x v="448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x v="449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x v="450"/>
    <n v="1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x v="451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x v="452"/>
    <n v="6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x v="454"/>
    <n v="6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x v="456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x v="463"/>
    <n v="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x v="465"/>
    <n v="6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x v="471"/>
    <n v="39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x v="472"/>
    <n v="151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x v="47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x v="475"/>
    <n v="31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x v="476"/>
    <n v="1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x v="478"/>
    <n v="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x v="481"/>
    <n v="122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x v="482"/>
    <n v="1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x v="483"/>
    <n v="2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x v="484"/>
    <n v="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x v="485"/>
    <n v="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x v="486"/>
    <n v="293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x v="488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x v="491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x v="492"/>
    <n v="11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x v="49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x v="495"/>
    <n v="7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x v="496"/>
    <n v="50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x v="499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x v="500"/>
    <n v="15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x v="501"/>
    <n v="135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x v="502"/>
    <n v="17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x v="503"/>
    <n v="74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x v="504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x v="505"/>
    <n v="4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x v="506"/>
    <n v="126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x v="508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x v="509"/>
    <n v="3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x v="510"/>
    <n v="240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x v="511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x v="512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x v="513"/>
    <n v="32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x v="514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x v="515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x v="516"/>
    <n v="19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x v="517"/>
    <n v="110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x v="518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x v="519"/>
    <n v="85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x v="520"/>
    <n v="1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x v="522"/>
    <n v="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x v="523"/>
    <n v="156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x v="525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x v="526"/>
    <n v="28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x v="527"/>
    <n v="153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x v="5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x v="52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x v="530"/>
    <n v="5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x v="531"/>
    <n v="6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x v="479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x v="532"/>
    <n v="3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x v="533"/>
    <n v="6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x v="534"/>
    <n v="1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x v="535"/>
    <n v="66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x v="536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x v="537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x v="538"/>
    <n v="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x v="539"/>
    <n v="100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x v="540"/>
    <n v="17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x v="541"/>
    <n v="56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x v="54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x v="54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x v="544"/>
    <n v="3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x v="545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x v="547"/>
    <n v="7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x v="548"/>
    <n v="120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x v="549"/>
    <n v="8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x v="550"/>
    <n v="9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x v="552"/>
    <n v="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x v="553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x v="554"/>
    <n v="12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x v="556"/>
    <n v="29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x v="557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x v="558"/>
    <n v="120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x v="559"/>
    <n v="121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x v="560"/>
    <n v="196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x v="561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x v="562"/>
    <n v="24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x v="563"/>
    <n v="31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x v="56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x v="565"/>
    <n v="2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x v="567"/>
    <n v="81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x v="568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x v="569"/>
    <n v="4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x v="570"/>
    <n v="77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x v="57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x v="572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x v="573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x v="574"/>
    <n v="85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x v="575"/>
    <n v="216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x v="576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x v="577"/>
    <n v="5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x v="28"/>
    <n v="1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x v="578"/>
    <n v="7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x v="579"/>
    <n v="3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x v="580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x v="314"/>
    <n v="44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x v="58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x v="582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x v="583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x v="584"/>
    <n v="18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x v="585"/>
    <n v="1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x v="586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x v="587"/>
    <n v="10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x v="588"/>
    <n v="5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x v="589"/>
    <n v="4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x v="590"/>
    <n v="6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x v="202"/>
    <n v="170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x v="591"/>
    <n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x v="592"/>
    <n v="6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x v="593"/>
    <n v="55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x v="594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x v="595"/>
    <n v="54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x v="596"/>
    <n v="35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x v="597"/>
    <n v="12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x v="598"/>
    <n v="46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x v="599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x v="600"/>
    <n v="78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x v="23"/>
    <n v="5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x v="601"/>
    <n v="5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x v="602"/>
    <n v="49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x v="603"/>
    <n v="4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x v="604"/>
    <n v="3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x v="605"/>
    <n v="3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x v="606"/>
    <n v="34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x v="607"/>
    <n v="135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x v="608"/>
    <n v="5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x v="609"/>
    <n v="40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x v="611"/>
    <n v="5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x v="613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x v="618"/>
    <n v="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x v="129"/>
    <n v="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x v="87"/>
    <n v="3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x v="619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x v="620"/>
    <n v="6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x v="78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x v="621"/>
    <n v="32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x v="622"/>
    <n v="163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x v="623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x v="62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x v="625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x v="62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x v="627"/>
    <n v="61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x v="628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x v="629"/>
    <n v="89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x v="630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x v="631"/>
    <n v="86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x v="40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x v="632"/>
    <n v="4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x v="633"/>
    <n v="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x v="634"/>
    <n v="179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x v="635"/>
    <n v="41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x v="636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x v="303"/>
    <n v="8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x v="637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x v="3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x v="2"/>
    <n v="59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x v="638"/>
    <n v="1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x v="639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x v="31"/>
    <n v="10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x v="640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x v="2"/>
    <n v="59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x v="87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x v="641"/>
    <n v="28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x v="64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x v="643"/>
    <n v="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x v="644"/>
    <n v="100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x v="645"/>
    <n v="4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x v="646"/>
    <n v="9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x v="647"/>
    <n v="29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x v="648"/>
    <n v="32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x v="649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x v="31"/>
    <n v="225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x v="650"/>
    <n v="52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x v="651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x v="652"/>
    <n v="40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x v="653"/>
    <n v="127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x v="654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x v="101"/>
    <n v="2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x v="644"/>
    <n v="3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x v="87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x v="655"/>
    <n v="61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x v="657"/>
    <n v="98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x v="658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x v="659"/>
    <n v="9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x v="660"/>
    <n v="59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x v="661"/>
    <n v="110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x v="662"/>
    <n v="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x v="663"/>
    <n v="48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x v="664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x v="665"/>
    <n v="6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x v="666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x v="667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x v="668"/>
    <n v="6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x v="669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x v="670"/>
    <n v="35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x v="671"/>
    <n v="29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x v="3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x v="672"/>
    <n v="42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x v="673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x v="674"/>
    <n v="38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x v="675"/>
    <n v="60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x v="676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x v="67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x v="678"/>
    <n v="20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x v="679"/>
    <n v="23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x v="680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x v="681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x v="68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x v="68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x v="685"/>
    <n v="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x v="686"/>
    <n v="23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x v="687"/>
    <n v="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x v="688"/>
    <n v="11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x v="690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x v="691"/>
    <n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x v="692"/>
    <n v="2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x v="693"/>
    <n v="33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x v="69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x v="696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x v="697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x v="698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x v="699"/>
    <n v="2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x v="700"/>
    <n v="1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x v="701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x v="702"/>
    <n v="84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x v="703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x v="704"/>
    <n v="3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x v="706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x v="707"/>
    <n v="3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x v="140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x v="708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x v="710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x v="711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x v="142"/>
    <n v="45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x v="714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x v="716"/>
    <n v="51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x v="717"/>
    <n v="33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x v="718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x v="720"/>
    <n v="83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x v="721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x v="723"/>
    <n v="20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x v="725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x v="726"/>
    <n v="19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x v="728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x v="729"/>
    <n v="57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x v="731"/>
    <n v="19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x v="732"/>
    <n v="4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x v="734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x v="739"/>
    <n v="11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x v="740"/>
    <n v="3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x v="741"/>
    <n v="42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x v="742"/>
    <n v="25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x v="743"/>
    <n v="70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x v="744"/>
    <n v="156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x v="745"/>
    <n v="58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x v="748"/>
    <n v="59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x v="749"/>
    <n v="15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x v="75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x v="751"/>
    <n v="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x v="752"/>
    <n v="9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x v="753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x v="754"/>
    <n v="51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x v="755"/>
    <n v="3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x v="756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x v="757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x v="758"/>
    <n v="137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x v="759"/>
    <n v="36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x v="760"/>
    <n v="20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x v="76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x v="762"/>
    <n v="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x v="763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x v="764"/>
    <n v="60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x v="765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x v="766"/>
    <n v="2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x v="7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x v="769"/>
    <n v="4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x v="770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x v="771"/>
    <n v="5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x v="470"/>
    <n v="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x v="77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x v="773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x v="77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x v="775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x v="776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x v="777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x v="778"/>
    <n v="3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x v="78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x v="550"/>
    <n v="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x v="781"/>
    <n v="8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x v="782"/>
    <n v="111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x v="783"/>
    <n v="16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x v="784"/>
    <n v="5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x v="785"/>
    <n v="31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x v="786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x v="787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x v="788"/>
    <n v="42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x v="789"/>
    <n v="8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x v="698"/>
    <n v="9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x v="791"/>
    <n v="1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x v="792"/>
    <n v="2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x v="794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x v="795"/>
    <n v="215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x v="796"/>
    <n v="217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x v="797"/>
    <n v="93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x v="798"/>
    <n v="30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x v="799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x v="804"/>
    <n v="139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x v="805"/>
    <n v="96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x v="806"/>
    <n v="192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x v="807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x v="808"/>
    <n v="16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x v="809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x v="810"/>
    <n v="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x v="811"/>
    <n v="107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x v="812"/>
    <n v="23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x v="813"/>
    <n v="3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x v="814"/>
    <n v="3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x v="815"/>
    <n v="389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x v="816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x v="817"/>
    <n v="5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x v="818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x v="819"/>
    <n v="46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x v="820"/>
    <n v="80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x v="821"/>
    <n v="44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x v="202"/>
    <n v="109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x v="822"/>
    <n v="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x v="82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x v="824"/>
    <n v="4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x v="825"/>
    <n v="6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x v="826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x v="426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x v="827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x v="828"/>
    <n v="2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x v="830"/>
    <n v="3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x v="832"/>
    <n v="3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x v="83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x v="836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x v="837"/>
    <n v="17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x v="838"/>
    <n v="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x v="840"/>
    <n v="12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x v="841"/>
    <n v="4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x v="842"/>
    <n v="13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x v="844"/>
    <n v="114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x v="845"/>
    <n v="49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x v="846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x v="848"/>
    <n v="38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x v="849"/>
    <n v="19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x v="470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x v="852"/>
    <n v="8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x v="853"/>
    <n v="44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x v="854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x v="856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x v="858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x v="859"/>
    <n v="123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x v="860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x v="861"/>
    <n v="75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x v="862"/>
    <n v="7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x v="863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x v="864"/>
    <n v="7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x v="865"/>
    <n v="18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x v="866"/>
    <n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x v="867"/>
    <n v="8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x v="868"/>
    <n v="72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x v="869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x v="870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x v="872"/>
    <n v="24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x v="873"/>
    <n v="101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x v="874"/>
    <n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x v="875"/>
    <n v="14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x v="876"/>
    <n v="18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x v="877"/>
    <n v="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x v="878"/>
    <n v="3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x v="88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x v="881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x v="882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x v="883"/>
    <n v="26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x v="884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x v="881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x v="885"/>
    <n v="11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x v="888"/>
    <n v="25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x v="737"/>
    <n v="3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x v="890"/>
    <n v="24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x v="891"/>
    <n v="45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x v="892"/>
    <n v="25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x v="840"/>
    <n v="38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x v="894"/>
    <n v="61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x v="896"/>
    <n v="10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x v="897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x v="898"/>
    <n v="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x v="899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x v="900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x v="901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x v="902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x v="903"/>
    <n v="35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x v="904"/>
    <n v="62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x v="906"/>
    <n v="6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x v="908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x v="912"/>
    <n v="70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x v="168"/>
    <n v="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x v="913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x v="914"/>
    <n v="34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x v="91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x v="916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x v="589"/>
    <n v="6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x v="917"/>
    <n v="131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x v="918"/>
    <n v="3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x v="919"/>
    <n v="113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x v="920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x v="921"/>
    <n v="90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x v="922"/>
    <n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x v="923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x v="924"/>
    <n v="5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x v="920"/>
    <n v="80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x v="925"/>
    <n v="7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x v="927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x v="928"/>
    <n v="300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x v="929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x v="930"/>
    <n v="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x v="931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x v="932"/>
    <n v="16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x v="93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x v="934"/>
    <n v="2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x v="935"/>
    <n v="3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x v="936"/>
    <n v="124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x v="937"/>
    <n v="20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x v="938"/>
    <n v="139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x v="939"/>
    <n v="494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x v="940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x v="941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x v="94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x v="943"/>
    <n v="106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x v="944"/>
    <n v="72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x v="945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x v="946"/>
    <n v="14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x v="947"/>
    <n v="175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x v="948"/>
    <n v="103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x v="949"/>
    <n v="1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x v="950"/>
    <n v="24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x v="951"/>
    <n v="82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x v="952"/>
    <n v="117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x v="953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x v="955"/>
    <n v="4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x v="956"/>
    <n v="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x v="958"/>
    <n v="2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x v="960"/>
    <n v="60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x v="961"/>
    <n v="3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x v="962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x v="96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x v="965"/>
    <n v="4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x v="966"/>
    <n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x v="967"/>
    <n v="7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x v="968"/>
    <n v="86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x v="969"/>
    <n v="6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x v="970"/>
    <n v="6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x v="971"/>
    <n v="119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x v="97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x v="973"/>
    <n v="35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x v="974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x v="975"/>
    <n v="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x v="976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x v="977"/>
    <n v="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x v="978"/>
    <n v="93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x v="979"/>
    <n v="3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x v="980"/>
    <n v="2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x v="981"/>
    <n v="5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x v="982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x v="983"/>
    <n v="78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x v="984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x v="985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x v="986"/>
    <n v="64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x v="987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x v="972"/>
    <n v="14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x v="988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x v="989"/>
    <n v="10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x v="990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x v="972"/>
    <n v="24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x v="938"/>
    <n v="190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x v="991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x v="992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x v="993"/>
    <n v="63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x v="994"/>
    <n v="4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x v="995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x v="996"/>
    <n v="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x v="997"/>
    <n v="7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x v="998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x v="59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x v="999"/>
    <n v="68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x v="1000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x v="50"/>
    <n v="6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x v="1001"/>
    <n v="3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x v="1002"/>
    <n v="8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x v="1003"/>
    <n v="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x v="1004"/>
    <n v="66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x v="1005"/>
    <n v="37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x v="1006"/>
    <n v="4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x v="945"/>
    <n v="105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x v="1007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x v="1008"/>
    <n v="128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x v="1009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x v="1010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x v="1011"/>
    <n v="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x v="1012"/>
    <n v="93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x v="1013"/>
    <n v="64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x v="101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x v="920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x v="1015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x v="1016"/>
    <n v="4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x v="1017"/>
    <n v="15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x v="1018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x v="1019"/>
    <n v="202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x v="1020"/>
    <n v="128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x v="1021"/>
    <n v="30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x v="1022"/>
    <n v="368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x v="1023"/>
    <n v="13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x v="1024"/>
    <n v="801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x v="1026"/>
    <n v="10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x v="1027"/>
    <n v="185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x v="1028"/>
    <n v="163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x v="1030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x v="1031"/>
    <n v="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x v="1032"/>
    <n v="9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x v="103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x v="1034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x v="1035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x v="1036"/>
    <n v="3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x v="1037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x v="1038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x v="1039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x v="1040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x v="1041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x v="1042"/>
    <n v="4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x v="1043"/>
    <n v="15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x v="1044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x v="104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x v="104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x v="1047"/>
    <n v="38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x v="1048"/>
    <n v="17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x v="1049"/>
    <n v="67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x v="1050"/>
    <n v="9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x v="1051"/>
    <n v="38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x v="1052"/>
    <n v="15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x v="1053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x v="1054"/>
    <n v="54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x v="1055"/>
    <n v="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x v="1056"/>
    <n v="8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x v="1057"/>
    <n v="23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x v="1058"/>
    <n v="6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x v="1059"/>
    <n v="6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x v="1060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x v="1061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x v="1062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x v="1063"/>
    <n v="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x v="1064"/>
    <n v="2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x v="1065"/>
    <n v="72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x v="1066"/>
    <n v="39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x v="1067"/>
    <n v="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x v="1068"/>
    <n v="4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x v="1069"/>
    <n v="3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x v="1070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x v="107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x v="1072"/>
    <n v="34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x v="1073"/>
    <n v="82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x v="1074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x v="1075"/>
    <n v="6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x v="1076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x v="1077"/>
    <n v="84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x v="1078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x v="1079"/>
    <n v="108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x v="1014"/>
    <n v="39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x v="1080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x v="1081"/>
    <n v="4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x v="1082"/>
    <n v="6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x v="1083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x v="1084"/>
    <n v="49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x v="1085"/>
    <n v="3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x v="1086"/>
    <n v="74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x v="1087"/>
    <n v="2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x v="1088"/>
    <n v="74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x v="1089"/>
    <n v="5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x v="1090"/>
    <n v="5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x v="1091"/>
    <n v="69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x v="1092"/>
    <n v="66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x v="1093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x v="1094"/>
    <n v="7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x v="1095"/>
    <n v="6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x v="663"/>
    <n v="2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x v="1096"/>
    <n v="161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x v="1097"/>
    <n v="43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x v="1098"/>
    <n v="28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x v="1099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x v="1100"/>
    <n v="54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x v="1101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x v="1102"/>
    <n v="8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x v="1103"/>
    <n v="7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x v="1104"/>
    <n v="7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x v="1105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x v="1106"/>
    <n v="1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x v="110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x v="1108"/>
    <n v="2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x v="1109"/>
    <n v="63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x v="1110"/>
    <n v="49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x v="714"/>
    <n v="7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x v="724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x v="1111"/>
    <n v="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x v="111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x v="1113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x v="1114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x v="1115"/>
    <n v="4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x v="1117"/>
    <n v="11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x v="111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x v="1119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x v="1120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x v="1121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x v="1122"/>
    <n v="7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x v="37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x v="1123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x v="1124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x v="1127"/>
    <n v="67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x v="1132"/>
    <n v="49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x v="1133"/>
    <n v="4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x v="1134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x v="1135"/>
    <n v="36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x v="1136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x v="1137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x v="1138"/>
    <n v="70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x v="1139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x v="1140"/>
    <n v="34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x v="1141"/>
    <n v="15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x v="1142"/>
    <n v="24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x v="1143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x v="1144"/>
    <n v="104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x v="1145"/>
    <n v="39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x v="1146"/>
    <n v="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x v="1147"/>
    <n v="65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x v="1148"/>
    <n v="44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x v="1149"/>
    <n v="91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x v="1150"/>
    <n v="3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x v="1151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x v="1152"/>
    <n v="9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x v="1153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x v="1157"/>
    <n v="48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x v="1159"/>
    <n v="41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x v="1162"/>
    <n v="47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x v="1163"/>
    <n v="98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x v="1164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x v="1165"/>
    <n v="57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x v="1166"/>
    <n v="6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x v="1167"/>
    <n v="49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x v="209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x v="1168"/>
    <n v="7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x v="1169"/>
    <n v="9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x v="1170"/>
    <n v="1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x v="117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x v="117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x v="1173"/>
    <n v="5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x v="1174"/>
    <n v="56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x v="1175"/>
    <n v="152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x v="1176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x v="1177"/>
    <n v="16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x v="1178"/>
    <n v="40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x v="1179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x v="1180"/>
    <n v="65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x v="1181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x v="1182"/>
    <n v="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x v="1183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x v="1184"/>
    <n v="96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x v="1185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x v="1186"/>
    <n v="3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x v="1187"/>
    <n v="99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x v="1188"/>
    <n v="5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x v="1189"/>
    <n v="5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x v="1190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x v="1191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x v="1192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x v="1193"/>
    <n v="83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x v="1194"/>
    <n v="8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x v="1195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x v="1196"/>
    <n v="4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x v="1197"/>
    <n v="67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x v="1198"/>
    <n v="9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x v="1199"/>
    <n v="15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x v="1200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x v="1201"/>
    <n v="18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x v="1203"/>
    <n v="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x v="481"/>
    <n v="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x v="1205"/>
    <n v="15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x v="1206"/>
    <n v="13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x v="1207"/>
    <n v="57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x v="1208"/>
    <n v="12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x v="1209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x v="121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x v="1212"/>
    <n v="10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x v="1213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x v="613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x v="152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x v="1216"/>
    <n v="7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x v="1217"/>
    <n v="8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x v="1218"/>
    <n v="6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x v="1219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x v="1220"/>
    <n v="5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x v="1224"/>
    <n v="132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x v="1225"/>
    <n v="45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x v="1227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x v="1230"/>
    <n v="41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x v="1231"/>
    <n v="49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x v="325"/>
    <n v="47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x v="1232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x v="1233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x v="1234"/>
    <n v="13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x v="1235"/>
    <n v="88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x v="1236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x v="982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x v="1237"/>
    <n v="444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x v="1238"/>
    <n v="49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x v="1239"/>
    <n v="38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x v="1240"/>
    <n v="4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x v="1241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x v="1242"/>
    <n v="68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x v="1243"/>
    <n v="6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x v="1244"/>
    <n v="65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x v="1245"/>
    <n v="5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x v="25"/>
    <n v="8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x v="1246"/>
    <n v="6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x v="1247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x v="1248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x v="1249"/>
    <n v="43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x v="1250"/>
    <n v="48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x v="1251"/>
    <n v="113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x v="1252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x v="967"/>
    <n v="62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x v="1253"/>
    <n v="46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x v="1078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x v="1254"/>
    <n v="8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x v="1255"/>
    <n v="11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x v="1256"/>
    <n v="87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x v="31"/>
    <n v="173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x v="10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x v="1066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x v="1257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x v="965"/>
    <n v="35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x v="2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x v="3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x v="1258"/>
    <n v="40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x v="578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x v="31"/>
    <n v="43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x v="1259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x v="126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x v="1097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x v="1262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x v="1263"/>
    <n v="3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x v="1264"/>
    <n v="48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x v="1265"/>
    <n v="8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x v="1266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x v="17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x v="1267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x v="1268"/>
    <n v="3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x v="1269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x v="127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x v="127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x v="1272"/>
    <n v="75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x v="127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x v="127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x v="1275"/>
    <n v="8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x v="1276"/>
    <n v="133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x v="1277"/>
    <n v="34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x v="1278"/>
    <n v="3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x v="127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x v="1280"/>
    <n v="4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x v="1281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x v="1276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x v="1282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x v="946"/>
    <n v="45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x v="1283"/>
    <n v="27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x v="1284"/>
    <n v="4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x v="1285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x v="1286"/>
    <n v="90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x v="1287"/>
    <n v="41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x v="1288"/>
    <n v="83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x v="10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x v="1289"/>
    <n v="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x v="1290"/>
    <n v="63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x v="1292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x v="1294"/>
    <n v="87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x v="1296"/>
    <n v="81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x v="1297"/>
    <n v="25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x v="31"/>
    <n v="17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x v="1298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x v="1299"/>
    <n v="265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x v="1300"/>
    <n v="16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x v="1302"/>
    <n v="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x v="1303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x v="1305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x v="391"/>
    <n v="2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x v="1308"/>
    <n v="119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x v="1309"/>
    <n v="55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x v="1310"/>
    <n v="22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x v="1313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x v="881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x v="1314"/>
    <n v="35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x v="1315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x v="1316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x v="1317"/>
    <n v="29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x v="896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x v="1319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x v="1320"/>
    <n v="63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x v="1321"/>
    <n v="13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x v="1322"/>
    <n v="12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x v="1212"/>
    <n v="5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x v="1326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x v="648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x v="132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x v="1328"/>
    <n v="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x v="1329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x v="1330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x v="1331"/>
    <n v="60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x v="1332"/>
    <n v="359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x v="133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x v="1334"/>
    <n v="81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x v="1335"/>
    <n v="1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x v="133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x v="1277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x v="1337"/>
    <n v="10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x v="43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x v="1338"/>
    <n v="48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x v="1339"/>
    <n v="41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x v="1340"/>
    <n v="43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x v="15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x v="1341"/>
    <n v="82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x v="1342"/>
    <n v="52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x v="1343"/>
    <n v="3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x v="1344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x v="1345"/>
    <n v="5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x v="1346"/>
    <n v="73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x v="1347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x v="1348"/>
    <n v="1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x v="1349"/>
    <n v="5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x v="1350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x v="1351"/>
    <n v="36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x v="1352"/>
    <n v="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x v="1353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x v="768"/>
    <n v="89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x v="1354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x v="1355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x v="1356"/>
    <n v="6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x v="1357"/>
    <n v="67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x v="1358"/>
    <n v="105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x v="1359"/>
    <n v="7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x v="1360"/>
    <n v="6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x v="1361"/>
    <n v="72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x v="1362"/>
    <n v="5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x v="1363"/>
    <n v="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x v="1364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x v="1365"/>
    <n v="32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x v="1366"/>
    <n v="64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x v="1368"/>
    <n v="110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x v="1369"/>
    <n v="27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x v="1370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x v="1371"/>
    <n v="5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x v="1372"/>
    <n v="13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x v="1373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x v="697"/>
    <n v="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x v="1374"/>
    <n v="59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x v="1375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x v="1376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x v="1377"/>
    <n v="64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x v="1378"/>
    <n v="95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x v="1379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x v="1380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x v="1381"/>
    <n v="68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x v="1382"/>
    <n v="74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x v="1383"/>
    <n v="70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x v="1384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x v="1385"/>
    <n v="43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x v="422"/>
    <n v="8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x v="1386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x v="1387"/>
    <n v="38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x v="1388"/>
    <n v="43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x v="1389"/>
    <n v="85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x v="1390"/>
    <n v="95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x v="1391"/>
    <n v="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x v="1392"/>
    <n v="214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x v="1393"/>
    <n v="60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x v="31"/>
    <n v="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x v="1394"/>
    <n v="25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x v="1395"/>
    <n v="7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x v="1396"/>
    <n v="43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x v="50"/>
    <n v="5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x v="1397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x v="1398"/>
    <n v="418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x v="1399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x v="1400"/>
    <n v="6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x v="288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x v="1403"/>
    <n v="132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x v="87"/>
    <n v="48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x v="1404"/>
    <n v="18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x v="1405"/>
    <n v="6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x v="1406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x v="1407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x v="1408"/>
    <n v="76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x v="1409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x v="1410"/>
    <n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x v="141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x v="578"/>
    <n v="7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x v="3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x v="1412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x v="1413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x v="1414"/>
    <n v="135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x v="1415"/>
    <n v="38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x v="1416"/>
    <n v="5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x v="1417"/>
    <n v="5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x v="1418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x v="1419"/>
    <n v="5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x v="1420"/>
    <n v="8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x v="1421"/>
    <n v="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x v="982"/>
    <n v="54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x v="31"/>
    <n v="1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x v="1422"/>
    <n v="4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x v="1423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x v="1424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x v="1425"/>
    <n v="9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x v="1426"/>
    <n v="59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x v="724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x v="1428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x v="1429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x v="1430"/>
    <n v="50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x v="550"/>
    <n v="1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x v="1432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x v="1433"/>
    <n v="5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x v="1434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x v="143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x v="1436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x v="1437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x v="1438"/>
    <n v="4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x v="1439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x v="1440"/>
    <n v="47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x v="15"/>
    <n v="4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x v="1441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x v="1442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x v="1443"/>
    <n v="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x v="87"/>
    <n v="5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x v="1444"/>
    <n v="5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x v="1445"/>
    <n v="197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x v="1447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x v="1448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x v="25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x v="144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x v="1450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x v="1451"/>
    <n v="35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x v="1452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x v="1453"/>
    <n v="21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x v="1454"/>
    <n v="2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x v="1455"/>
    <n v="10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x v="1456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x v="1457"/>
    <n v="118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x v="1459"/>
    <n v="7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x v="1460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x v="146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x v="1464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x v="1465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x v="1466"/>
    <n v="4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x v="1467"/>
    <n v="37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x v="1468"/>
    <n v="2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x v="1469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x v="1470"/>
    <n v="28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x v="101"/>
    <n v="5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x v="1471"/>
    <n v="78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x v="1472"/>
    <n v="4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x v="74"/>
    <n v="49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x v="1473"/>
    <n v="4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x v="1474"/>
    <n v="7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x v="1475"/>
    <n v="9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x v="1476"/>
    <n v="81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x v="1477"/>
    <n v="55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x v="1478"/>
    <n v="61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x v="147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x v="1480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x v="1076"/>
    <n v="116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x v="148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x v="1482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x v="1483"/>
    <n v="88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x v="1484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x v="1485"/>
    <n v="17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x v="1486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x v="1487"/>
    <n v="16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x v="1488"/>
    <n v="36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x v="1489"/>
    <n v="189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x v="1490"/>
    <n v="5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x v="1491"/>
    <n v="5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x v="1492"/>
    <n v="12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x v="1493"/>
    <n v="102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x v="1494"/>
    <n v="231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x v="1495"/>
    <n v="8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x v="1496"/>
    <n v="57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x v="1497"/>
    <n v="48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x v="1498"/>
    <n v="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x v="1499"/>
    <n v="75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x v="1500"/>
    <n v="3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x v="1501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x v="1502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x v="1503"/>
    <n v="6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x v="1504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x v="150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x v="1506"/>
    <n v="12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x v="15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x v="1508"/>
    <n v="183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x v="1509"/>
    <n v="28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x v="1510"/>
    <n v="6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x v="1511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x v="1512"/>
    <n v="27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x v="1513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x v="1514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x v="1515"/>
    <n v="18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x v="1516"/>
    <n v="132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x v="1517"/>
    <n v="30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x v="1518"/>
    <n v="24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x v="1519"/>
    <n v="1324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x v="1520"/>
    <n v="28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x v="1521"/>
    <n v="9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x v="152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x v="1523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x v="1524"/>
    <n v="45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x v="1525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x v="1526"/>
    <n v="84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x v="1527"/>
    <n v="102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x v="1528"/>
    <n v="4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x v="1531"/>
    <n v="2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x v="1532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x v="1533"/>
    <n v="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x v="1534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x v="1535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x v="1536"/>
    <n v="332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x v="1537"/>
    <n v="19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x v="153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x v="1539"/>
    <n v="8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x v="1540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x v="1541"/>
    <n v="384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x v="1542"/>
    <n v="5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x v="1543"/>
    <n v="42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x v="1544"/>
    <n v="65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x v="154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x v="1546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x v="1547"/>
    <n v="51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x v="1548"/>
    <n v="19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x v="1549"/>
    <n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x v="1550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x v="155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x v="155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x v="1553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x v="1554"/>
    <n v="38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x v="1555"/>
    <n v="458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x v="155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x v="1557"/>
    <n v="221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x v="155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x v="1559"/>
    <n v="224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x v="1560"/>
    <n v="48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x v="1561"/>
    <n v="9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x v="1562"/>
    <n v="11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x v="1563"/>
    <n v="1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x v="1564"/>
    <n v="14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x v="1565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x v="1566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x v="1567"/>
    <n v="26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x v="1568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x v="1569"/>
    <n v="71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x v="1570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x v="1571"/>
    <n v="450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x v="1572"/>
    <n v="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x v="1573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x v="1574"/>
    <n v="8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x v="1575"/>
    <n v="37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x v="1576"/>
    <n v="9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x v="1577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x v="1578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x v="1579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x v="1580"/>
    <n v="92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x v="158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x v="1582"/>
    <n v="27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x v="1583"/>
    <n v="4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x v="1584"/>
    <n v="32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x v="1585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x v="1586"/>
    <n v="65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x v="1587"/>
    <n v="1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x v="1588"/>
    <n v="13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x v="1589"/>
    <n v="46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x v="1590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x v="1591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x v="159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x v="1593"/>
    <n v="155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x v="1594"/>
    <n v="567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x v="1595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x v="1596"/>
    <n v="8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x v="1597"/>
    <n v="5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x v="1598"/>
    <n v="68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x v="1599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x v="1600"/>
    <n v="34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x v="1601"/>
    <n v="24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x v="1602"/>
    <n v="26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x v="1603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x v="1604"/>
    <n v="2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x v="1605"/>
    <n v="325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x v="1606"/>
    <n v="21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x v="1607"/>
    <n v="11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x v="1608"/>
    <n v="3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x v="1609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x v="1610"/>
    <n v="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x v="1611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x v="1612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x v="161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x v="1002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x v="1615"/>
    <n v="90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x v="1616"/>
    <n v="11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x v="1617"/>
    <n v="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x v="1618"/>
    <n v="47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x v="1619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x v="1620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x v="1621"/>
    <n v="8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x v="1622"/>
    <n v="111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x v="95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x v="1623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x v="3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x v="658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x v="3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x v="1415"/>
    <n v="189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x v="1624"/>
    <n v="6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x v="1625"/>
    <n v="3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x v="1626"/>
    <n v="5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x v="1627"/>
    <n v="36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x v="1628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x v="1630"/>
    <n v="5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x v="1631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x v="1632"/>
    <n v="3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x v="1633"/>
    <n v="90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x v="1634"/>
    <n v="107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x v="28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x v="1635"/>
    <n v="55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x v="31"/>
    <n v="28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x v="1636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x v="1637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x v="1638"/>
    <n v="9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x v="1639"/>
    <n v="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x v="1640"/>
    <n v="51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x v="1641"/>
    <n v="80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x v="1266"/>
    <n v="92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x v="1642"/>
    <n v="117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x v="1643"/>
    <n v="29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x v="1644"/>
    <n v="10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x v="1646"/>
    <n v="32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x v="1647"/>
    <n v="35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x v="1648"/>
    <n v="20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x v="1649"/>
    <n v="22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x v="152"/>
    <n v="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x v="1650"/>
    <n v="2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x v="1462"/>
    <n v="6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x v="1651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x v="1652"/>
    <n v="2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x v="1653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x v="1654"/>
    <n v="27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x v="1655"/>
    <n v="11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x v="1656"/>
    <n v="3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x v="1657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x v="1658"/>
    <n v="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x v="1660"/>
    <n v="2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x v="1661"/>
    <n v="5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x v="1662"/>
    <n v="50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x v="1663"/>
    <n v="10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x v="1664"/>
    <n v="20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x v="874"/>
    <n v="13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x v="1665"/>
    <n v="9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x v="1667"/>
    <n v="1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x v="1668"/>
    <n v="371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x v="1669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x v="1671"/>
    <n v="6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x v="1672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x v="1146"/>
    <n v="8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x v="1673"/>
    <n v="7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x v="1674"/>
    <n v="6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x v="1675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x v="1676"/>
    <n v="9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x v="43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x v="1677"/>
    <n v="6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x v="31"/>
    <n v="22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x v="1678"/>
    <n v="34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x v="1679"/>
    <n v="91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x v="3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x v="1680"/>
    <n v="60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x v="1681"/>
    <n v="6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x v="1682"/>
    <n v="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x v="1683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x v="1684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x v="1675"/>
    <n v="41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x v="1685"/>
    <n v="77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x v="1686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x v="1687"/>
    <n v="5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x v="1688"/>
    <n v="4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x v="1689"/>
    <n v="32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x v="1690"/>
    <n v="10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x v="1691"/>
    <n v="150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x v="1692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x v="1693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x v="1694"/>
    <n v="45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x v="1695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x v="1696"/>
    <n v="6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x v="1697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x v="1698"/>
    <n v="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x v="1699"/>
    <n v="7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x v="1700"/>
    <n v="6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x v="1187"/>
    <n v="49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x v="1701"/>
    <n v="69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x v="1702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x v="1703"/>
    <n v="82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x v="1704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x v="1705"/>
    <n v="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x v="1706"/>
    <n v="16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x v="1707"/>
    <n v="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x v="1708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x v="1709"/>
    <n v="2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x v="1710"/>
    <n v="43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x v="1711"/>
    <n v="3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x v="3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x v="264"/>
    <n v="4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x v="1712"/>
    <n v="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x v="1713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x v="1714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x v="1715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x v="1717"/>
    <n v="74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x v="1718"/>
    <n v="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x v="1719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x v="1720"/>
    <n v="4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x v="1721"/>
    <n v="33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x v="1240"/>
    <n v="54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x v="1722"/>
    <n v="5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x v="1723"/>
    <n v="3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x v="1724"/>
    <n v="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x v="1725"/>
    <n v="20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x v="1726"/>
    <n v="8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x v="1727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x v="172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x v="1729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x v="1730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x v="1731"/>
    <n v="2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x v="1732"/>
    <n v="22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x v="1733"/>
    <n v="28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x v="1734"/>
    <n v="2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x v="1735"/>
    <n v="2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x v="1736"/>
    <n v="42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x v="1737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x v="1738"/>
    <n v="23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x v="1739"/>
    <n v="65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x v="1740"/>
    <n v="70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x v="1741"/>
    <n v="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x v="1742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x v="1743"/>
    <n v="50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x v="1744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x v="174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x v="1746"/>
    <n v="66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x v="1747"/>
    <n v="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x v="1684"/>
    <n v="44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x v="1748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x v="1749"/>
    <n v="59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x v="1750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x v="1751"/>
    <n v="427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x v="1752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x v="1753"/>
    <n v="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x v="1754"/>
    <n v="108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x v="1755"/>
    <n v="1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x v="1756"/>
    <n v="4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x v="1757"/>
    <n v="2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x v="1758"/>
    <n v="9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x v="1759"/>
    <n v="1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x v="1760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x v="1761"/>
    <n v="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x v="1762"/>
    <n v="38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x v="1763"/>
    <n v="29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x v="1764"/>
    <n v="14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x v="1765"/>
    <n v="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x v="1766"/>
    <n v="36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x v="1767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x v="1768"/>
    <n v="189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x v="946"/>
    <n v="1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x v="1769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x v="177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x v="1771"/>
    <n v="4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x v="1772"/>
    <n v="1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x v="1773"/>
    <n v="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x v="1774"/>
    <n v="3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x v="1775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x v="1776"/>
    <n v="6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x v="1777"/>
    <n v="58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x v="1778"/>
    <n v="54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x v="1779"/>
    <n v="4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x v="1780"/>
    <n v="83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x v="1781"/>
    <n v="51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x v="1782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x v="1783"/>
    <n v="6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x v="1784"/>
    <n v="10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x v="1785"/>
    <n v="47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x v="1395"/>
    <n v="10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x v="178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x v="1787"/>
    <n v="41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x v="202"/>
    <n v="6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x v="1788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x v="1789"/>
    <n v="101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x v="1790"/>
    <n v="47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x v="1791"/>
    <n v="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x v="1792"/>
    <n v="6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x v="1410"/>
    <n v="45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x v="1793"/>
    <n v="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x v="1794"/>
    <n v="5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x v="1795"/>
    <n v="110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x v="1796"/>
    <n v="7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x v="982"/>
    <n v="116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x v="1797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x v="1798"/>
    <n v="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x v="1799"/>
    <n v="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x v="1800"/>
    <n v="5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x v="1801"/>
    <n v="110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x v="1802"/>
    <n v="5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x v="1803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x v="1804"/>
    <n v="83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x v="1805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x v="1806"/>
    <n v="65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x v="1807"/>
    <n v="9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x v="1808"/>
    <n v="41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x v="1809"/>
    <n v="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x v="1810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x v="946"/>
    <n v="4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x v="1811"/>
    <n v="79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x v="87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x v="1812"/>
    <n v="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x v="1813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x v="1814"/>
    <n v="62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x v="181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x v="1816"/>
    <n v="22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x v="1818"/>
    <n v="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x v="1819"/>
    <n v="1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x v="1820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x v="1821"/>
    <n v="4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x v="1822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x v="1823"/>
    <n v="220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x v="182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x v="1825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x v="182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x v="1827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x v="1828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x v="1829"/>
    <n v="49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x v="1830"/>
    <n v="7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x v="1831"/>
    <n v="1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x v="1832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x v="1833"/>
    <n v="105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x v="1837"/>
    <n v="1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x v="1839"/>
    <n v="28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x v="1842"/>
    <n v="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x v="1843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x v="1844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x v="1848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x v="456"/>
    <n v="19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x v="1849"/>
    <n v="22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x v="45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x v="1851"/>
    <n v="113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x v="1853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x v="1855"/>
    <n v="2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x v="1856"/>
    <n v="2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x v="185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x v="1858"/>
    <n v="5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x v="1859"/>
    <n v="8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x v="1860"/>
    <n v="16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x v="1861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x v="1862"/>
    <n v="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x v="1863"/>
    <n v="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x v="1864"/>
    <n v="3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x v="1865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x v="1867"/>
    <n v="70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x v="1868"/>
    <n v="3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x v="1871"/>
    <n v="5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x v="449"/>
    <n v="11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x v="1874"/>
    <n v="23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x v="1875"/>
    <n v="75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x v="1876"/>
    <n v="8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x v="1877"/>
    <n v="13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x v="1878"/>
    <n v="5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x v="1789"/>
    <n v="7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x v="1879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x v="1880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x v="1881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x v="1882"/>
    <n v="150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x v="1883"/>
    <n v="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x v="1884"/>
    <n v="5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x v="1885"/>
    <n v="7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x v="1886"/>
    <n v="27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x v="1887"/>
    <n v="3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x v="1888"/>
    <n v="41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x v="1889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x v="189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x v="1891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x v="1892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x v="965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x v="1893"/>
    <n v="29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x v="206"/>
    <n v="52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x v="1894"/>
    <n v="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x v="31"/>
    <n v="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x v="23"/>
    <n v="28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x v="1895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x v="981"/>
    <n v="30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x v="1896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x v="602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x v="189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x v="3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x v="1898"/>
    <n v="132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x v="1262"/>
    <n v="33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x v="1899"/>
    <n v="62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x v="1900"/>
    <n v="3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x v="1901"/>
    <n v="130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x v="1902"/>
    <n v="26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x v="190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x v="1787"/>
    <n v="41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x v="190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x v="1905"/>
    <n v="4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x v="1906"/>
    <n v="5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x v="190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x v="1908"/>
    <n v="4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x v="1909"/>
    <n v="5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x v="1910"/>
    <n v="63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x v="191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x v="1912"/>
    <n v="52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x v="1054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x v="1913"/>
    <n v="1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x v="1914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x v="1915"/>
    <n v="46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x v="1916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x v="1917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x v="1918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x v="1614"/>
    <n v="2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x v="1919"/>
    <n v="41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x v="1920"/>
    <n v="18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x v="192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x v="840"/>
    <n v="38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x v="192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x v="1923"/>
    <n v="78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x v="1924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x v="1925"/>
    <n v="17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x v="1926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x v="31"/>
    <n v="186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x v="1927"/>
    <n v="5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x v="264"/>
    <n v="178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x v="1928"/>
    <n v="1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x v="1929"/>
    <n v="137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x v="1930"/>
    <n v="58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x v="1931"/>
    <n v="53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x v="1932"/>
    <n v="8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x v="31"/>
    <n v="13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x v="84"/>
    <n v="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x v="1933"/>
    <n v="8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x v="1934"/>
    <n v="6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x v="640"/>
    <n v="26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x v="1339"/>
    <n v="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x v="1935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x v="598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x v="1936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x v="1937"/>
    <n v="60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x v="193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x v="1939"/>
    <n v="31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x v="1940"/>
    <n v="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x v="1941"/>
    <n v="65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x v="1942"/>
    <n v="6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x v="1943"/>
    <n v="5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x v="1944"/>
    <n v="16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x v="1945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x v="1946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x v="1947"/>
    <n v="68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x v="1635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x v="1948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x v="1949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x v="1950"/>
    <n v="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x v="1951"/>
    <n v="24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x v="1952"/>
    <n v="30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x v="1953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x v="1954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x v="1955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x v="1956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x v="1161"/>
    <n v="63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x v="1957"/>
    <n v="2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x v="722"/>
    <n v="2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x v="1958"/>
    <n v="49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x v="1960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x v="1961"/>
    <n v="3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x v="1962"/>
    <n v="9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x v="1963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x v="905"/>
    <n v="13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x v="1964"/>
    <n v="84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x v="1966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x v="1967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x v="1968"/>
    <n v="8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x v="1969"/>
    <n v="36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x v="1970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x v="1971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x v="1972"/>
    <n v="3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x v="1973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x v="197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x v="1975"/>
    <n v="158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x v="1976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x v="1977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x v="1978"/>
    <n v="59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x v="1979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x v="607"/>
    <n v="10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x v="1980"/>
    <n v="4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x v="1981"/>
    <n v="12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x v="1982"/>
    <n v="28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x v="1983"/>
    <n v="20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x v="1984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x v="1985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x v="1986"/>
    <n v="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x v="1987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x v="430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x v="1988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x v="1989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x v="1991"/>
    <n v="22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x v="1992"/>
    <n v="4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x v="1993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x v="1994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x v="1995"/>
    <n v="81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x v="1996"/>
    <n v="3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x v="1997"/>
    <n v="90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x v="1998"/>
    <n v="4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x v="3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x v="1999"/>
    <n v="38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x v="2000"/>
    <n v="32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x v="2001"/>
    <n v="26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x v="2002"/>
    <n v="11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x v="1719"/>
    <n v="46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x v="2003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x v="2004"/>
    <n v="4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x v="1131"/>
    <n v="9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x v="2005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x v="2007"/>
    <n v="1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x v="2008"/>
    <n v="4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x v="2009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x v="2010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x v="2011"/>
    <n v="81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x v="20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x v="2013"/>
    <n v="9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x v="2014"/>
    <n v="74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x v="2015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x v="2016"/>
    <n v="9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x v="2017"/>
    <n v="23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x v="2018"/>
    <n v="13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x v="2019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x v="1335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x v="2021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x v="2022"/>
    <n v="17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x v="20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x v="2024"/>
    <n v="7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x v="1934"/>
    <n v="93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x v="2025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x v="202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x v="2027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x v="2028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x v="2029"/>
    <n v="16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x v="2030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x v="2031"/>
    <n v="66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x v="203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x v="2033"/>
    <n v="12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x v="1839"/>
    <n v="28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x v="203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x v="2038"/>
    <n v="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x v="2039"/>
    <n v="73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x v="204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x v="417"/>
    <n v="1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x v="2041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x v="2042"/>
    <n v="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x v="2043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x v="2044"/>
    <n v="14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x v="2045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x v="2046"/>
    <n v="3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x v="2047"/>
    <n v="133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x v="603"/>
    <n v="923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x v="2048"/>
    <n v="164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x v="2049"/>
    <n v="21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x v="2050"/>
    <n v="15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x v="2051"/>
    <n v="72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x v="2052"/>
    <n v="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x v="2053"/>
    <n v="165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x v="20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x v="2055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x v="2056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x v="2057"/>
    <n v="109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x v="2058"/>
    <n v="9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x v="2059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x v="2060"/>
    <n v="6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x v="2061"/>
    <n v="93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x v="2062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x v="2063"/>
    <n v="95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x v="2064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x v="2065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x v="2066"/>
    <n v="6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x v="2067"/>
    <n v="9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x v="2068"/>
    <n v="8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x v="2069"/>
    <n v="512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x v="2070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x v="2071"/>
    <n v="70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x v="2072"/>
    <n v="7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x v="970"/>
    <n v="341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x v="2073"/>
    <n v="6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x v="207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x v="2075"/>
    <n v="9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x v="2076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x v="2077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x v="20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x v="2079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x v="2080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x v="2081"/>
    <n v="4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x v="2082"/>
    <n v="23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x v="101"/>
    <n v="19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x v="2083"/>
    <n v="9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x v="2084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x v="208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x v="2086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x v="2087"/>
    <n v="4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x v="550"/>
    <n v="14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x v="2090"/>
    <n v="40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x v="2091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x v="2092"/>
    <n v="1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x v="156"/>
    <n v="32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x v="113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x v="2096"/>
    <n v="12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x v="1671"/>
    <n v="1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x v="2097"/>
    <n v="30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x v="2098"/>
    <n v="6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x v="2100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x v="2101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x v="2102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x v="43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x v="1444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x v="984"/>
    <n v="67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x v="212"/>
    <n v="37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x v="2105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x v="2106"/>
    <n v="32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x v="78"/>
    <n v="103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x v="2107"/>
    <n v="12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x v="2108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x v="78"/>
    <n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x v="2109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x v="2110"/>
    <n v="15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x v="2112"/>
    <n v="3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x v="2114"/>
    <n v="8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x v="578"/>
    <n v="3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x v="2115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x v="2116"/>
    <n v="43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x v="2117"/>
    <n v="5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x v="2118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x v="2119"/>
    <n v="91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x v="1007"/>
    <n v="25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x v="2120"/>
    <n v="4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x v="582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x v="2121"/>
    <n v="6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x v="212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x v="2123"/>
    <n v="4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x v="2124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x v="2125"/>
    <n v="69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x v="2126"/>
    <n v="38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x v="2127"/>
    <n v="26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x v="1003"/>
    <n v="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x v="2128"/>
    <n v="26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x v="2129"/>
    <n v="2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x v="2130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x v="2131"/>
    <n v="5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x v="1627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x v="3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x v="3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x v="1014"/>
    <n v="9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x v="2132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x v="101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x v="2133"/>
    <n v="11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x v="966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x v="2134"/>
    <n v="99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x v="2135"/>
    <n v="36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x v="31"/>
    <n v="2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x v="1934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x v="2136"/>
    <n v="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x v="2137"/>
    <n v="84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x v="2138"/>
    <n v="6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x v="2139"/>
    <n v="2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x v="919"/>
    <n v="4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x v="31"/>
    <n v="4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x v="966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x v="2140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x v="87"/>
    <n v="20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x v="214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x v="418"/>
    <n v="24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x v="2143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x v="1160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x v="2144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x v="2146"/>
    <n v="25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x v="2148"/>
    <n v="30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x v="2149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x v="2150"/>
    <n v="19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x v="1462"/>
    <n v="1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x v="215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x v="2152"/>
    <n v="5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x v="2153"/>
    <n v="10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x v="2011"/>
    <n v="3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x v="2154"/>
    <n v="84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x v="2155"/>
    <n v="36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x v="2156"/>
    <n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x v="1656"/>
    <n v="91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x v="2157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x v="2158"/>
    <n v="10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x v="1153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x v="2160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x v="2162"/>
    <n v="382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x v="2163"/>
    <n v="47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x v="21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x v="2166"/>
    <n v="28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x v="2167"/>
    <n v="30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x v="724"/>
    <n v="13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x v="2168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x v="2169"/>
    <n v="5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x v="2170"/>
    <n v="18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x v="2171"/>
    <n v="27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x v="2172"/>
    <n v="487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x v="217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x v="152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x v="2174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x v="2175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x v="178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x v="2176"/>
    <n v="47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x v="2177"/>
    <n v="79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x v="2178"/>
    <n v="204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x v="2179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x v="2180"/>
    <n v="49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x v="2181"/>
    <n v="69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x v="218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x v="218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x v="31"/>
    <n v="84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x v="191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x v="2185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x v="2186"/>
    <n v="113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x v="3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x v="2187"/>
    <n v="256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x v="2188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x v="938"/>
    <n v="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x v="2189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x v="2190"/>
    <n v="48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x v="1277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x v="219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x v="602"/>
    <n v="38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x v="25"/>
    <n v="3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x v="300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x v="2192"/>
    <n v="3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x v="2193"/>
    <n v="82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x v="2194"/>
    <n v="20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x v="2195"/>
    <n v="83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x v="2196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x v="45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x v="2197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x v="219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x v="2199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x v="2201"/>
    <n v="67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x v="2202"/>
    <n v="94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x v="2203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x v="66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x v="2204"/>
    <n v="1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x v="2205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x v="2206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x v="2207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x v="2208"/>
    <n v="81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x v="938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x v="2209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x v="938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x v="2210"/>
    <n v="75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x v="221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x v="2212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x v="607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x v="2213"/>
    <n v="71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x v="2214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x v="2215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x v="2216"/>
    <n v="61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x v="578"/>
    <n v="111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x v="2217"/>
    <n v="13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x v="2218"/>
    <n v="54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x v="2219"/>
    <n v="8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x v="2220"/>
    <n v="15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x v="2221"/>
    <n v="11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x v="2222"/>
    <n v="110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x v="269"/>
    <n v="4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x v="2223"/>
    <n v="10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x v="31"/>
    <n v="36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x v="222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x v="31"/>
    <n v="371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x v="2225"/>
    <n v="95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x v="2226"/>
    <n v="49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x v="2227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x v="2228"/>
    <n v="2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x v="2229"/>
    <n v="64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x v="2230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x v="2231"/>
    <n v="9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x v="2232"/>
    <n v="119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x v="2233"/>
    <n v="81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x v="3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x v="2234"/>
    <n v="132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x v="2235"/>
    <n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x v="210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x v="2236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x v="2237"/>
    <n v="109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x v="2133"/>
    <n v="89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x v="210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x v="2239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x v="2241"/>
    <n v="1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x v="2242"/>
    <n v="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x v="2243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x v="2244"/>
    <n v="51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x v="2245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x v="2246"/>
    <n v="24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x v="2247"/>
    <n v="147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x v="2248"/>
    <n v="10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x v="2249"/>
    <n v="8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x v="2250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x v="2251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x v="2252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x v="288"/>
    <n v="1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x v="2253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x v="2254"/>
    <n v="5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x v="2255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x v="2256"/>
    <n v="165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x v="2257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x v="2258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x v="225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x v="31"/>
    <n v="5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x v="66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x v="2260"/>
    <n v="19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x v="2261"/>
    <n v="90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x v="2262"/>
    <n v="8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x v="2263"/>
    <n v="9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x v="2264"/>
    <n v="34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x v="10"/>
    <n v="3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x v="2265"/>
    <n v="9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x v="1881"/>
    <n v="77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x v="2266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x v="602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x v="22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x v="2268"/>
    <n v="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x v="2269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x v="2270"/>
    <n v="260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x v="2271"/>
    <n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x v="2272"/>
    <n v="17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x v="313"/>
    <n v="75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x v="938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x v="227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x v="84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x v="177"/>
    <n v="1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x v="2276"/>
    <n v="5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x v="2277"/>
    <n v="100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x v="2278"/>
    <n v="26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x v="2279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x v="2280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x v="2281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x v="2282"/>
    <n v="2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x v="2283"/>
    <n v="21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x v="2284"/>
    <n v="6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x v="2285"/>
    <n v="9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x v="2286"/>
    <n v="8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x v="2287"/>
    <n v="65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x v="2288"/>
    <n v="3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x v="2289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x v="229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x v="229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x v="2292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x v="2293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x v="1228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x v="2294"/>
    <n v="7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x v="2295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x v="1161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x v="895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x v="2297"/>
    <n v="131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x v="2298"/>
    <n v="1271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x v="2299"/>
    <n v="8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x v="2300"/>
    <n v="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x v="2301"/>
    <n v="5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x v="2303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x v="2304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x v="2305"/>
    <n v="6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x v="2306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x v="2307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x v="2308"/>
    <n v="70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x v="2309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x v="2311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x v="2312"/>
    <n v="11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x v="2313"/>
    <n v="273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x v="2315"/>
    <n v="59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x v="2316"/>
    <n v="7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x v="2317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x v="2318"/>
    <n v="12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x v="2320"/>
    <n v="13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x v="2322"/>
    <n v="245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x v="2323"/>
    <n v="7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x v="2324"/>
    <n v="6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x v="2325"/>
    <n v="14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x v="2326"/>
    <n v="94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x v="2327"/>
    <n v="54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x v="1277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x v="2328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x v="2329"/>
    <n v="2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x v="2330"/>
    <n v="30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x v="2333"/>
    <n v="33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x v="2335"/>
    <n v="252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x v="113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x v="2336"/>
    <n v="111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x v="2337"/>
    <n v="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x v="50"/>
    <n v="34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x v="84"/>
    <n v="104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x v="2338"/>
    <n v="35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x v="2339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x v="2340"/>
    <n v="65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x v="2341"/>
    <n v="3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x v="2342"/>
    <n v="63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x v="50"/>
    <n v="99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x v="430"/>
    <n v="83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x v="2343"/>
    <n v="39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x v="1400"/>
    <n v="8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x v="2344"/>
    <n v="29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x v="2345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x v="234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x v="2347"/>
    <n v="3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x v="2348"/>
    <n v="59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x v="2349"/>
    <n v="61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x v="2350"/>
    <n v="64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x v="2351"/>
    <n v="51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x v="2352"/>
    <n v="101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x v="2353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x v="2354"/>
    <n v="6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x v="935"/>
    <n v="8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x v="288"/>
    <n v="140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x v="2355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x v="2356"/>
    <n v="9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x v="2357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x v="2358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x v="2359"/>
    <n v="34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x v="2360"/>
    <n v="78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x v="2361"/>
    <n v="3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x v="2206"/>
    <n v="37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x v="2191"/>
    <n v="4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x v="2206"/>
    <n v="41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x v="2362"/>
    <n v="10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x v="31"/>
    <n v="42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x v="2363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x v="2364"/>
    <n v="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x v="2365"/>
    <n v="1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x v="2366"/>
    <n v="357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x v="2367"/>
    <n v="38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x v="39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x v="2368"/>
    <n v="2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x v="2369"/>
    <n v="54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x v="2370"/>
    <n v="287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x v="456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x v="2371"/>
    <n v="50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x v="237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x v="2373"/>
    <n v="11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x v="180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x v="2374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x v="2375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x v="991"/>
    <n v="6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x v="2376"/>
    <n v="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x v="237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x v="2378"/>
    <n v="86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x v="2379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x v="238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x v="2381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x v="2382"/>
    <n v="263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x v="2383"/>
    <n v="58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x v="2251"/>
    <n v="5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x v="426"/>
    <n v="67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x v="2384"/>
    <n v="169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x v="2385"/>
    <n v="2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x v="2386"/>
    <n v="3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x v="2387"/>
    <n v="3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x v="2388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x v="2389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x v="1099"/>
    <n v="5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x v="4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x v="2390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x v="239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x v="2392"/>
    <n v="7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x v="2393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x v="2394"/>
    <n v="51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x v="2395"/>
    <n v="9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x v="2396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x v="239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x v="1794"/>
    <n v="183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x v="2398"/>
    <n v="1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x v="2399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x v="2400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x v="518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x v="2401"/>
    <n v="5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x v="240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x v="2403"/>
    <n v="116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x v="2404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x v="2405"/>
    <n v="82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x v="2406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x v="2407"/>
    <n v="4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x v="2408"/>
    <n v="6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x v="2409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x v="2410"/>
    <n v="120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x v="1613"/>
    <n v="84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x v="2411"/>
    <n v="58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x v="2412"/>
    <n v="17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x v="2413"/>
    <n v="7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x v="1290"/>
    <n v="30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x v="2414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x v="2415"/>
    <n v="52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x v="2416"/>
    <n v="99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x v="2417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x v="2418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x v="2419"/>
    <n v="68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x v="2420"/>
    <n v="94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x v="2421"/>
    <n v="42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x v="288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x v="2002"/>
    <n v="71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x v="2422"/>
    <n v="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x v="426"/>
    <n v="5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x v="602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x v="2129"/>
    <n v="39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x v="242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x v="202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x v="2424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x v="2425"/>
    <n v="151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x v="2426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x v="1878"/>
    <n v="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x v="1936"/>
    <n v="7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x v="2427"/>
    <n v="1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x v="288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x v="2428"/>
    <n v="13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x v="2429"/>
    <n v="13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x v="2430"/>
    <n v="1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x v="264"/>
    <n v="204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x v="2431"/>
    <n v="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x v="2432"/>
    <n v="126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x v="3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x v="2433"/>
    <n v="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x v="2434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x v="1247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x v="430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x v="2435"/>
    <n v="2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x v="2436"/>
    <n v="85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x v="1237"/>
    <n v="30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x v="2437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x v="2438"/>
    <n v="46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x v="2439"/>
    <n v="1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x v="2440"/>
    <n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x v="2441"/>
    <n v="5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x v="2442"/>
    <n v="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x v="1424"/>
    <n v="58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x v="244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x v="2444"/>
    <n v="60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x v="244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x v="2446"/>
    <n v="2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x v="2447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x v="2448"/>
    <n v="5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x v="2449"/>
    <n v="76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x v="1417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x v="2451"/>
    <n v="6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x v="2453"/>
    <n v="81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x v="2454"/>
    <n v="3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x v="1007"/>
    <n v="5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x v="2455"/>
    <n v="94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x v="2456"/>
    <n v="62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x v="2457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x v="1277"/>
    <n v="34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x v="50"/>
    <n v="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x v="202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x v="2458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x v="2459"/>
    <n v="26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x v="658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x v="300"/>
    <n v="14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x v="982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x v="2461"/>
    <n v="29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x v="2462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x v="2463"/>
    <n v="2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x v="2464"/>
    <n v="81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x v="31"/>
    <n v="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x v="2465"/>
    <n v="33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x v="2466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x v="2467"/>
    <n v="8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x v="3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x v="1097"/>
    <n v="82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x v="246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x v="2469"/>
    <n v="178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x v="2470"/>
    <n v="110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x v="31"/>
    <n v="120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x v="658"/>
    <n v="79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x v="2214"/>
    <n v="53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x v="2471"/>
    <n v="11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x v="1007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x v="2472"/>
    <n v="1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x v="2473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x v="247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x v="2475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x v="940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x v="2476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x v="2477"/>
    <n v="36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x v="2478"/>
    <n v="5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x v="2479"/>
    <n v="14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x v="578"/>
    <n v="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x v="50"/>
    <n v="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x v="2480"/>
    <n v="64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x v="90"/>
    <n v="185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x v="248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x v="2482"/>
    <n v="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x v="67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x v="2483"/>
    <n v="303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x v="2484"/>
    <n v="45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x v="87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x v="2485"/>
    <n v="6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x v="2486"/>
    <n v="30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x v="81"/>
    <n v="46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x v="3"/>
    <n v="97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x v="2487"/>
    <n v="68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x v="2488"/>
    <n v="31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x v="991"/>
    <n v="3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x v="598"/>
    <n v="67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x v="2489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x v="31"/>
    <n v="17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x v="77"/>
    <n v="422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x v="348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x v="2490"/>
    <n v="2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x v="2491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x v="2492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x v="1891"/>
    <n v="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x v="249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x v="1942"/>
    <n v="6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x v="2494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x v="31"/>
    <n v="1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x v="2"/>
    <n v="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x v="2495"/>
    <n v="101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x v="965"/>
    <n v="35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x v="1444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x v="212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x v="2496"/>
    <n v="62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x v="31"/>
    <n v="42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x v="1725"/>
    <n v="3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x v="2498"/>
    <n v="25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x v="2499"/>
    <n v="5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x v="1990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x v="2500"/>
    <n v="6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x v="603"/>
    <n v="2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x v="2501"/>
    <n v="11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x v="25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x v="2503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x v="3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x v="1009"/>
    <n v="20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x v="2504"/>
    <n v="29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x v="2505"/>
    <n v="111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x v="1088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x v="2506"/>
    <n v="59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x v="2507"/>
    <n v="30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x v="2508"/>
    <n v="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x v="2509"/>
    <n v="200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x v="31"/>
    <n v="1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x v="2129"/>
    <n v="47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x v="991"/>
    <n v="71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x v="31"/>
    <n v="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x v="1774"/>
    <n v="16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x v="251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x v="2511"/>
    <n v="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x v="2512"/>
    <n v="64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x v="2513"/>
    <n v="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x v="2514"/>
    <n v="1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x v="1071"/>
    <n v="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x v="2062"/>
    <n v="82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x v="2516"/>
    <n v="298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x v="2517"/>
    <n v="47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x v="3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x v="1015"/>
    <n v="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x v="2129"/>
    <n v="17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x v="2518"/>
    <n v="3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x v="31"/>
    <n v="96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x v="2519"/>
    <n v="53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x v="2520"/>
    <n v="13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x v="1442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x v="1990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x v="2521"/>
    <n v="14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x v="50"/>
    <n v="85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x v="1243"/>
    <n v="18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x v="2522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x v="2523"/>
    <n v="6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x v="94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x v="31"/>
    <n v="3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x v="2524"/>
    <n v="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x v="2525"/>
    <n v="44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x v="3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x v="2123"/>
    <n v="44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x v="2527"/>
    <n v="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x v="2528"/>
    <n v="69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x v="1710"/>
    <n v="20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x v="2529"/>
    <n v="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x v="2530"/>
    <n v="42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x v="2531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x v="2248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x v="2532"/>
    <n v="146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x v="2533"/>
    <n v="35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x v="2534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x v="2535"/>
    <n v="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x v="2536"/>
    <n v="18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x v="2538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x v="2539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x v="2540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x v="2541"/>
    <n v="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x v="288"/>
    <n v="58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x v="2542"/>
    <n v="73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x v="50"/>
    <n v="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x v="2543"/>
    <n v="7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x v="2544"/>
    <n v="5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x v="2111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x v="254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x v="2546"/>
    <n v="8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x v="31"/>
    <n v="14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x v="50"/>
    <n v="52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x v="1288"/>
    <n v="5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x v="2547"/>
    <n v="40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x v="2548"/>
    <n v="3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x v="2549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x v="2395"/>
    <n v="126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x v="2550"/>
    <n v="52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x v="2551"/>
    <n v="41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x v="2552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x v="2553"/>
    <n v="5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x v="26"/>
    <n v="8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x v="92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x v="1247"/>
    <n v="1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x v="2554"/>
    <n v="7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x v="1901"/>
    <n v="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x v="2555"/>
    <n v="8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x v="2556"/>
    <n v="11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x v="3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x v="3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x v="2557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x v="2558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x v="2559"/>
    <n v="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x v="2560"/>
    <n v="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x v="269"/>
    <n v="6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x v="2561"/>
    <n v="26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x v="17"/>
    <n v="36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x v="2563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x v="256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x v="256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x v="2567"/>
    <n v="61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x v="2568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x v="3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x v="2569"/>
    <n v="7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x v="2570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x v="31"/>
    <n v="2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x v="3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x v="2571"/>
    <n v="5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x v="40"/>
    <n v="73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x v="1266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x v="2572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x v="31"/>
    <n v="42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x v="2573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x v="2574"/>
    <n v="13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x v="938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x v="2575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x v="2576"/>
    <n v="4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x v="2577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x v="602"/>
    <n v="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x v="2578"/>
    <n v="4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x v="2536"/>
    <n v="79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x v="2579"/>
    <n v="39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x v="2580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x v="71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x v="2581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x v="2582"/>
    <n v="31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x v="2583"/>
    <n v="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x v="2584"/>
    <n v="4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x v="2"/>
    <n v="40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x v="2585"/>
    <n v="6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x v="436"/>
    <n v="55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x v="31"/>
    <n v="10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x v="84"/>
    <n v="3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x v="2586"/>
    <n v="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x v="2587"/>
    <n v="120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x v="2588"/>
    <n v="165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x v="607"/>
    <n v="2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x v="2131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x v="2118"/>
    <n v="6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x v="31"/>
    <n v="39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x v="2589"/>
    <n v="57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x v="2590"/>
    <n v="10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x v="31"/>
    <n v="17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x v="2419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x v="2591"/>
    <n v="180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x v="2592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x v="991"/>
    <n v="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x v="2593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x v="2122"/>
    <n v="4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x v="2594"/>
    <n v="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x v="2595"/>
    <n v="22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x v="10"/>
    <n v="6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x v="259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x v="2430"/>
    <n v="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x v="2597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x v="2598"/>
    <n v="5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x v="2599"/>
    <n v="123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x v="2600"/>
    <n v="88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x v="2601"/>
    <n v="74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x v="31"/>
    <n v="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x v="2602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x v="2603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x v="2604"/>
    <n v="100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x v="2129"/>
    <n v="2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x v="2605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x v="31"/>
    <n v="36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x v="2606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x v="31"/>
    <n v="34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x v="260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x v="2508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x v="2113"/>
    <n v="31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x v="2608"/>
    <n v="177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x v="26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x v="2610"/>
    <n v="23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x v="10"/>
    <n v="1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x v="1901"/>
    <n v="83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x v="2611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x v="1290"/>
    <n v="69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x v="2612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x v="2613"/>
    <n v="78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x v="2614"/>
    <n v="56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x v="23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x v="946"/>
    <n v="78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x v="2616"/>
    <n v="41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x v="2539"/>
    <n v="60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x v="2129"/>
    <n v="4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x v="2469"/>
    <n v="4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x v="2383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x v="2617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x v="2618"/>
    <n v="5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x v="2498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x v="2619"/>
    <n v="62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x v="3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x v="2621"/>
    <n v="14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x v="2622"/>
    <n v="53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x v="1627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x v="2623"/>
    <n v="12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x v="3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x v="2624"/>
    <n v="3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x v="2020"/>
    <n v="3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x v="2387"/>
    <n v="7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x v="2625"/>
    <n v="18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x v="50"/>
    <n v="3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x v="1246"/>
    <n v="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x v="2626"/>
    <n v="5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x v="2627"/>
    <n v="48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x v="2628"/>
    <n v="48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x v="43"/>
    <n v="8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x v="2629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x v="2570"/>
    <n v="40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x v="241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x v="3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x v="263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x v="2632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x v="2633"/>
    <n v="177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x v="2634"/>
    <n v="12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x v="2635"/>
    <n v="67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x v="148"/>
    <n v="1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x v="2637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x v="2638"/>
    <n v="69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x v="2639"/>
    <n v="6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x v="2640"/>
    <n v="55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x v="87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x v="31"/>
    <n v="3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x v="87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x v="2641"/>
    <n v="45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x v="10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x v="2642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x v="2643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x v="2644"/>
    <n v="11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x v="2645"/>
    <n v="111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x v="17"/>
    <n v="76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x v="2389"/>
    <n v="23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x v="31"/>
    <n v="1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x v="2598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x v="2646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x v="2647"/>
    <n v="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x v="3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x v="2649"/>
    <n v="5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x v="991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x v="2650"/>
    <n v="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x v="2651"/>
    <n v="21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x v="2652"/>
    <n v="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x v="1400"/>
    <n v="5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x v="2653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x v="31"/>
    <n v="14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x v="2515"/>
    <n v="2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x v="2654"/>
    <n v="6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x v="2655"/>
    <n v="63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x v="78"/>
    <n v="6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x v="2616"/>
    <n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x v="265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x v="2657"/>
    <n v="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x v="2658"/>
    <n v="6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x v="2659"/>
    <n v="5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x v="2660"/>
    <n v="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x v="2661"/>
    <n v="42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x v="2662"/>
    <n v="6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x v="2663"/>
    <n v="201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x v="2217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x v="1237"/>
    <n v="58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x v="43"/>
    <n v="59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x v="2664"/>
    <n v="187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x v="582"/>
    <n v="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x v="2665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x v="2666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x v="2213"/>
    <n v="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x v="1342"/>
    <n v="4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x v="2667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x v="1247"/>
    <n v="3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x v="1415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x v="2217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x v="2668"/>
    <n v="4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x v="2669"/>
    <n v="1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x v="2670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x v="2672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x v="2673"/>
    <n v="54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x v="2674"/>
    <n v="31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x v="2675"/>
    <n v="68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x v="430"/>
    <n v="28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x v="2676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x v="1240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x v="1099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x v="2677"/>
    <n v="133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x v="2678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x v="2679"/>
    <n v="27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x v="2681"/>
    <n v="8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x v="2624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x v="2682"/>
    <n v="4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x v="2683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x v="2684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x v="74"/>
    <n v="26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x v="2685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x v="1266"/>
    <n v="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x v="2686"/>
    <n v="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x v="2687"/>
    <n v="7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x v="2688"/>
    <n v="52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x v="2689"/>
    <n v="3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x v="2692"/>
    <n v="38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x v="2694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x v="2695"/>
    <n v="26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x v="2697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x v="1004"/>
    <n v="216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x v="2698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x v="1246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x v="2699"/>
    <n v="17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x v="43"/>
    <n v="112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x v="2700"/>
    <n v="2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x v="27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x v="2702"/>
    <n v="76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x v="2703"/>
    <n v="60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x v="2704"/>
    <n v="5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x v="2705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x v="31"/>
    <n v="1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x v="2706"/>
    <n v="48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x v="3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x v="31"/>
    <n v="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x v="2707"/>
    <n v="75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x v="2708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x v="2709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x v="2710"/>
    <n v="7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x v="31"/>
    <n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x v="2711"/>
    <n v="3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x v="1097"/>
    <n v="16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x v="2123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x v="598"/>
    <n v="14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x v="2712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x v="2713"/>
    <n v="49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x v="2714"/>
    <n v="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x v="2715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x v="2716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x v="1409"/>
    <n v="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x v="2717"/>
    <n v="6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x v="2718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x v="2719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x v="2720"/>
    <n v="3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x v="1228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x v="2724"/>
    <n v="14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x v="2726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x v="2727"/>
    <n v="5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x v="2728"/>
    <n v="48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x v="2729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x v="133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x v="2731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x v="3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x v="982"/>
    <n v="54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x v="2732"/>
    <n v="71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x v="2733"/>
    <n v="4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x v="1708"/>
    <n v="200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x v="273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x v="2735"/>
    <n v="6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x v="2736"/>
    <n v="5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x v="2737"/>
    <n v="4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x v="75"/>
    <n v="10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x v="201"/>
    <n v="4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x v="2255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x v="2739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x v="2740"/>
    <n v="73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x v="938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x v="1277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x v="2741"/>
    <n v="108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x v="650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x v="2742"/>
    <n v="7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x v="3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x v="20"/>
    <n v="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x v="2744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x v="43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x v="2745"/>
    <n v="5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x v="2460"/>
    <n v="65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x v="426"/>
    <n v="1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x v="2746"/>
    <n v="10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x v="982"/>
    <n v="6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x v="2747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x v="2748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x v="2749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x v="2750"/>
    <n v="5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x v="2751"/>
    <n v="8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x v="2752"/>
    <n v="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x v="837"/>
    <n v="24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x v="2753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x v="2754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x v="2755"/>
    <n v="76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x v="2756"/>
    <n v="10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x v="2757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x v="2759"/>
    <n v="9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x v="2761"/>
    <n v="82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x v="2762"/>
    <n v="47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x v="1219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x v="2763"/>
    <n v="51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x v="2764"/>
    <n v="3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x v="129"/>
    <n v="1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x v="2765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x v="2766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x v="2768"/>
    <n v="58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x v="192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x v="2769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x v="2770"/>
    <n v="1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x v="2771"/>
    <n v="316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x v="2164"/>
    <n v="3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x v="2772"/>
    <n v="12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x v="2773"/>
    <n v="48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x v="2774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x v="397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x v="2372"/>
    <n v="63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x v="2776"/>
    <n v="48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x v="479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x v="2777"/>
    <n v="2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x v="2778"/>
    <n v="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x v="2779"/>
    <n v="39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x v="2780"/>
    <n v="17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x v="2781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x v="2782"/>
    <n v="62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x v="2783"/>
    <n v="8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x v="709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x v="2784"/>
    <n v="3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x v="2787"/>
    <n v="1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x v="2788"/>
    <n v="8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x v="2789"/>
    <n v="5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x v="460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x v="2791"/>
    <n v="33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x v="2793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x v="1324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x v="2794"/>
    <n v="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x v="2795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x v="2796"/>
    <n v="80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x v="881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x v="2797"/>
    <n v="1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x v="2798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x v="2799"/>
    <n v="5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x v="2802"/>
    <n v="54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x v="2803"/>
    <n v="4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x v="695"/>
    <n v="25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x v="1835"/>
    <n v="12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x v="714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x v="2100"/>
    <n v="72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x v="722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x v="2807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x v="2808"/>
    <n v="3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x v="2809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x v="2810"/>
    <n v="23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x v="2811"/>
    <n v="2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x v="2812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x v="2149"/>
    <n v="30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x v="2814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x v="2815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x v="2816"/>
    <n v="1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x v="2693"/>
    <n v="65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x v="2818"/>
    <n v="85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x v="2819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x v="2803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x v="2820"/>
    <n v="38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x v="2821"/>
    <n v="1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x v="2824"/>
    <n v="6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x v="282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x v="2826"/>
    <n v="30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x v="282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x v="2828"/>
    <n v="83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x v="2821"/>
    <n v="33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x v="1861"/>
    <n v="6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x v="2829"/>
    <n v="101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x v="2831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x v="283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x v="857"/>
    <n v="53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x v="2780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x v="2833"/>
    <n v="8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x v="2834"/>
    <n v="34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x v="1863"/>
    <n v="63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x v="2835"/>
    <n v="64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x v="152"/>
    <n v="63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x v="2836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x v="149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x v="2839"/>
    <n v="6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x v="2841"/>
    <n v="1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x v="2842"/>
    <n v="1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x v="2844"/>
    <n v="76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x v="714"/>
    <n v="11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x v="2846"/>
    <n v="57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x v="2847"/>
    <n v="3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x v="727"/>
    <n v="28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x v="284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x v="2849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x v="2851"/>
    <n v="42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x v="2852"/>
    <n v="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x v="2853"/>
    <n v="130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x v="2854"/>
    <n v="24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x v="45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x v="2856"/>
    <n v="16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x v="2858"/>
    <n v="65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x v="2859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x v="2860"/>
    <n v="180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x v="460"/>
    <n v="35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x v="2861"/>
    <n v="34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x v="2862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x v="2863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x v="2865"/>
    <n v="45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x v="1159"/>
    <n v="223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x v="2866"/>
    <n v="3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x v="17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x v="2867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x v="609"/>
    <n v="10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x v="416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x v="782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x v="2176"/>
    <n v="92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x v="2872"/>
    <n v="2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x v="709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x v="2873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x v="2874"/>
    <n v="384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x v="2875"/>
    <n v="10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x v="2876"/>
    <n v="11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x v="2878"/>
    <n v="15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x v="2879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x v="418"/>
    <n v="1"/>
    <x v="1"/>
    <x v="6"/>
  </r>
  <r>
    <m/>
    <m/>
    <m/>
    <m/>
    <x v="2548"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s v="television"/>
    <x v="0"/>
    <d v="2015-07-22T22:00:0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6"/>
    <x v="0"/>
    <s v="television"/>
    <x v="1"/>
    <d v="2017-03-02T09:24:43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70"/>
    <x v="0"/>
    <s v="television"/>
    <x v="3"/>
    <d v="2014-08-07T07:21:47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s v="television"/>
    <x v="4"/>
    <d v="2015-12-19T15:01:19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4"/>
    <x v="0"/>
    <s v="television"/>
    <x v="5"/>
    <d v="2016-07-29T00:35:0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s v="television"/>
    <x v="6"/>
    <d v="2014-06-13T20:44:1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s v="television"/>
    <x v="7"/>
    <d v="2016-07-04T20:07:47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s v="television"/>
    <x v="8"/>
    <d v="2016-04-15T16:00:0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2"/>
    <x v="0"/>
    <s v="television"/>
    <x v="9"/>
    <d v="2016-04-16T21:29:04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s v="television"/>
    <x v="10"/>
    <d v="2014-06-24T20:37:59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1"/>
    <x v="0"/>
    <s v="television"/>
    <x v="11"/>
    <d v="2016-08-21T22:00:0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s v="television"/>
    <x v="12"/>
    <d v="2014-07-15T22:00:0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s v="television"/>
    <x v="13"/>
    <d v="2016-06-23T15:27:0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s v="television"/>
    <x v="14"/>
    <d v="2014-07-13T08:59:0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s v="television"/>
    <x v="15"/>
    <d v="2015-09-27T15:14:0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s v="television"/>
    <x v="16"/>
    <d v="2014-06-16T00:30:0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s v="television"/>
    <x v="17"/>
    <d v="2014-11-04T13:33:42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4"/>
    <x v="0"/>
    <s v="television"/>
    <x v="18"/>
    <d v="2014-09-17T08:00:56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7"/>
    <x v="0"/>
    <s v="television"/>
    <x v="19"/>
    <d v="2015-07-20T14:35:34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n v="81"/>
    <x v="0"/>
    <s v="television"/>
    <x v="20"/>
    <d v="2015-09-13T13:11:52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s v="television"/>
    <x v="21"/>
    <d v="2014-09-26T10:03:09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n v="52"/>
    <x v="0"/>
    <s v="television"/>
    <x v="22"/>
    <d v="2015-01-01T02:59:0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4"/>
    <x v="0"/>
    <s v="television"/>
    <x v="23"/>
    <d v="2015-04-30T10:20:0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7"/>
    <x v="0"/>
    <s v="television"/>
    <x v="24"/>
    <d v="2015-09-15T14:39:0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n v="58"/>
    <x v="0"/>
    <s v="television"/>
    <x v="25"/>
    <d v="2016-01-08T19:36:01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n v="103"/>
    <x v="0"/>
    <s v="television"/>
    <x v="26"/>
    <d v="2014-08-17T07:22:24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s v="television"/>
    <x v="27"/>
    <d v="2014-11-15T23:57:13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s v="television"/>
    <x v="28"/>
    <d v="2015-12-16T18:08:04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s v="television"/>
    <x v="29"/>
    <d v="2014-07-22T11:09:28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n v="77"/>
    <x v="0"/>
    <s v="television"/>
    <x v="30"/>
    <d v="2014-08-21T02:01:55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1"/>
    <x v="0"/>
    <s v="television"/>
    <x v="32"/>
    <d v="2016-05-12T22:59:0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s v="television"/>
    <x v="33"/>
    <d v="2015-11-08T11:51:41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s v="television"/>
    <x v="34"/>
    <d v="2014-08-05T02:43:21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n v="60"/>
    <x v="0"/>
    <s v="television"/>
    <x v="35"/>
    <d v="2015-04-27T19:00:0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n v="194"/>
    <x v="0"/>
    <s v="television"/>
    <x v="36"/>
    <d v="2015-04-04T01:22:05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s v="television"/>
    <x v="37"/>
    <d v="2015-02-27T11:37:59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n v="42"/>
    <x v="0"/>
    <s v="television"/>
    <x v="38"/>
    <d v="2013-05-10T20:22:24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s v="television"/>
    <x v="39"/>
    <d v="2014-05-25T17:59:0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s v="television"/>
    <x v="40"/>
    <d v="2014-06-18T23:00:0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n v="106"/>
    <x v="0"/>
    <s v="television"/>
    <x v="41"/>
    <d v="2014-10-05T08:39:14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s v="television"/>
    <x v="42"/>
    <d v="2014-12-28T10:20:26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8"/>
    <x v="0"/>
    <s v="television"/>
    <x v="43"/>
    <d v="2014-07-12T19:00:0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n v="134"/>
    <x v="0"/>
    <s v="television"/>
    <x v="44"/>
    <d v="2014-10-06T21:22:17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n v="99"/>
    <x v="0"/>
    <s v="television"/>
    <x v="45"/>
    <d v="2016-04-27T09:58:27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5"/>
    <x v="0"/>
    <s v="television"/>
    <x v="46"/>
    <d v="2015-12-15T18:09:34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s v="television"/>
    <x v="47"/>
    <d v="2014-12-19T15:40:07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s v="television"/>
    <x v="48"/>
    <d v="2015-03-01T07:00:0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n v="138"/>
    <x v="0"/>
    <s v="television"/>
    <x v="49"/>
    <d v="2015-10-23T23:14:05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n v="28"/>
    <x v="0"/>
    <s v="television"/>
    <x v="50"/>
    <d v="2015-01-30T12:00:0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9"/>
    <x v="0"/>
    <s v="television"/>
    <x v="51"/>
    <d v="2015-08-10T17:17:17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4"/>
    <x v="0"/>
    <s v="television"/>
    <x v="52"/>
    <d v="2014-07-17T11:50:46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9"/>
    <x v="0"/>
    <s v="television"/>
    <x v="53"/>
    <d v="2014-04-04T17:00:0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n v="195"/>
    <x v="0"/>
    <s v="television"/>
    <x v="54"/>
    <d v="2015-12-25T12:07:01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s v="television"/>
    <x v="55"/>
    <d v="2016-05-27T18:15:16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50"/>
    <x v="0"/>
    <s v="television"/>
    <x v="56"/>
    <d v="2015-06-08T11:00:0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s v="television"/>
    <x v="57"/>
    <d v="2015-04-25T14:59:22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8"/>
    <x v="0"/>
    <s v="television"/>
    <x v="58"/>
    <d v="2014-11-19T13:52:52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s v="television"/>
    <x v="59"/>
    <d v="2015-09-14T16:00:0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4"/>
    <x v="0"/>
    <s v="shorts"/>
    <x v="60"/>
    <d v="2014-03-22T19:00:00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n v="323"/>
    <x v="0"/>
    <s v="shorts"/>
    <x v="61"/>
    <d v="2013-06-06T14:32:37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s v="shorts"/>
    <x v="62"/>
    <d v="2013-03-03T14:11:18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6"/>
    <x v="0"/>
    <s v="shorts"/>
    <x v="63"/>
    <d v="2013-12-27T23:59:00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s v="shorts"/>
    <x v="64"/>
    <d v="2013-07-07T19:26:2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n v="133"/>
    <x v="0"/>
    <s v="shorts"/>
    <x v="65"/>
    <d v="2014-08-11T00:59:00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n v="92"/>
    <x v="0"/>
    <s v="shorts"/>
    <x v="66"/>
    <d v="2016-07-18T15:23:40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n v="117"/>
    <x v="0"/>
    <s v="shorts"/>
    <x v="67"/>
    <d v="2012-07-15T09:00:04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n v="22"/>
    <x v="0"/>
    <s v="shorts"/>
    <x v="68"/>
    <d v="2014-02-23T08:39:5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n v="63"/>
    <x v="0"/>
    <s v="shorts"/>
    <x v="69"/>
    <d v="2011-10-02T01:59:00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n v="38"/>
    <x v="0"/>
    <s v="shorts"/>
    <x v="70"/>
    <d v="2011-09-04T16:30:45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s v="shorts"/>
    <x v="71"/>
    <d v="2012-05-28T01:30:57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n v="59"/>
    <x v="0"/>
    <s v="shorts"/>
    <x v="72"/>
    <d v="2012-11-14T19:00:00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n v="20"/>
    <x v="0"/>
    <s v="shorts"/>
    <x v="74"/>
    <d v="2016-01-21T06:41:35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s v="shorts"/>
    <x v="75"/>
    <d v="2013-04-23T00:01:12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s v="shorts"/>
    <x v="76"/>
    <d v="2011-12-27T12:35:58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n v="61"/>
    <x v="0"/>
    <s v="shorts"/>
    <x v="77"/>
    <d v="2012-05-20T21:59:00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n v="39"/>
    <x v="0"/>
    <s v="shorts"/>
    <x v="78"/>
    <d v="2016-09-01T12:32:0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n v="41"/>
    <x v="0"/>
    <s v="shorts"/>
    <x v="79"/>
    <d v="2014-04-25T13:38:13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n v="274"/>
    <x v="0"/>
    <s v="shorts"/>
    <x v="80"/>
    <d v="2013-12-09T21:00:56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n v="54"/>
    <x v="0"/>
    <s v="shorts"/>
    <x v="81"/>
    <d v="2012-07-13T22:02:00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1"/>
    <x v="0"/>
    <s v="shorts"/>
    <x v="82"/>
    <d v="2011-10-09T14:41:0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s v="shorts"/>
    <x v="83"/>
    <d v="2015-02-22T06:30:00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n v="72"/>
    <x v="0"/>
    <s v="shorts"/>
    <x v="84"/>
    <d v="2011-05-15T13:11:26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s v="shorts"/>
    <x v="85"/>
    <d v="2011-09-22T22:00:37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s v="shorts"/>
    <x v="86"/>
    <d v="2015-12-27T09:20:45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n v="105"/>
    <x v="0"/>
    <s v="shorts"/>
    <x v="87"/>
    <d v="2010-06-02T20:41:00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n v="124"/>
    <x v="0"/>
    <s v="shorts"/>
    <x v="89"/>
    <d v="2013-06-02T13:03:12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n v="32"/>
    <x v="0"/>
    <s v="shorts"/>
    <x v="90"/>
    <d v="2011-07-12T02:08:19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n v="79"/>
    <x v="0"/>
    <s v="shorts"/>
    <x v="91"/>
    <d v="2011-05-17T04:39:24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n v="123"/>
    <x v="0"/>
    <s v="shorts"/>
    <x v="92"/>
    <d v="2017-02-01T03:00:00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s v="shorts"/>
    <x v="93"/>
    <d v="2012-07-03T16:00:00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n v="22"/>
    <x v="0"/>
    <s v="shorts"/>
    <x v="94"/>
    <d v="2014-04-07T12:13:42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s v="shorts"/>
    <x v="95"/>
    <d v="2012-02-25T19:07:2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s v="shorts"/>
    <x v="96"/>
    <d v="2010-07-31T22:00:00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n v="54"/>
    <x v="0"/>
    <s v="shorts"/>
    <x v="97"/>
    <d v="2011-07-11T22:14:42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n v="57"/>
    <x v="0"/>
    <s v="shorts"/>
    <x v="98"/>
    <d v="2012-12-07T18:30:00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s v="shorts"/>
    <x v="99"/>
    <d v="2014-01-22T16:39:59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n v="193"/>
    <x v="0"/>
    <s v="shorts"/>
    <x v="100"/>
    <d v="2012-11-04T14:04:46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s v="shorts"/>
    <x v="102"/>
    <d v="2010-12-22T22:08:53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s v="shorts"/>
    <x v="103"/>
    <d v="2014-03-07T14:20:30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n v="40"/>
    <x v="0"/>
    <s v="shorts"/>
    <x v="105"/>
    <d v="2016-05-13T19:00:00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n v="187"/>
    <x v="0"/>
    <s v="shorts"/>
    <x v="106"/>
    <d v="2012-04-02T13:38:2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n v="112"/>
    <x v="0"/>
    <s v="shorts"/>
    <x v="107"/>
    <d v="2011-04-24T18:34:47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s v="shorts"/>
    <x v="108"/>
    <d v="2013-05-31T09:42:50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s v="shorts"/>
    <x v="109"/>
    <d v="2011-02-25T19:37:10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n v="66"/>
    <x v="0"/>
    <s v="shorts"/>
    <x v="110"/>
    <d v="2013-11-14T00:59:00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n v="103"/>
    <x v="0"/>
    <s v="shorts"/>
    <x v="111"/>
    <d v="2015-05-31T02:59:47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n v="65"/>
    <x v="0"/>
    <s v="shorts"/>
    <x v="112"/>
    <d v="2014-04-12T21:00:00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n v="91"/>
    <x v="0"/>
    <s v="shorts"/>
    <x v="113"/>
    <d v="2011-08-06T10:00:00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s v="shorts"/>
    <x v="114"/>
    <d v="2012-01-13T01:34:48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s v="shorts"/>
    <x v="115"/>
    <d v="2012-02-04T12:44:04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s v="shorts"/>
    <x v="116"/>
    <d v="2011-04-08T05:55:55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8"/>
    <x v="0"/>
    <s v="shorts"/>
    <x v="117"/>
    <d v="2010-06-09T14:00:00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s v="shorts"/>
    <x v="118"/>
    <d v="2011-07-28T20:17:16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s v="shorts"/>
    <x v="119"/>
    <d v="2011-08-13T18:00:00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6"/>
    <x v="0"/>
    <s v="science fiction"/>
    <x v="123"/>
    <d v="2014-10-28T17:00:00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18:51:20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s v="science fiction"/>
    <x v="126"/>
    <d v="2015-06-10T21:00:00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s v="science fiction"/>
    <x v="127"/>
    <d v="2015-04-03T08:59:01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2"/>
    <x v="0"/>
    <s v="science fiction"/>
    <x v="128"/>
    <d v="2016-10-20T00:28:13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s v="science fiction"/>
    <x v="132"/>
    <d v="2014-11-07T15:30:07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s v="science fiction"/>
    <x v="135"/>
    <d v="2014-07-01T14:00:00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2"/>
    <x v="0"/>
    <s v="science fiction"/>
    <x v="138"/>
    <d v="2015-07-31T23:59:00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n v="47"/>
    <x v="0"/>
    <s v="science fiction"/>
    <x v="141"/>
    <d v="2015-05-30T22:40:23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s v="science fiction"/>
    <x v="144"/>
    <d v="2015-04-13T12:17:5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s v="science fiction"/>
    <x v="145"/>
    <d v="2015-08-11T08:00:5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9"/>
    <x v="0"/>
    <s v="science fiction"/>
    <x v="146"/>
    <d v="2017-01-17T19:23:18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6"/>
    <x v="0"/>
    <s v="science fiction"/>
    <x v="149"/>
    <d v="2014-12-25T03:00:00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50"/>
    <x v="0"/>
    <s v="science fiction"/>
    <x v="150"/>
    <d v="2015-05-25T22:53:0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s v="science fiction"/>
    <x v="153"/>
    <d v="2014-12-02T10:04:04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4"/>
    <x v="0"/>
    <s v="science fiction"/>
    <x v="154"/>
    <d v="2015-06-03T08:08:15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1"/>
    <x v="0"/>
    <s v="science fiction"/>
    <x v="155"/>
    <d v="2015-07-23T08:25:35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s v="drama"/>
    <x v="162"/>
    <d v="2014-08-16T18:42:00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2"/>
    <x v="0"/>
    <s v="drama"/>
    <x v="164"/>
    <d v="2014-09-19T13:18:21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n v="6"/>
    <x v="0"/>
    <s v="drama"/>
    <x v="167"/>
    <d v="2015-08-04T17:15:35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n v="109"/>
    <x v="0"/>
    <s v="drama"/>
    <x v="168"/>
    <d v="2015-03-19T14:02:50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s v="drama"/>
    <x v="170"/>
    <d v="2015-08-30T00:28:00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s v="drama"/>
    <x v="175"/>
    <d v="2014-08-29T13:40:11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n v="26"/>
    <x v="0"/>
    <s v="drama"/>
    <x v="177"/>
    <d v="2015-03-23T19:08:46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s v="drama"/>
    <x v="180"/>
    <d v="2015-04-13T14:00:00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s v="drama"/>
    <x v="181"/>
    <d v="2015-06-22T12:48:15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s v="drama"/>
    <x v="183"/>
    <d v="2014-11-26T15:26:50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s v="drama"/>
    <x v="184"/>
    <d v="2014-08-31T22:59:00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n v="84"/>
    <x v="0"/>
    <s v="drama"/>
    <x v="191"/>
    <d v="2015-10-02T05:35:38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n v="6"/>
    <x v="0"/>
    <s v="drama"/>
    <x v="192"/>
    <d v="2014-10-17T14:00:32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n v="78"/>
    <x v="0"/>
    <s v="drama"/>
    <x v="196"/>
    <d v="2015-10-10T16:00:00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n v="33"/>
    <x v="0"/>
    <s v="drama"/>
    <x v="197"/>
    <d v="2017-02-17T16:00:00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n v="47"/>
    <x v="0"/>
    <s v="drama"/>
    <x v="198"/>
    <d v="2014-10-05T04:12:02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8"/>
    <x v="0"/>
    <s v="drama"/>
    <x v="200"/>
    <d v="2014-09-14T21:00:0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n v="55"/>
    <x v="0"/>
    <s v="drama"/>
    <x v="201"/>
    <d v="2015-02-08T14:38:49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n v="94"/>
    <x v="0"/>
    <s v="drama"/>
    <x v="203"/>
    <d v="2015-01-29T15:21:04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s v="drama"/>
    <x v="204"/>
    <d v="2016-08-04T09:00:0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n v="77"/>
    <x v="0"/>
    <s v="drama"/>
    <x v="205"/>
    <d v="2015-10-06T10:10:22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s v="drama"/>
    <x v="207"/>
    <d v="2015-01-03T23:43:58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n v="92"/>
    <x v="0"/>
    <s v="drama"/>
    <x v="210"/>
    <d v="2015-10-01T00:00:00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s v="drama"/>
    <x v="211"/>
    <d v="2015-09-18T22:50:17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s v="drama"/>
    <x v="216"/>
    <d v="2015-04-22T17:00:37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5"/>
    <x v="0"/>
    <s v="drama"/>
    <x v="217"/>
    <d v="2014-12-28T10:22:29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s v="drama"/>
    <x v="219"/>
    <d v="2016-04-01T01:59:00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n v="16"/>
    <x v="0"/>
    <s v="drama"/>
    <x v="232"/>
    <d v="2015-02-27T14:49:06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n v="81"/>
    <x v="0"/>
    <s v="drama"/>
    <x v="234"/>
    <d v="2015-06-20T19:50:59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s v="documentary"/>
    <x v="240"/>
    <d v="2013-05-05T12:00:11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10"/>
    <x v="0"/>
    <s v="documentary"/>
    <x v="241"/>
    <d v="2014-12-21T11:45:0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4"/>
    <x v="0"/>
    <s v="documentary"/>
    <x v="242"/>
    <d v="2011-12-20T06:49:50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9"/>
    <x v="0"/>
    <s v="documentary"/>
    <x v="243"/>
    <d v="2014-02-21T20:08:2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8"/>
    <x v="0"/>
    <s v="documentary"/>
    <x v="244"/>
    <d v="2010-03-16T02:06:00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5"/>
    <x v="0"/>
    <s v="documentary"/>
    <x v="245"/>
    <d v="2012-08-15T20:16:25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9"/>
    <x v="0"/>
    <s v="documentary"/>
    <x v="246"/>
    <d v="2010-12-18T04:43:25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n v="109"/>
    <x v="0"/>
    <s v="documentary"/>
    <x v="247"/>
    <d v="2010-10-15T22:39:00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s v="documentary"/>
    <x v="248"/>
    <d v="2012-01-07T13:35:09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n v="49"/>
    <x v="0"/>
    <s v="documentary"/>
    <x v="249"/>
    <d v="2010-08-22T12:40:00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3"/>
    <x v="0"/>
    <s v="documentary"/>
    <x v="250"/>
    <d v="2013-06-06T08:34:51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8"/>
    <x v="0"/>
    <s v="documentary"/>
    <x v="251"/>
    <d v="2012-05-16T14:00:00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6"/>
    <x v="0"/>
    <s v="documentary"/>
    <x v="252"/>
    <d v="2010-05-31T22:59:00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s v="documentary"/>
    <x v="253"/>
    <d v="2012-02-15T10:37:15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90"/>
    <x v="0"/>
    <s v="documentary"/>
    <x v="254"/>
    <d v="2015-10-16T21:00:00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n v="46"/>
    <x v="0"/>
    <s v="documentary"/>
    <x v="255"/>
    <d v="2011-03-16T06:38:02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s v="documentary"/>
    <x v="256"/>
    <d v="2013-03-16T13:27:47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s v="documentary"/>
    <x v="257"/>
    <d v="2016-05-19T10:02:42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n v="84"/>
    <x v="0"/>
    <s v="documentary"/>
    <x v="258"/>
    <d v="2011-06-17T20:14:26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6"/>
    <x v="0"/>
    <s v="documentary"/>
    <x v="259"/>
    <d v="2015-04-08T12:42:49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s v="documentary"/>
    <x v="260"/>
    <d v="2010-07-17T04:59:00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s v="documentary"/>
    <x v="261"/>
    <d v="2012-06-07T09:55:00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n v="42"/>
    <x v="0"/>
    <s v="documentary"/>
    <x v="262"/>
    <d v="2011-02-26T00:57:08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s v="documentary"/>
    <x v="263"/>
    <d v="2012-09-27T17:54:5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s v="documentary"/>
    <x v="264"/>
    <d v="2012-05-11T09:53:15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n v="96"/>
    <x v="0"/>
    <s v="documentary"/>
    <x v="265"/>
    <d v="2010-05-10T15:16:00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1"/>
    <x v="0"/>
    <s v="documentary"/>
    <x v="266"/>
    <d v="2010-04-22T22:51:00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s v="documentary"/>
    <x v="267"/>
    <d v="2014-06-25T05:51:39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1"/>
    <x v="0"/>
    <s v="documentary"/>
    <x v="268"/>
    <d v="2011-11-06T23:39:38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3"/>
    <x v="0"/>
    <s v="documentary"/>
    <x v="269"/>
    <d v="2017-02-21T23:43:42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s v="documentary"/>
    <x v="270"/>
    <d v="2011-05-24T23:00:00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n v="110"/>
    <x v="0"/>
    <s v="documentary"/>
    <x v="271"/>
    <d v="2014-01-02T03:00:00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s v="documentary"/>
    <x v="272"/>
    <d v="2010-04-28T13:49:00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s v="documentary"/>
    <x v="273"/>
    <d v="2011-07-03T06:57:46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n v="56"/>
    <x v="0"/>
    <s v="documentary"/>
    <x v="274"/>
    <d v="2012-04-05T01:59:00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n v="66"/>
    <x v="0"/>
    <s v="documentary"/>
    <x v="275"/>
    <d v="2012-11-09T20:46:06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n v="96"/>
    <x v="0"/>
    <s v="documentary"/>
    <x v="276"/>
    <d v="2012-04-27T19:57:5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6"/>
    <x v="0"/>
    <s v="documentary"/>
    <x v="277"/>
    <d v="2015-05-23T16:23:39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s v="documentary"/>
    <x v="278"/>
    <d v="2012-10-11T19:58:59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s v="documentary"/>
    <x v="279"/>
    <d v="2017-02-26T21:01:00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s v="documentary"/>
    <x v="280"/>
    <d v="2014-05-30T09:10:35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s v="documentary"/>
    <x v="281"/>
    <d v="2009-08-10T14:26:00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5"/>
    <x v="0"/>
    <s v="documentary"/>
    <x v="282"/>
    <d v="2010-02-22T17:00:00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s v="documentary"/>
    <x v="283"/>
    <d v="2011-05-31T23:59:00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6"/>
    <x v="0"/>
    <s v="documentary"/>
    <x v="284"/>
    <d v="2012-01-21T12:43:00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s v="documentary"/>
    <x v="285"/>
    <d v="2013-09-19T13:08:48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2"/>
    <x v="0"/>
    <s v="documentary"/>
    <x v="286"/>
    <d v="2013-03-25T13:35:2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2"/>
    <x v="0"/>
    <s v="documentary"/>
    <x v="287"/>
    <d v="2012-11-01T23:00:00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6"/>
    <x v="0"/>
    <s v="documentary"/>
    <x v="288"/>
    <d v="2012-06-25T23:03:13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s v="documentary"/>
    <x v="289"/>
    <d v="2013-11-02T05:57:1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s v="documentary"/>
    <x v="290"/>
    <d v="2011-02-02T02:59:00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s v="documentary"/>
    <x v="291"/>
    <d v="2013-04-30T19:01:00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5"/>
    <x v="0"/>
    <s v="documentary"/>
    <x v="292"/>
    <d v="2011-10-28T22:59:00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2"/>
    <x v="0"/>
    <s v="documentary"/>
    <x v="293"/>
    <d v="2014-04-20T11:01:5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1"/>
    <x v="0"/>
    <s v="documentary"/>
    <x v="295"/>
    <d v="2013-10-31T19:00:00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1"/>
    <x v="0"/>
    <s v="documentary"/>
    <x v="296"/>
    <d v="2012-09-07T06:24:43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s v="documentary"/>
    <x v="297"/>
    <d v="2015-04-30T22:59:00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7"/>
    <x v="0"/>
    <s v="documentary"/>
    <x v="298"/>
    <d v="2014-05-09T16:00:00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n v="74"/>
    <x v="0"/>
    <s v="documentary"/>
    <x v="299"/>
    <d v="2010-11-17T01:24:20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6"/>
    <x v="0"/>
    <s v="documentary"/>
    <x v="300"/>
    <d v="2011-04-24T18:02:18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2"/>
    <x v="0"/>
    <s v="documentary"/>
    <x v="301"/>
    <d v="2013-03-19T11:42:15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4"/>
    <x v="0"/>
    <s v="documentary"/>
    <x v="302"/>
    <d v="2012-02-24T15:33:58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1"/>
    <x v="0"/>
    <s v="documentary"/>
    <x v="303"/>
    <d v="2012-06-01T20:42:26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7"/>
    <x v="0"/>
    <s v="documentary"/>
    <x v="304"/>
    <d v="2012-08-31T21:00:00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s v="documentary"/>
    <x v="305"/>
    <d v="2012-03-10T10:07:29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s v="documentary"/>
    <x v="306"/>
    <d v="2013-03-20T14:05:33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s v="documentary"/>
    <x v="307"/>
    <d v="2013-02-07T17:40:01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s v="documentary"/>
    <x v="308"/>
    <d v="2011-03-10T11:40:10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s v="documentary"/>
    <x v="309"/>
    <d v="2012-09-03T13:02:1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s v="documentary"/>
    <x v="310"/>
    <d v="2011-10-19T21:00:00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s v="documentary"/>
    <x v="311"/>
    <d v="2012-01-01T02:59:00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2"/>
    <x v="0"/>
    <s v="documentary"/>
    <x v="312"/>
    <d v="2013-04-14T16:03:52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1"/>
    <x v="0"/>
    <s v="documentary"/>
    <x v="313"/>
    <d v="2010-08-11T10:59:00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3"/>
    <x v="0"/>
    <s v="documentary"/>
    <x v="314"/>
    <d v="2013-03-01T14:59:48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s v="documentary"/>
    <x v="315"/>
    <d v="2012-08-22T13:32:1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9"/>
    <x v="0"/>
    <s v="documentary"/>
    <x v="316"/>
    <d v="2014-12-10T23:59:00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s v="documentary"/>
    <x v="317"/>
    <d v="2013-12-11T11:14:43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s v="documentary"/>
    <x v="318"/>
    <d v="2013-03-26T18:55:51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n v="111"/>
    <x v="0"/>
    <s v="documentary"/>
    <x v="319"/>
    <d v="2010-02-02T02:59:00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s v="documentary"/>
    <x v="320"/>
    <d v="2015-12-22T18:00:00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s v="documentary"/>
    <x v="321"/>
    <d v="2016-11-08T06:43:06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6"/>
    <x v="0"/>
    <s v="documentary"/>
    <x v="322"/>
    <d v="2016-05-13T08:40:48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s v="documentary"/>
    <x v="323"/>
    <d v="2016-12-21T02:59:00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n v="106"/>
    <x v="0"/>
    <s v="documentary"/>
    <x v="324"/>
    <d v="2015-08-01T10:01:48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s v="documentary"/>
    <x v="325"/>
    <d v="2016-12-19T23:30:33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8"/>
    <x v="0"/>
    <s v="documentary"/>
    <x v="326"/>
    <d v="2017-03-14T17:57:00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1"/>
    <x v="0"/>
    <s v="documentary"/>
    <x v="327"/>
    <d v="2015-03-22T03:00:00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n v="157"/>
    <x v="0"/>
    <s v="documentary"/>
    <x v="328"/>
    <d v="2015-10-31T23:00:00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4"/>
    <x v="0"/>
    <s v="documentary"/>
    <x v="329"/>
    <d v="2015-11-06T23:00:00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s v="documentary"/>
    <x v="330"/>
    <d v="2013-05-16T22:59:00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8"/>
    <x v="0"/>
    <s v="documentary"/>
    <x v="331"/>
    <d v="2016-06-17T08:57:1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s v="documentary"/>
    <x v="332"/>
    <d v="2015-10-28T03:00:00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n v="189"/>
    <x v="0"/>
    <s v="documentary"/>
    <x v="333"/>
    <d v="2016-04-07T09:16:31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s v="documentary"/>
    <x v="334"/>
    <d v="2015-05-15T14:00:00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10"/>
    <x v="0"/>
    <s v="documentary"/>
    <x v="335"/>
    <d v="2015-05-08T17:00:00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60"/>
    <x v="0"/>
    <s v="documentary"/>
    <x v="336"/>
    <d v="2015-11-13T10:18:38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s v="documentary"/>
    <x v="337"/>
    <d v="2015-03-13T21:05:08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1"/>
    <x v="0"/>
    <s v="documentary"/>
    <x v="338"/>
    <d v="2016-09-02T20:00:00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s v="documentary"/>
    <x v="339"/>
    <d v="2015-04-29T13:14:28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7"/>
    <x v="0"/>
    <s v="documentary"/>
    <x v="340"/>
    <d v="2017-03-08T16:00:00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s v="documentary"/>
    <x v="341"/>
    <d v="2014-09-30T22:59:00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s v="documentary"/>
    <x v="342"/>
    <d v="2016-04-29T13:44:25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9"/>
    <x v="0"/>
    <s v="documentary"/>
    <x v="343"/>
    <d v="2014-11-13T22:00:00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5-31T21:20:00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s v="documentary"/>
    <x v="345"/>
    <d v="2015-05-20T17:39:50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s v="documentary"/>
    <x v="346"/>
    <d v="2015-10-14T07:00:21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s v="documentary"/>
    <x v="347"/>
    <d v="2015-11-14T07:53:29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s v="documentary"/>
    <x v="348"/>
    <d v="2015-08-21T09:05:16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s v="documentary"/>
    <x v="349"/>
    <d v="2017-02-24T06:58:28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s v="documentary"/>
    <x v="350"/>
    <d v="2016-09-10T22:59:00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s v="documentary"/>
    <x v="351"/>
    <d v="2016-04-07T17:09:1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s v="documentary"/>
    <x v="352"/>
    <d v="2014-10-07T23:01:08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s v="documentary"/>
    <x v="353"/>
    <d v="2015-11-19T15:00:19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6"/>
    <x v="0"/>
    <s v="documentary"/>
    <x v="354"/>
    <d v="2016-04-08T13:52:01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s v="documentary"/>
    <x v="355"/>
    <d v="2014-12-01T03:03:1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80"/>
    <x v="0"/>
    <s v="documentary"/>
    <x v="356"/>
    <d v="2016-03-16T13:16:33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n v="87"/>
    <x v="0"/>
    <s v="documentary"/>
    <x v="357"/>
    <d v="2015-04-24T00:19:57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n v="194"/>
    <x v="0"/>
    <s v="documentary"/>
    <x v="358"/>
    <d v="2016-06-15T10:00:00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5"/>
    <x v="0"/>
    <s v="documentary"/>
    <x v="359"/>
    <d v="2014-11-14T00:12:00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s v="documentary"/>
    <x v="360"/>
    <d v="2015-07-22T22:11:00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s v="documentary"/>
    <x v="361"/>
    <d v="2014-11-22T20:01:46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s v="documentary"/>
    <x v="362"/>
    <d v="2014-08-07T19:00:00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s v="documentary"/>
    <x v="363"/>
    <d v="2010-05-02T14:22:00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9"/>
    <x v="0"/>
    <s v="documentary"/>
    <x v="364"/>
    <d v="2014-06-20T22:59:00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s v="documentary"/>
    <x v="365"/>
    <d v="2014-02-28T09:33:19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8"/>
    <x v="0"/>
    <s v="documentary"/>
    <x v="366"/>
    <d v="2012-05-20T14:01:58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s v="documentary"/>
    <x v="367"/>
    <d v="2013-04-30T23:59:00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s v="documentary"/>
    <x v="368"/>
    <d v="2015-03-15T08:32:02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s v="documentary"/>
    <x v="369"/>
    <d v="2012-01-15T08:14:29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n v="710"/>
    <x v="0"/>
    <s v="documentary"/>
    <x v="370"/>
    <d v="2017-01-06T14:05:00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2"/>
    <x v="0"/>
    <s v="documentary"/>
    <x v="371"/>
    <d v="2013-02-01T13:25:39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s v="documentary"/>
    <x v="372"/>
    <d v="2016-04-05T11:00:00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s v="documentary"/>
    <x v="373"/>
    <d v="2012-07-18T16:53:18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n v="46"/>
    <x v="0"/>
    <s v="documentary"/>
    <x v="374"/>
    <d v="2011-09-16T16:20:31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n v="43"/>
    <x v="0"/>
    <s v="documentary"/>
    <x v="375"/>
    <d v="2014-03-01T12:18:00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5"/>
    <x v="0"/>
    <s v="documentary"/>
    <x v="376"/>
    <d v="2016-08-25T05:51:56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4"/>
    <x v="0"/>
    <s v="documentary"/>
    <x v="377"/>
    <d v="2015-11-14T02:01:00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1"/>
    <x v="0"/>
    <s v="documentary"/>
    <x v="378"/>
    <d v="2016-01-25T18:52:00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s v="documentary"/>
    <x v="379"/>
    <d v="2012-05-03T11:31:12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n v="116"/>
    <x v="0"/>
    <s v="documentary"/>
    <x v="380"/>
    <d v="2016-01-23T12:16:32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5"/>
    <x v="0"/>
    <s v="documentary"/>
    <x v="381"/>
    <d v="2012-07-30T00:00:00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s v="documentary"/>
    <x v="382"/>
    <d v="2012-09-06T12:01:40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4"/>
    <x v="0"/>
    <s v="documentary"/>
    <x v="383"/>
    <d v="2014-05-18T21:49:19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s v="documentary"/>
    <x v="384"/>
    <d v="2015-01-06T13:45:47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s v="documentary"/>
    <x v="385"/>
    <d v="2014-11-21T10:01:41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7"/>
    <x v="0"/>
    <s v="documentary"/>
    <x v="386"/>
    <d v="2015-08-10T17:49:51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s v="documentary"/>
    <x v="387"/>
    <d v="2015-08-15T01:00:00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s v="documentary"/>
    <x v="388"/>
    <d v="2016-07-27T20:49:40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s v="documentary"/>
    <x v="389"/>
    <d v="2014-03-07T17:59:00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n v="72"/>
    <x v="0"/>
    <s v="documentary"/>
    <x v="390"/>
    <d v="2015-05-07T19:52:52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n v="105"/>
    <x v="0"/>
    <s v="documentary"/>
    <x v="391"/>
    <d v="2011-12-17T19:59:00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s v="documentary"/>
    <x v="392"/>
    <d v="2011-09-07T22:00:00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n v="158"/>
    <x v="0"/>
    <s v="documentary"/>
    <x v="393"/>
    <d v="2013-10-10T12:00:52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6"/>
    <x v="0"/>
    <s v="documentary"/>
    <x v="394"/>
    <d v="2016-04-17T13:38:02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s v="documentary"/>
    <x v="395"/>
    <d v="2012-04-27T16:32:00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s v="documentary"/>
    <x v="396"/>
    <d v="2012-07-07T08:33:26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7"/>
    <x v="0"/>
    <s v="documentary"/>
    <x v="397"/>
    <d v="2010-08-31T22:44:00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n v="141"/>
    <x v="0"/>
    <s v="documentary"/>
    <x v="398"/>
    <d v="2015-04-29T14:02:06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s v="documentary"/>
    <x v="399"/>
    <d v="2016-12-14T07:00:00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2"/>
    <x v="0"/>
    <s v="documentary"/>
    <x v="400"/>
    <d v="2014-05-16T22:30:00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2"/>
    <x v="0"/>
    <s v="documentary"/>
    <x v="401"/>
    <d v="2011-08-07T15:12:50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s v="documentary"/>
    <x v="402"/>
    <d v="2015-11-05T08:56:57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n v="76"/>
    <x v="0"/>
    <s v="documentary"/>
    <x v="403"/>
    <d v="2011-08-10T02:08:00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4"/>
    <x v="0"/>
    <s v="documentary"/>
    <x v="404"/>
    <d v="2014-02-05T18:04:00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6"/>
    <x v="0"/>
    <s v="documentary"/>
    <x v="405"/>
    <d v="2014-03-05T21:02:19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7"/>
    <x v="0"/>
    <s v="documentary"/>
    <x v="406"/>
    <d v="2011-05-09T00:59:00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3"/>
    <x v="0"/>
    <s v="documentary"/>
    <x v="407"/>
    <d v="2011-11-19T16:54:10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1"/>
    <x v="0"/>
    <s v="documentary"/>
    <x v="408"/>
    <d v="2013-11-05T13:39:50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s v="documentary"/>
    <x v="409"/>
    <d v="2016-07-22T15:42:2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4"/>
    <x v="0"/>
    <s v="documentary"/>
    <x v="410"/>
    <d v="2015-06-18T18:33:17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s v="documentary"/>
    <x v="411"/>
    <d v="2013-12-22T00:00:00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n v="58"/>
    <x v="0"/>
    <s v="documentary"/>
    <x v="412"/>
    <d v="2012-07-25T12:49:38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s v="documentary"/>
    <x v="413"/>
    <d v="2012-07-19T16:03:31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2"/>
    <x v="0"/>
    <s v="documentary"/>
    <x v="414"/>
    <d v="2013-10-11T20:31:05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9"/>
    <x v="0"/>
    <s v="documentary"/>
    <x v="415"/>
    <d v="2014-10-17T07:00:00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9"/>
    <x v="0"/>
    <s v="documentary"/>
    <x v="416"/>
    <d v="2014-02-08T04:30:31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3"/>
    <x v="0"/>
    <s v="documentary"/>
    <x v="417"/>
    <d v="2013-04-07T23:33:00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s v="documentary"/>
    <x v="418"/>
    <d v="2015-07-23T01:46:37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n v="111"/>
    <x v="0"/>
    <s v="documentary"/>
    <x v="419"/>
    <d v="2013-06-29T15:13:07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s v="animation"/>
    <x v="420"/>
    <d v="2014-03-13T23:40:31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1"/>
    <x v="0"/>
    <s v="animation"/>
    <x v="421"/>
    <d v="2015-08-21T06:47:36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s v="animation"/>
    <x v="422"/>
    <d v="2014-09-11T01:14:57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s v="animation"/>
    <x v="423"/>
    <d v="2013-06-05T17:13:50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s v="animation"/>
    <x v="424"/>
    <d v="2012-03-26T03:01:39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s v="animation"/>
    <x v="426"/>
    <d v="2016-03-01T12:05:14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n v="5"/>
    <x v="0"/>
    <s v="animation"/>
    <x v="430"/>
    <d v="2013-09-10T21:34:27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s v="animation"/>
    <x v="431"/>
    <d v="2016-07-05T15:54:43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2"/>
    <x v="0"/>
    <s v="animation"/>
    <x v="432"/>
    <d v="2015-10-21T12:26:21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n v="63"/>
    <x v="0"/>
    <s v="animation"/>
    <x v="434"/>
    <d v="2013-12-01T16:01:42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s v="animation"/>
    <x v="438"/>
    <d v="2015-11-18T02:15:58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s v="animation"/>
    <x v="442"/>
    <d v="2015-02-19T16:19:43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s v="animation"/>
    <x v="446"/>
    <d v="2015-03-03T21:00:20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s v="animation"/>
    <x v="448"/>
    <d v="2014-05-14T13:11:3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n v="57"/>
    <x v="0"/>
    <s v="animation"/>
    <x v="450"/>
    <d v="2014-02-14T17:43:20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7"/>
    <x v="0"/>
    <s v="animation"/>
    <x v="454"/>
    <d v="2014-11-26T08:14:00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s v="animation"/>
    <x v="455"/>
    <d v="2012-04-16T19:31:00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1"/>
    <x v="0"/>
    <s v="animation"/>
    <x v="456"/>
    <d v="2013-10-21T22:59:00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s v="animation"/>
    <x v="458"/>
    <d v="2013-05-14T11:47:40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s v="animation"/>
    <x v="460"/>
    <d v="2014-05-31T23:00:00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s v="animation"/>
    <x v="463"/>
    <d v="2011-09-24T12:02:33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n v="18"/>
    <x v="0"/>
    <s v="animation"/>
    <x v="465"/>
    <d v="2014-06-26T21:52:54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n v="16"/>
    <x v="0"/>
    <s v="animation"/>
    <x v="466"/>
    <d v="2012-09-07T17:37:44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s v="animation"/>
    <x v="467"/>
    <d v="2012-09-28T11:18:54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s v="animation"/>
    <x v="470"/>
    <d v="2014-01-15T23:00:00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9"/>
    <x v="0"/>
    <s v="animation"/>
    <x v="471"/>
    <d v="2014-04-19T11:19:39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n v="29"/>
    <x v="0"/>
    <s v="animation"/>
    <x v="472"/>
    <d v="2014-08-23T17:08:38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n v="62"/>
    <x v="0"/>
    <s v="animation"/>
    <x v="473"/>
    <d v="2014-09-17T11:45:19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s v="animation"/>
    <x v="476"/>
    <d v="2014-06-02T22:59:00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n v="89"/>
    <x v="0"/>
    <s v="animation"/>
    <x v="479"/>
    <d v="2014-11-21T05:47:1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6"/>
    <x v="0"/>
    <s v="animation"/>
    <x v="480"/>
    <d v="2013-08-09T07:00:1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8"/>
    <x v="0"/>
    <s v="animation"/>
    <x v="481"/>
    <d v="2012-10-10T11:08:09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n v="52"/>
    <x v="0"/>
    <s v="animation"/>
    <x v="483"/>
    <d v="2013-01-28T23:44:32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s v="animation"/>
    <x v="484"/>
    <d v="2015-11-05T18:32:52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s v="animation"/>
    <x v="485"/>
    <d v="2013-05-17T07:08:19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s v="animation"/>
    <x v="489"/>
    <d v="2012-01-05T06:33:00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1"/>
    <x v="0"/>
    <s v="animation"/>
    <x v="494"/>
    <d v="2014-07-02T22:00:00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7"/>
    <x v="0"/>
    <s v="animation"/>
    <x v="498"/>
    <d v="2011-12-23T13:17:29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4"/>
    <x v="0"/>
    <s v="animation"/>
    <x v="499"/>
    <d v="2009-10-12T15:59:00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s v="animation"/>
    <x v="500"/>
    <d v="2010-05-08T17:16:00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n v="58"/>
    <x v="0"/>
    <s v="animation"/>
    <x v="502"/>
    <d v="2012-03-18T07:17:0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s v="animation"/>
    <x v="503"/>
    <d v="2015-01-17T07:38:23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s v="animation"/>
    <x v="505"/>
    <d v="2015-12-24T21:21:26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4"/>
    <x v="0"/>
    <s v="animation"/>
    <x v="508"/>
    <d v="2012-05-25T09:14:00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s v="animation"/>
    <x v="512"/>
    <d v="2016-11-20T13:48:47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n v="103"/>
    <x v="0"/>
    <s v="animation"/>
    <x v="513"/>
    <d v="2016-08-15T02:00:00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s v="animation"/>
    <x v="514"/>
    <d v="2014-08-09T09:44:07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6"/>
    <x v="0"/>
    <s v="animation"/>
    <x v="515"/>
    <d v="2015-12-29T06:46:41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9"/>
    <x v="0"/>
    <s v="animation"/>
    <x v="517"/>
    <d v="2017-02-02T09:46:01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40"/>
    <x v="0"/>
    <s v="animation"/>
    <x v="519"/>
    <d v="2012-12-05T04:23:41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n v="151"/>
    <x v="1"/>
    <s v="plays"/>
    <x v="520"/>
    <d v="2015-12-10T11:51:01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n v="94"/>
    <x v="1"/>
    <s v="plays"/>
    <x v="521"/>
    <d v="2016-10-31T23:59:00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n v="111"/>
    <x v="1"/>
    <s v="plays"/>
    <x v="522"/>
    <d v="2016-03-20T18:58:45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n v="72"/>
    <x v="1"/>
    <s v="plays"/>
    <x v="523"/>
    <d v="2015-09-20T22:11:1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n v="30"/>
    <x v="1"/>
    <s v="plays"/>
    <x v="524"/>
    <d v="2016-06-01T12:12:49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n v="75"/>
    <x v="1"/>
    <s v="plays"/>
    <x v="526"/>
    <d v="2015-08-07T12:00:00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n v="64"/>
    <x v="1"/>
    <s v="plays"/>
    <x v="527"/>
    <d v="2017-02-17T11:05:00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n v="45"/>
    <x v="1"/>
    <s v="plays"/>
    <x v="528"/>
    <d v="2015-06-21T16:20:00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n v="87"/>
    <x v="1"/>
    <s v="plays"/>
    <x v="529"/>
    <d v="2017-01-11T00:00:00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n v="127"/>
    <x v="1"/>
    <s v="plays"/>
    <x v="530"/>
    <d v="2015-06-23T21:00:00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n v="130"/>
    <x v="1"/>
    <s v="plays"/>
    <x v="531"/>
    <d v="2016-12-17T01:59:00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n v="72"/>
    <x v="1"/>
    <s v="plays"/>
    <x v="532"/>
    <d v="2016-05-12T19:10:08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.002"/>
    <n v="118"/>
    <x v="1"/>
    <s v="plays"/>
    <x v="533"/>
    <d v="2016-05-16T05:26:05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n v="328"/>
    <x v="1"/>
    <s v="plays"/>
    <x v="534"/>
    <d v="2015-11-01T18:00:00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n v="35"/>
    <x v="1"/>
    <s v="plays"/>
    <x v="535"/>
    <d v="2017-01-06T08:05:05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n v="101"/>
    <x v="1"/>
    <s v="plays"/>
    <x v="536"/>
    <d v="2015-08-03T13:00:00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n v="41"/>
    <x v="1"/>
    <s v="plays"/>
    <x v="537"/>
    <d v="2015-11-04T14:26:31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n v="253"/>
    <x v="1"/>
    <s v="plays"/>
    <x v="538"/>
    <d v="2016-05-13T14:04:23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n v="26"/>
    <x v="1"/>
    <s v="plays"/>
    <x v="539"/>
    <d v="2016-07-04T20:11:47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s v="web"/>
    <x v="545"/>
    <d v="2015-11-15T10:13:09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n v="9"/>
    <x v="2"/>
    <s v="web"/>
    <x v="549"/>
    <d v="2015-07-08T10:17:02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n v="9"/>
    <x v="2"/>
    <s v="web"/>
    <x v="550"/>
    <d v="2017-01-31T00:00:00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n v="136"/>
    <x v="2"/>
    <s v="web"/>
    <x v="551"/>
    <d v="2015-08-01T12:53:00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n v="21"/>
    <x v="2"/>
    <s v="web"/>
    <x v="553"/>
    <d v="2014-11-14T13:16:31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n v="65"/>
    <x v="2"/>
    <s v="web"/>
    <x v="554"/>
    <d v="2014-10-19T11:26:12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n v="69"/>
    <x v="2"/>
    <s v="web"/>
    <x v="557"/>
    <d v="2016-12-02T18:36:43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n v="28"/>
    <x v="2"/>
    <s v="web"/>
    <x v="561"/>
    <d v="2015-10-26T10:48:33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n v="39"/>
    <x v="2"/>
    <s v="web"/>
    <x v="573"/>
    <d v="2015-01-17T20:12:00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s v="web"/>
    <x v="575"/>
    <d v="2015-06-13T11:37:23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n v="390"/>
    <x v="2"/>
    <s v="web"/>
    <x v="587"/>
    <d v="2015-04-16T13:10:33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s v="web"/>
    <x v="588"/>
    <d v="2016-11-17T14:28:06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n v="25"/>
    <x v="2"/>
    <s v="web"/>
    <x v="590"/>
    <d v="2016-02-08T08:01:00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n v="31"/>
    <x v="2"/>
    <s v="web"/>
    <x v="591"/>
    <d v="2015-07-22T08:02:10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n v="17"/>
    <x v="2"/>
    <s v="web"/>
    <x v="593"/>
    <d v="2015-04-06T10:15:45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n v="54"/>
    <x v="2"/>
    <s v="web"/>
    <x v="595"/>
    <d v="2015-05-03T20:40:38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n v="122"/>
    <x v="2"/>
    <s v="web"/>
    <x v="598"/>
    <d v="2014-12-04T19:03:01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n v="16"/>
    <x v="2"/>
    <s v="web"/>
    <x v="599"/>
    <d v="2015-03-08T10:16:00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n v="24"/>
    <x v="2"/>
    <s v="web"/>
    <x v="601"/>
    <d v="2014-12-26T15:35:39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n v="46"/>
    <x v="2"/>
    <s v="web"/>
    <x v="603"/>
    <d v="2014-08-14T10:20:23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n v="17"/>
    <x v="2"/>
    <s v="web"/>
    <x v="605"/>
    <d v="2015-08-23T03:35:08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n v="293"/>
    <x v="2"/>
    <s v="web"/>
    <x v="608"/>
    <d v="2015-06-15T17:06:20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s v="web"/>
    <x v="613"/>
    <d v="2015-09-30T23:59:00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n v="38"/>
    <x v="2"/>
    <s v="web"/>
    <x v="622"/>
    <d v="2016-07-01T13:35:38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n v="112"/>
    <x v="2"/>
    <s v="web"/>
    <x v="626"/>
    <d v="2015-08-15T08:22:00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n v="117"/>
    <x v="2"/>
    <s v="web"/>
    <x v="629"/>
    <d v="2016-05-14T10:18:28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n v="77"/>
    <x v="2"/>
    <s v="web"/>
    <x v="631"/>
    <d v="2016-05-28T13:32:09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n v="50"/>
    <x v="2"/>
    <s v="web"/>
    <x v="633"/>
    <d v="2016-06-17T18:00:00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n v="51"/>
    <x v="2"/>
    <s v="wearables"/>
    <x v="640"/>
    <d v="2016-11-24T18:00:00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n v="152"/>
    <x v="2"/>
    <s v="wearables"/>
    <x v="641"/>
    <d v="2015-08-13T08:40:4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5"/>
    <x v="2"/>
    <s v="wearables"/>
    <x v="642"/>
    <d v="2015-08-19T10:37:54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n v="175"/>
    <x v="2"/>
    <s v="wearables"/>
    <x v="643"/>
    <d v="2015-05-31T10:24:35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4"/>
    <x v="2"/>
    <s v="wearables"/>
    <x v="644"/>
    <d v="2014-10-28T20:00:00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s v="wearables"/>
    <x v="645"/>
    <d v="2016-08-11T19:37:54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n v="40"/>
    <x v="2"/>
    <s v="wearables"/>
    <x v="646"/>
    <d v="2014-08-11T15:27:47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n v="126"/>
    <x v="2"/>
    <s v="wearables"/>
    <x v="647"/>
    <d v="2016-03-17T12:25:49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n v="43"/>
    <x v="2"/>
    <s v="wearables"/>
    <x v="649"/>
    <d v="2014-09-16T16:53:33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n v="36"/>
    <x v="2"/>
    <s v="wearables"/>
    <x v="650"/>
    <d v="2014-12-18T20:53:04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n v="240"/>
    <x v="2"/>
    <s v="wearables"/>
    <x v="651"/>
    <d v="2014-12-12T19:25:11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s v="wearables"/>
    <x v="652"/>
    <d v="2016-12-01T12:34:10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s v="wearables"/>
    <x v="653"/>
    <d v="2015-08-20T09:50:40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s v="wearables"/>
    <x v="654"/>
    <d v="2015-07-08T17:58:33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s v="wearables"/>
    <x v="655"/>
    <d v="2015-03-12T16:58:32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s v="wearables"/>
    <x v="656"/>
    <d v="2016-04-17T13:18:39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n v="191"/>
    <x v="2"/>
    <s v="wearables"/>
    <x v="657"/>
    <d v="2015-12-23T15:17:52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n v="110"/>
    <x v="2"/>
    <s v="wearables"/>
    <x v="658"/>
    <d v="2015-07-26T13:00:00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s v="wearables"/>
    <x v="659"/>
    <d v="2015-08-23T09:14:55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n v="85"/>
    <x v="2"/>
    <s v="wearables"/>
    <x v="660"/>
    <d v="2014-11-09T13:47:59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s v="wearables"/>
    <x v="661"/>
    <d v="2016-10-23T10:29:19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n v="32"/>
    <x v="2"/>
    <s v="wearables"/>
    <x v="664"/>
    <d v="2015-04-13T10:59:35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n v="156"/>
    <x v="2"/>
    <s v="wearables"/>
    <x v="665"/>
    <d v="2017-01-13T12:04:21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n v="179"/>
    <x v="2"/>
    <s v="wearables"/>
    <x v="667"/>
    <d v="2016-10-29T03:57:43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n v="28"/>
    <x v="2"/>
    <s v="wearables"/>
    <x v="668"/>
    <d v="2015-05-11T14:57:02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7"/>
    <x v="2"/>
    <s v="wearables"/>
    <x v="669"/>
    <d v="2016-07-06T10:00:5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s v="wearables"/>
    <x v="671"/>
    <d v="2015-01-13T23:00:00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n v="51"/>
    <x v="2"/>
    <s v="wearables"/>
    <x v="672"/>
    <d v="2014-12-31T23:59:00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n v="69"/>
    <x v="2"/>
    <s v="wearables"/>
    <x v="673"/>
    <d v="2014-09-01T15:10:17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s v="wearables"/>
    <x v="674"/>
    <d v="2014-08-11T21:47:07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n v="35"/>
    <x v="2"/>
    <s v="wearables"/>
    <x v="675"/>
    <d v="2015-01-01T01:59:00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2"/>
    <x v="2"/>
    <s v="wearables"/>
    <x v="676"/>
    <d v="2015-02-07T13:26:21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4"/>
    <x v="2"/>
    <s v="wearables"/>
    <x v="677"/>
    <d v="2016-06-28T04:41:35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n v="66"/>
    <x v="2"/>
    <s v="wearables"/>
    <x v="678"/>
    <d v="2016-05-21T04:02:1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s v="wearables"/>
    <x v="679"/>
    <d v="2016-09-03T11:41:49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s v="wearables"/>
    <x v="680"/>
    <d v="2014-09-17T07:02:11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n v="14"/>
    <x v="2"/>
    <s v="wearables"/>
    <x v="682"/>
    <d v="2017-03-14T12:22:02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n v="100"/>
    <x v="2"/>
    <s v="wearables"/>
    <x v="683"/>
    <d v="2016-10-31T16:36:04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8"/>
    <x v="2"/>
    <s v="wearables"/>
    <x v="684"/>
    <d v="2014-07-24T22:00:00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n v="56"/>
    <x v="2"/>
    <s v="wearables"/>
    <x v="685"/>
    <d v="2015-01-12T15:47:52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s v="wearables"/>
    <x v="687"/>
    <d v="2017-02-05T13:00:53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s v="wearables"/>
    <x v="688"/>
    <d v="2015-10-14T21:30:53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4"/>
    <x v="2"/>
    <s v="wearables"/>
    <x v="689"/>
    <d v="2016-12-07T23:59:00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n v="73"/>
    <x v="2"/>
    <s v="wearables"/>
    <x v="690"/>
    <d v="2016-09-09T01:00:00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n v="7"/>
    <x v="2"/>
    <s v="wearables"/>
    <x v="692"/>
    <d v="2016-12-22T04:01:03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20"/>
    <x v="2"/>
    <s v="wearables"/>
    <x v="693"/>
    <d v="2015-04-30T14:23:47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n v="85"/>
    <x v="2"/>
    <s v="wearables"/>
    <x v="694"/>
    <d v="2017-02-01T10:55:59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n v="91"/>
    <x v="2"/>
    <s v="wearables"/>
    <x v="695"/>
    <d v="2014-10-31T07:30:20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n v="21"/>
    <x v="2"/>
    <s v="wearables"/>
    <x v="697"/>
    <d v="2016-02-03T07:33:09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s v="wearables"/>
    <x v="698"/>
    <d v="2014-09-17T21:00:00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1"/>
    <x v="2"/>
    <s v="wearables"/>
    <x v="699"/>
    <d v="2013-11-22T11:00:00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n v="292"/>
    <x v="2"/>
    <s v="wearables"/>
    <x v="701"/>
    <d v="2014-07-23T10:54:40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s v="wearables"/>
    <x v="702"/>
    <d v="2016-11-24T13:26:27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s v="wearables"/>
    <x v="703"/>
    <d v="2017-01-31T18:32:00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n v="121"/>
    <x v="2"/>
    <s v="wearables"/>
    <x v="704"/>
    <d v="2017-02-19T23:37:4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n v="196"/>
    <x v="2"/>
    <s v="wearables"/>
    <x v="705"/>
    <d v="2017-01-21T06:47:5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s v="wearables"/>
    <x v="707"/>
    <d v="2017-01-01T10:55:27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s v="wearables"/>
    <x v="708"/>
    <d v="2014-09-13T08:56:40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s v="wearables"/>
    <x v="709"/>
    <d v="2014-12-04T19:59:19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s v="wearables"/>
    <x v="711"/>
    <d v="2016-12-14T07:01:0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n v="27"/>
    <x v="2"/>
    <s v="wearables"/>
    <x v="712"/>
    <d v="2016-02-14T11:20:32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n v="81"/>
    <x v="2"/>
    <s v="wearables"/>
    <x v="714"/>
    <d v="2017-02-28T13:54:42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s v="wearables"/>
    <x v="715"/>
    <d v="2015-11-04T22:10:40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s v="wearables"/>
    <x v="716"/>
    <d v="2014-11-30T19:00:00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n v="77"/>
    <x v="2"/>
    <s v="wearables"/>
    <x v="717"/>
    <d v="2014-09-05T15:30:02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s v="wearables"/>
    <x v="718"/>
    <d v="2017-02-18T00:59:00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n v="20"/>
    <x v="2"/>
    <s v="wearables"/>
    <x v="719"/>
    <d v="2016-02-22T19:57:56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s v="nonfiction"/>
    <x v="720"/>
    <d v="2012-01-29T10:34:51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n v="85"/>
    <x v="3"/>
    <s v="nonfiction"/>
    <x v="721"/>
    <d v="2014-08-01T08:43:27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s v="nonfiction"/>
    <x v="722"/>
    <d v="2012-04-08T13:19:38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s v="nonfiction"/>
    <x v="723"/>
    <d v="2015-07-29T22:59:00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s v="nonfiction"/>
    <x v="724"/>
    <d v="2011-06-30T10:19:23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4"/>
    <x v="3"/>
    <s v="nonfiction"/>
    <x v="725"/>
    <d v="2015-12-13T10:01:52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n v="73"/>
    <x v="3"/>
    <s v="nonfiction"/>
    <x v="726"/>
    <d v="2013-04-11T20:01:27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s v="nonfiction"/>
    <x v="727"/>
    <d v="2013-01-14T16:20:00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n v="61"/>
    <x v="3"/>
    <s v="nonfiction"/>
    <x v="728"/>
    <d v="2011-08-21T15:05:57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n v="44"/>
    <x v="3"/>
    <s v="nonfiction"/>
    <x v="729"/>
    <d v="2012-09-18T23:27:41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s v="nonfiction"/>
    <x v="730"/>
    <d v="2011-12-07T12:53:11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n v="89"/>
    <x v="3"/>
    <s v="nonfiction"/>
    <x v="731"/>
    <d v="2012-01-22T01:00:00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n v="5"/>
    <x v="3"/>
    <s v="nonfiction"/>
    <x v="732"/>
    <d v="2013-09-29T05:11:01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s v="nonfiction"/>
    <x v="733"/>
    <d v="2013-12-20T05:04:52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n v="188"/>
    <x v="3"/>
    <s v="nonfiction"/>
    <x v="734"/>
    <d v="2015-05-09T00:00:00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s v="nonfiction"/>
    <x v="735"/>
    <d v="2014-12-03T19:39:00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n v="106"/>
    <x v="3"/>
    <s v="nonfiction"/>
    <x v="736"/>
    <d v="2013-11-20T23:59:00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n v="57"/>
    <x v="3"/>
    <s v="nonfiction"/>
    <x v="737"/>
    <d v="2014-02-14T15:00:00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n v="40"/>
    <x v="3"/>
    <s v="nonfiction"/>
    <x v="738"/>
    <d v="2014-11-30T23:59:00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n v="69"/>
    <x v="3"/>
    <s v="nonfiction"/>
    <x v="739"/>
    <d v="2014-08-11T07:03:4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s v="nonfiction"/>
    <x v="740"/>
    <d v="2015-06-20T22:31:22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n v="142"/>
    <x v="3"/>
    <s v="nonfiction"/>
    <x v="741"/>
    <d v="2013-06-11T10:33:26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n v="68"/>
    <x v="3"/>
    <s v="nonfiction"/>
    <x v="742"/>
    <d v="2014-03-21T16:01:52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n v="55"/>
    <x v="3"/>
    <s v="nonfiction"/>
    <x v="743"/>
    <d v="2012-04-16T16:00:00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s v="nonfiction"/>
    <x v="744"/>
    <d v="2012-12-13T17:58:23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s v="nonfiction"/>
    <x v="745"/>
    <d v="2013-05-03T08:44:05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n v="35"/>
    <x v="3"/>
    <s v="nonfiction"/>
    <x v="746"/>
    <d v="2012-09-22T22:59:00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n v="128"/>
    <x v="3"/>
    <s v="nonfiction"/>
    <x v="747"/>
    <d v="2015-01-15T05:54:00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s v="nonfiction"/>
    <x v="748"/>
    <d v="2014-08-10T15:19:26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s v="nonfiction"/>
    <x v="749"/>
    <d v="2017-01-28T17:35:30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n v="78"/>
    <x v="3"/>
    <s v="nonfiction"/>
    <x v="750"/>
    <d v="2013-02-24T16:04:32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n v="58"/>
    <x v="3"/>
    <s v="nonfiction"/>
    <x v="751"/>
    <d v="2011-08-04T10:07:55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n v="54"/>
    <x v="3"/>
    <s v="nonfiction"/>
    <x v="752"/>
    <d v="2016-10-16T06:00:00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n v="493"/>
    <x v="3"/>
    <s v="nonfiction"/>
    <x v="753"/>
    <d v="2015-02-14T09:09:51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n v="43"/>
    <x v="3"/>
    <s v="nonfiction"/>
    <x v="754"/>
    <d v="2013-01-05T12:58:41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n v="38"/>
    <x v="3"/>
    <s v="nonfiction"/>
    <x v="755"/>
    <d v="2013-05-19T19:41:00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n v="38"/>
    <x v="3"/>
    <s v="nonfiction"/>
    <x v="756"/>
    <d v="2011-04-18T12:24:1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n v="34"/>
    <x v="3"/>
    <s v="nonfiction"/>
    <x v="757"/>
    <d v="2012-12-05T20:18:34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n v="135"/>
    <x v="3"/>
    <s v="nonfiction"/>
    <x v="758"/>
    <d v="2010-10-08T15:04:28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n v="52"/>
    <x v="3"/>
    <s v="nonfiction"/>
    <x v="759"/>
    <d v="2014-07-09T02:55:3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n v="40"/>
    <x v="3"/>
    <s v="fiction"/>
    <x v="761"/>
    <d v="2014-02-02T13:02:06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n v="58"/>
    <x v="3"/>
    <s v="fiction"/>
    <x v="765"/>
    <d v="2014-10-19T08:01:24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s v="fiction"/>
    <x v="769"/>
    <d v="2013-12-26T18:54:54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n v="64"/>
    <x v="3"/>
    <s v="fiction"/>
    <x v="776"/>
    <d v="2015-10-11T00:00:0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s v="fiction"/>
    <x v="779"/>
    <d v="2010-10-14T23:00:0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n v="39"/>
    <x v="4"/>
    <s v="rock"/>
    <x v="780"/>
    <d v="2011-05-03T11:10:25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n v="43"/>
    <x v="4"/>
    <s v="rock"/>
    <x v="781"/>
    <d v="2013-06-07T19:01:14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n v="64"/>
    <x v="4"/>
    <s v="rock"/>
    <x v="783"/>
    <d v="2012-04-27T17:00:00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n v="103"/>
    <x v="4"/>
    <s v="rock"/>
    <x v="784"/>
    <d v="2014-03-16T21:35:19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n v="32"/>
    <x v="4"/>
    <s v="rock"/>
    <x v="785"/>
    <d v="2013-02-28T09:15:15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n v="163"/>
    <x v="4"/>
    <s v="rock"/>
    <x v="786"/>
    <d v="2012-05-11T10:47:00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n v="81"/>
    <x v="4"/>
    <s v="rock"/>
    <x v="787"/>
    <d v="2013-11-01T10:03:46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n v="60"/>
    <x v="4"/>
    <s v="rock"/>
    <x v="788"/>
    <d v="2012-07-06T22:59:00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n v="133"/>
    <x v="4"/>
    <s v="rock"/>
    <x v="789"/>
    <d v="2013-01-21T02:59:00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n v="93"/>
    <x v="4"/>
    <s v="rock"/>
    <x v="790"/>
    <d v="2013-01-31T20:08:59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n v="61"/>
    <x v="4"/>
    <s v="rock"/>
    <x v="791"/>
    <d v="2013-11-13T00:59:00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n v="42"/>
    <x v="4"/>
    <s v="rock"/>
    <x v="792"/>
    <d v="2013-11-07T16:58:03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n v="89"/>
    <x v="4"/>
    <s v="rock"/>
    <x v="793"/>
    <d v="2013-07-02T23:59:00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n v="159"/>
    <x v="4"/>
    <s v="rock"/>
    <x v="794"/>
    <d v="2011-09-05T12:06:00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n v="86"/>
    <x v="4"/>
    <s v="rock"/>
    <x v="795"/>
    <d v="2012-04-06T23:59:00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n v="113"/>
    <x v="4"/>
    <s v="rock"/>
    <x v="796"/>
    <d v="2013-09-15T16:10:00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n v="46"/>
    <x v="4"/>
    <s v="rock"/>
    <x v="797"/>
    <d v="2012-04-28T23:00:00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n v="47"/>
    <x v="4"/>
    <s v="rock"/>
    <x v="798"/>
    <d v="2014-09-30T09:09:47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n v="179"/>
    <x v="4"/>
    <s v="rock"/>
    <x v="799"/>
    <d v="2012-04-27T11:00:46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n v="41"/>
    <x v="4"/>
    <s v="rock"/>
    <x v="800"/>
    <d v="2014-09-11T05:24:14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s v="rock"/>
    <x v="801"/>
    <d v="2011-07-01T14:05:20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n v="82"/>
    <x v="4"/>
    <s v="rock"/>
    <x v="802"/>
    <d v="2012-09-16T23:05:00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n v="75"/>
    <x v="4"/>
    <s v="rock"/>
    <x v="803"/>
    <d v="2011-05-28T20:00:00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n v="306"/>
    <x v="4"/>
    <s v="rock"/>
    <x v="804"/>
    <d v="2011-07-22T22:59:00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n v="59"/>
    <x v="4"/>
    <s v="rock"/>
    <x v="805"/>
    <d v="2011-07-16T18:00:00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n v="118"/>
    <x v="4"/>
    <s v="rock"/>
    <x v="806"/>
    <d v="2011-09-07T11:35:39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n v="74"/>
    <x v="4"/>
    <s v="rock"/>
    <x v="807"/>
    <d v="2017-02-28T21:00:00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n v="105"/>
    <x v="4"/>
    <s v="rock"/>
    <x v="808"/>
    <d v="2014-12-21T23:59:00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n v="80"/>
    <x v="4"/>
    <s v="rock"/>
    <x v="809"/>
    <d v="2014-01-19T15:00:30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n v="59"/>
    <x v="4"/>
    <s v="rock"/>
    <x v="810"/>
    <d v="2012-08-31T20:21:02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n v="87"/>
    <x v="4"/>
    <s v="rock"/>
    <x v="811"/>
    <d v="2013-07-10T11:52:00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n v="28"/>
    <x v="4"/>
    <s v="rock"/>
    <x v="812"/>
    <d v="2013-03-01T08:58:00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n v="46"/>
    <x v="4"/>
    <s v="rock"/>
    <x v="814"/>
    <d v="2011-05-31T13:04:00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n v="100"/>
    <x v="4"/>
    <s v="rock"/>
    <x v="815"/>
    <d v="2014-11-01T17:01:43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n v="40"/>
    <x v="4"/>
    <s v="rock"/>
    <x v="816"/>
    <d v="2013-04-09T01:30:00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n v="90"/>
    <x v="4"/>
    <s v="rock"/>
    <x v="817"/>
    <d v="2012-03-10T23:59:00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n v="29"/>
    <x v="4"/>
    <s v="rock"/>
    <x v="818"/>
    <d v="2012-08-07T12:01:00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n v="32"/>
    <x v="4"/>
    <s v="rock"/>
    <x v="819"/>
    <d v="2013-12-20T23:44:00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n v="71"/>
    <x v="4"/>
    <s v="rock"/>
    <x v="820"/>
    <d v="2014-06-09T00:00:00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n v="225"/>
    <x v="4"/>
    <s v="rock"/>
    <x v="821"/>
    <d v="2015-05-03T23:01:00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n v="52"/>
    <x v="4"/>
    <s v="rock"/>
    <x v="822"/>
    <d v="2012-10-05T17:44:10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n v="44"/>
    <x v="4"/>
    <s v="rock"/>
    <x v="823"/>
    <d v="2015-03-22T17:20:52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n v="40"/>
    <x v="4"/>
    <s v="rock"/>
    <x v="824"/>
    <d v="2010-04-18T01:59:00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n v="127"/>
    <x v="4"/>
    <s v="rock"/>
    <x v="825"/>
    <d v="2012-10-29T02:21:24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n v="114"/>
    <x v="4"/>
    <s v="rock"/>
    <x v="826"/>
    <d v="2012-03-25T18:55:30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n v="29"/>
    <x v="4"/>
    <s v="rock"/>
    <x v="827"/>
    <d v="2012-02-14T14:49:00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n v="37"/>
    <x v="4"/>
    <s v="rock"/>
    <x v="828"/>
    <d v="2012-06-25T11:24:00"/>
  </r>
  <r>
    <n v="829"/>
    <s v="Monk"/>
    <x v="828"/>
    <n v="500"/>
    <n v="520"/>
    <x v="0"/>
    <x v="1"/>
    <s v="GBP"/>
    <n v="1468437240"/>
    <n v="1463253240"/>
    <b v="0"/>
    <n v="16"/>
    <b v="1"/>
    <s v="music/rock"/>
    <n v="1.04"/>
    <n v="33"/>
    <x v="4"/>
    <s v="rock"/>
    <x v="829"/>
    <d v="2016-07-13T14:14:00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n v="61"/>
    <x v="4"/>
    <s v="rock"/>
    <x v="830"/>
    <d v="2013-03-22T06:37:05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n v="98"/>
    <x v="4"/>
    <s v="rock"/>
    <x v="832"/>
    <d v="2012-01-21T03:13:00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n v="149"/>
    <x v="4"/>
    <s v="rock"/>
    <x v="833"/>
    <d v="2014-04-19T16:04:35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n v="97"/>
    <x v="4"/>
    <s v="rock"/>
    <x v="834"/>
    <d v="2013-06-30T22:59:00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n v="59"/>
    <x v="4"/>
    <s v="rock"/>
    <x v="835"/>
    <d v="2012-05-18T22:00:00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n v="110"/>
    <x v="4"/>
    <s v="rock"/>
    <x v="836"/>
    <d v="2013-10-06T20:21:58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n v="50"/>
    <x v="4"/>
    <s v="rock"/>
    <x v="837"/>
    <d v="2014-05-01T18:57:42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n v="48"/>
    <x v="4"/>
    <s v="rock"/>
    <x v="838"/>
    <d v="2012-01-17T16:33:05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n v="61"/>
    <x v="4"/>
    <s v="rock"/>
    <x v="839"/>
    <d v="2012-09-22T13:19:16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n v="64"/>
    <x v="4"/>
    <s v="metal"/>
    <x v="840"/>
    <d v="2016-09-24T00:26:27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n v="54"/>
    <x v="4"/>
    <s v="metal"/>
    <x v="841"/>
    <d v="2014-11-10T16:07:43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n v="67"/>
    <x v="4"/>
    <s v="metal"/>
    <x v="842"/>
    <d v="2013-10-13T22:59:00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n v="64"/>
    <x v="4"/>
    <s v="metal"/>
    <x v="843"/>
    <d v="2016-12-08T03:00:00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n v="37"/>
    <x v="4"/>
    <s v="metal"/>
    <x v="844"/>
    <d v="2014-10-31T23:59:00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n v="35"/>
    <x v="4"/>
    <s v="metal"/>
    <x v="845"/>
    <d v="2016-09-04T22:59:00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n v="29"/>
    <x v="4"/>
    <s v="metal"/>
    <x v="846"/>
    <d v="2014-03-10T09:00:00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"/>
    <n v="19"/>
    <x v="4"/>
    <s v="metal"/>
    <x v="848"/>
    <d v="2015-04-14T14:00:33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n v="42"/>
    <x v="4"/>
    <s v="metal"/>
    <x v="849"/>
    <d v="2015-03-15T21:34:24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n v="47"/>
    <x v="4"/>
    <s v="metal"/>
    <x v="850"/>
    <d v="2016-04-24T23:59:00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n v="38"/>
    <x v="4"/>
    <s v="metal"/>
    <x v="851"/>
    <d v="2016-07-31T14:45:00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n v="60"/>
    <x v="4"/>
    <s v="metal"/>
    <x v="852"/>
    <d v="2016-10-24T16:00:00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s v="metal"/>
    <x v="854"/>
    <d v="2016-12-28T00:05:46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n v="32"/>
    <x v="4"/>
    <s v="metal"/>
    <x v="855"/>
    <d v="2016-07-23T22:00:17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n v="20"/>
    <x v="4"/>
    <s v="metal"/>
    <x v="856"/>
    <d v="2016-10-25T14:00:00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n v="23"/>
    <x v="4"/>
    <s v="metal"/>
    <x v="858"/>
    <d v="2015-04-15T17:59:00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n v="43"/>
    <x v="4"/>
    <s v="metal"/>
    <x v="859"/>
    <d v="2015-06-03T19:00:00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n v="53"/>
    <x v="4"/>
    <s v="jazz"/>
    <x v="860"/>
    <d v="2013-11-22T07:35: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n v="51"/>
    <x v="4"/>
    <s v="jazz"/>
    <x v="861"/>
    <d v="2016-09-16T18:10:04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n v="43"/>
    <x v="4"/>
    <s v="jazz"/>
    <x v="862"/>
    <d v="2013-11-11T09:19:08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n v="35"/>
    <x v="4"/>
    <s v="jazz"/>
    <x v="864"/>
    <d v="2013-10-16T04:59:00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n v="23"/>
    <x v="4"/>
    <s v="jazz"/>
    <x v="865"/>
    <d v="2013-01-16T13:33:17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n v="59"/>
    <x v="4"/>
    <s v="jazz"/>
    <x v="866"/>
    <d v="2015-02-28T10:10:00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n v="110"/>
    <x v="4"/>
    <s v="jazz"/>
    <x v="867"/>
    <d v="2009-11-30T23:59:00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n v="347"/>
    <x v="4"/>
    <s v="jazz"/>
    <x v="869"/>
    <d v="2013-04-08T14:17:37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n v="13"/>
    <x v="4"/>
    <s v="jazz"/>
    <x v="870"/>
    <d v="2013-08-31T19:32:0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n v="28"/>
    <x v="4"/>
    <s v="jazz"/>
    <x v="871"/>
    <d v="2013-11-29T09:28:15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n v="33"/>
    <x v="4"/>
    <s v="jazz"/>
    <x v="872"/>
    <d v="2011-03-10T14:48:47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n v="35"/>
    <x v="4"/>
    <s v="jazz"/>
    <x v="874"/>
    <d v="2013-05-04T09:00:34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n v="29"/>
    <x v="4"/>
    <s v="jazz"/>
    <x v="876"/>
    <d v="2013-02-04T06:55:27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n v="47"/>
    <x v="4"/>
    <s v="jazz"/>
    <x v="877"/>
    <d v="2013-12-19T13:56:00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n v="33"/>
    <x v="4"/>
    <s v="jazz"/>
    <x v="878"/>
    <d v="2010-12-23T00:35:24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n v="22"/>
    <x v="4"/>
    <s v="jazz"/>
    <x v="879"/>
    <d v="2012-05-29T14:55:05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n v="15"/>
    <x v="4"/>
    <s v="indie rock"/>
    <x v="880"/>
    <d v="2012-10-30T02:42:18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n v="22"/>
    <x v="4"/>
    <s v="indie rock"/>
    <x v="882"/>
    <d v="2011-09-06T15:39:10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n v="84"/>
    <x v="4"/>
    <s v="indie rock"/>
    <x v="883"/>
    <d v="2016-03-02T17:27:15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n v="36"/>
    <x v="4"/>
    <s v="indie rock"/>
    <x v="885"/>
    <d v="2016-12-30T17:35:11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n v="30"/>
    <x v="4"/>
    <s v="indie rock"/>
    <x v="886"/>
    <d v="2016-09-15T15:53:33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s v="indie rock"/>
    <x v="889"/>
    <d v="2014-10-05T13:49:03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n v="32"/>
    <x v="4"/>
    <s v="indie rock"/>
    <x v="890"/>
    <d v="2013-11-21T12:46:19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s v="indie rock"/>
    <x v="891"/>
    <d v="2014-08-20T19:45:30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s v="indie rock"/>
    <x v="892"/>
    <d v="2010-07-31T23:00:00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s v="indie rock"/>
    <x v="894"/>
    <d v="2016-06-05T18:33:30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s v="indie rock"/>
    <x v="895"/>
    <d v="2010-10-24T22:03:49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n v="45"/>
    <x v="4"/>
    <s v="indie rock"/>
    <x v="896"/>
    <d v="2015-08-27T23:00:00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n v="11"/>
    <x v="4"/>
    <s v="jazz"/>
    <x v="900"/>
    <d v="2016-03-30T14:23:22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n v="51"/>
    <x v="4"/>
    <s v="jazz"/>
    <x v="904"/>
    <d v="2016-01-02T20:55:37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n v="33"/>
    <x v="4"/>
    <s v="jazz"/>
    <x v="905"/>
    <d v="2011-01-24T00:45:26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n v="25"/>
    <x v="4"/>
    <s v="jazz"/>
    <x v="910"/>
    <d v="2017-03-03T08:05:19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n v="83"/>
    <x v="4"/>
    <s v="jazz"/>
    <x v="913"/>
    <d v="2012-05-04T22:20:19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n v="42"/>
    <x v="4"/>
    <s v="jazz"/>
    <x v="915"/>
    <d v="2012-02-29T23:59:00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n v="20"/>
    <x v="4"/>
    <s v="jazz"/>
    <x v="918"/>
    <d v="2014-12-01T17:59:21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n v="232"/>
    <x v="4"/>
    <s v="jazz"/>
    <x v="921"/>
    <d v="2011-12-12T00:06:16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n v="190"/>
    <x v="4"/>
    <s v="jazz"/>
    <x v="922"/>
    <d v="2014-10-01T07:43: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n v="22"/>
    <x v="4"/>
    <s v="jazz"/>
    <x v="924"/>
    <d v="2013-02-13T17:37:49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n v="57"/>
    <x v="4"/>
    <s v="jazz"/>
    <x v="928"/>
    <d v="2012-11-17T19:00:00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n v="19"/>
    <x v="4"/>
    <s v="jazz"/>
    <x v="931"/>
    <d v="2014-03-16T17:00:00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n v="47"/>
    <x v="4"/>
    <s v="jazz"/>
    <x v="932"/>
    <d v="2013-03-22T17:15:45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n v="51"/>
    <x v="4"/>
    <s v="jazz"/>
    <x v="934"/>
    <d v="2014-05-04T01:00:00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n v="111"/>
    <x v="2"/>
    <s v="wearables"/>
    <x v="940"/>
    <d v="2015-08-10T19:12:06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n v="38"/>
    <x v="2"/>
    <s v="wearables"/>
    <x v="941"/>
    <d v="2017-02-09T21:19:05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s v="wearables"/>
    <x v="942"/>
    <d v="2016-02-18T15:14:20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n v="25"/>
    <x v="2"/>
    <s v="wearables"/>
    <x v="943"/>
    <d v="2016-11-29T12:01:45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n v="70"/>
    <x v="2"/>
    <s v="wearables"/>
    <x v="944"/>
    <d v="2016-04-18T09:00:00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6"/>
    <x v="2"/>
    <s v="wearables"/>
    <x v="945"/>
    <d v="2017-02-18T18:59:00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n v="58"/>
    <x v="2"/>
    <s v="wearables"/>
    <x v="946"/>
    <d v="2016-09-09T13:00:4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n v="59"/>
    <x v="2"/>
    <s v="wearables"/>
    <x v="950"/>
    <d v="2016-01-17T13:01:01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s v="wearables"/>
    <x v="951"/>
    <d v="2016-06-04T10:41:12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s v="wearables"/>
    <x v="952"/>
    <d v="2016-11-18T10:43:32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n v="26"/>
    <x v="2"/>
    <s v="wearables"/>
    <x v="953"/>
    <d v="2015-01-24T22:56:39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n v="90"/>
    <x v="2"/>
    <s v="wearables"/>
    <x v="954"/>
    <d v="2015-08-20T15:00:39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s v="wearables"/>
    <x v="955"/>
    <d v="2016-09-13T02:05:00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s v="wearables"/>
    <x v="956"/>
    <d v="2015-04-26T15:55:59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n v="34"/>
    <x v="2"/>
    <s v="wearables"/>
    <x v="957"/>
    <d v="2016-11-17T09:15:33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s v="wearables"/>
    <x v="958"/>
    <d v="2015-04-09T23:59:00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n v="114"/>
    <x v="2"/>
    <s v="wearables"/>
    <x v="959"/>
    <d v="2015-01-18T23:11:05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7"/>
    <x v="2"/>
    <s v="wearables"/>
    <x v="960"/>
    <d v="2017-03-14T09:02:35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5"/>
    <x v="2"/>
    <s v="wearables"/>
    <x v="961"/>
    <d v="2017-02-20T14:00:00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n v="20"/>
    <x v="2"/>
    <s v="wearables"/>
    <x v="962"/>
    <d v="2016-02-11T12:05:53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s v="wearables"/>
    <x v="963"/>
    <d v="2016-10-17T10:15:19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n v="31"/>
    <x v="2"/>
    <s v="wearables"/>
    <x v="964"/>
    <d v="2015-09-01T10:05:19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n v="50"/>
    <x v="2"/>
    <s v="wearables"/>
    <x v="965"/>
    <d v="2016-10-25T22:59:00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n v="60"/>
    <x v="2"/>
    <s v="wearables"/>
    <x v="966"/>
    <d v="2016-10-06T10:15:32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s v="wearables"/>
    <x v="967"/>
    <d v="2016-04-22T00:06:14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n v="27"/>
    <x v="2"/>
    <s v="wearables"/>
    <x v="968"/>
    <d v="2014-08-15T15:20:34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s v="wearables"/>
    <x v="969"/>
    <d v="2017-02-09T02:16:47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n v="46"/>
    <x v="2"/>
    <s v="wearables"/>
    <x v="971"/>
    <d v="2015-06-01T12:01:00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n v="154"/>
    <x v="2"/>
    <s v="wearables"/>
    <x v="972"/>
    <d v="2014-09-04T01:59:00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n v="52"/>
    <x v="2"/>
    <s v="wearables"/>
    <x v="973"/>
    <d v="2015-11-08T20:21:33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n v="94"/>
    <x v="2"/>
    <s v="wearables"/>
    <x v="974"/>
    <d v="2016-03-25T11:59:16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s v="wearables"/>
    <x v="975"/>
    <d v="2016-06-28T11:43:05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s v="wearables"/>
    <x v="976"/>
    <d v="2015-08-13T20:24:57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s v="wearables"/>
    <x v="977"/>
    <d v="2016-02-21T17:36:37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s v="wearables"/>
    <x v="978"/>
    <d v="2016-02-25T02:25:01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s v="wearables"/>
    <x v="979"/>
    <d v="2016-06-20T13:59:00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s v="wearables"/>
    <x v="980"/>
    <d v="2014-11-30T17:42:02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s v="wearables"/>
    <x v="981"/>
    <d v="2014-08-09T17:43:42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s v="wearables"/>
    <x v="983"/>
    <d v="2016-08-23T15:54:00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n v="36"/>
    <x v="2"/>
    <s v="wearables"/>
    <x v="984"/>
    <d v="2015-03-27T20:46:4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3"/>
    <x v="2"/>
    <s v="wearables"/>
    <x v="985"/>
    <d v="2015-12-31T18:00:00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n v="111"/>
    <x v="2"/>
    <s v="wearables"/>
    <x v="986"/>
    <d v="2016-01-09T19:00:00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n v="162"/>
    <x v="2"/>
    <s v="wearables"/>
    <x v="987"/>
    <d v="2014-06-23T02:04:10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n v="53"/>
    <x v="2"/>
    <s v="wearables"/>
    <x v="989"/>
    <d v="2016-09-28T17:24:55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n v="31"/>
    <x v="2"/>
    <s v="wearables"/>
    <x v="991"/>
    <d v="2016-07-12T13:51:00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s v="wearables"/>
    <x v="992"/>
    <d v="2016-05-07T16:11:59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s v="wearables"/>
    <x v="993"/>
    <d v="2016-11-12T00:00:00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5"/>
    <x v="2"/>
    <s v="wearables"/>
    <x v="994"/>
    <d v="2014-11-30T17:59:00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s v="wearables"/>
    <x v="995"/>
    <d v="2014-11-29T11:00:00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n v="9"/>
    <x v="2"/>
    <s v="wearables"/>
    <x v="997"/>
    <d v="2014-11-27T22:28:17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4"/>
    <x v="2"/>
    <s v="wearables"/>
    <x v="998"/>
    <d v="2015-11-19T00:03:21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3"/>
    <x v="2"/>
    <s v="wearables"/>
    <x v="999"/>
    <d v="2014-11-13T03:02:00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s v="wearables"/>
    <x v="1002"/>
    <d v="2015-12-17T00:59:00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n v="215"/>
    <x v="2"/>
    <s v="wearables"/>
    <x v="1003"/>
    <d v="2017-03-16T11:01:01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7"/>
    <x v="2"/>
    <s v="wearables"/>
    <x v="1004"/>
    <d v="2016-02-18T12:00:27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3"/>
    <x v="2"/>
    <s v="wearables"/>
    <x v="1005"/>
    <d v="2015-10-30T09:59:43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n v="30"/>
    <x v="2"/>
    <s v="wearables"/>
    <x v="1006"/>
    <d v="2014-12-12T02:11:00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s v="wearables"/>
    <x v="1007"/>
    <d v="2016-12-14T10:00:23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n v="1390"/>
    <x v="2"/>
    <s v="wearables"/>
    <x v="1012"/>
    <d v="2017-01-24T05:34:12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s v="wearables"/>
    <x v="1013"/>
    <d v="2015-12-29T15:00:00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n v="192"/>
    <x v="2"/>
    <s v="wearables"/>
    <x v="1014"/>
    <d v="2014-12-31T19:03:35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s v="wearables"/>
    <x v="1016"/>
    <d v="2016-04-06T20:34:16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2"/>
    <x v="2"/>
    <s v="wearables"/>
    <x v="1017"/>
    <d v="2015-11-21T12:12:15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s v="wearables"/>
    <x v="1018"/>
    <d v="2016-07-14T06:48:53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4"/>
    <x v="2"/>
    <s v="wearables"/>
    <x v="1019"/>
    <d v="2015-02-04T18:22:29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n v="107"/>
    <x v="4"/>
    <s v="electronic music"/>
    <x v="1020"/>
    <d v="2015-06-01T19:47:00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3"/>
    <x v="4"/>
    <s v="electronic music"/>
    <x v="1021"/>
    <d v="2015-10-16T23:00:00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n v="32"/>
    <x v="4"/>
    <s v="electronic music"/>
    <x v="1022"/>
    <d v="2015-05-17T10:31:17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n v="37"/>
    <x v="4"/>
    <s v="electronic music"/>
    <x v="1023"/>
    <d v="2015-06-20T17:04:21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s v="electronic music"/>
    <x v="1024"/>
    <d v="2016-01-31T08:56:03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s v="electronic music"/>
    <x v="1025"/>
    <d v="2015-03-16T14:00:37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8"/>
    <x v="4"/>
    <s v="electronic music"/>
    <x v="1026"/>
    <d v="2016-03-31T03:46:56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s v="electronic music"/>
    <x v="1027"/>
    <d v="2014-10-22T19:49:07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s v="electronic music"/>
    <x v="1028"/>
    <d v="2017-03-06T15:00:00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80"/>
    <x v="4"/>
    <s v="electronic music"/>
    <x v="1029"/>
    <d v="2015-04-04T16:59:00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n v="44"/>
    <x v="4"/>
    <s v="electronic music"/>
    <x v="1030"/>
    <d v="2016-09-12T06:35:49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9"/>
    <x v="4"/>
    <s v="electronic music"/>
    <x v="1031"/>
    <d v="2015-12-16T13:20:10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2"/>
    <x v="4"/>
    <s v="electronic music"/>
    <x v="1032"/>
    <d v="2016-06-23T11:00:2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s v="electronic music"/>
    <x v="1033"/>
    <d v="2016-12-12T12:34:40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40"/>
    <x v="4"/>
    <s v="electronic music"/>
    <x v="1034"/>
    <d v="2016-08-04T22:59:00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n v="66"/>
    <x v="4"/>
    <s v="electronic music"/>
    <x v="1035"/>
    <d v="2015-02-11T10:23:40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s v="electronic music"/>
    <x v="1036"/>
    <d v="2013-01-07T03:00:00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s v="electronic music"/>
    <x v="1037"/>
    <d v="2015-05-18T00:00:00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s v="electronic music"/>
    <x v="1038"/>
    <d v="2016-03-18T23:33:43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n v="22"/>
    <x v="4"/>
    <s v="electronic music"/>
    <x v="1039"/>
    <d v="2016-12-13T02:59:00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n v="30"/>
    <x v="5"/>
    <s v="audio"/>
    <x v="1043"/>
    <d v="2015-05-20T01:04:15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n v="34"/>
    <x v="5"/>
    <s v="audio"/>
    <x v="1045"/>
    <d v="2014-08-23T15:59:10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n v="48"/>
    <x v="5"/>
    <s v="audio"/>
    <x v="1062"/>
    <d v="2016-07-12T14:22:21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s v="video games"/>
    <x v="1064"/>
    <d v="2013-07-07T00:28:23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n v="17"/>
    <x v="6"/>
    <s v="video games"/>
    <x v="1065"/>
    <d v="2014-02-19T04:08:42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n v="35"/>
    <x v="6"/>
    <s v="video games"/>
    <x v="1066"/>
    <d v="2013-08-04T18:06:22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n v="12"/>
    <x v="6"/>
    <s v="video games"/>
    <x v="1068"/>
    <d v="2016-04-10T02:54:24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n v="41"/>
    <x v="6"/>
    <s v="video games"/>
    <x v="1069"/>
    <d v="2013-11-26T01:30:59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s v="video games"/>
    <x v="1072"/>
    <d v="2014-02-05T14:58: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s v="video games"/>
    <x v="1074"/>
    <d v="2014-01-03T23:09:05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n v="49"/>
    <x v="6"/>
    <s v="video games"/>
    <x v="1076"/>
    <d v="2014-09-11T04:04:10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s v="video games"/>
    <x v="1077"/>
    <d v="2016-01-13T23:00:11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s v="video games"/>
    <x v="1079"/>
    <d v="2016-05-14T08:35:36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s v="video games"/>
    <x v="1080"/>
    <d v="2014-05-10T22:18:53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s v="video games"/>
    <x v="1082"/>
    <d v="2012-08-10T16:44:48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s v="video games"/>
    <x v="1086"/>
    <d v="2014-08-24T15:48:11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n v="44"/>
    <x v="6"/>
    <s v="video games"/>
    <x v="1088"/>
    <d v="2014-04-24T14:11:0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s v="video games"/>
    <x v="1089"/>
    <d v="2015-06-25T23:32:55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n v="13"/>
    <x v="6"/>
    <s v="video games"/>
    <x v="1091"/>
    <d v="2016-04-10T13:41:12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s v="video games"/>
    <x v="1093"/>
    <d v="2016-02-11T18:22: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n v="123"/>
    <x v="6"/>
    <s v="video games"/>
    <x v="1094"/>
    <d v="2011-10-09T12:07:13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s v="video games"/>
    <x v="1095"/>
    <d v="2013-08-30T07:53:40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n v="75"/>
    <x v="6"/>
    <s v="video games"/>
    <x v="1096"/>
    <d v="2014-10-03T22:30:00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s v="video games"/>
    <x v="1097"/>
    <d v="2014-03-02T14:01: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s v="video games"/>
    <x v="1098"/>
    <d v="2014-04-13T13:18:15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s v="video games"/>
    <x v="1101"/>
    <d v="2016-07-14T13:12:00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s v="video games"/>
    <x v="1102"/>
    <d v="2013-12-09T00:59:00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n v="17"/>
    <x v="6"/>
    <s v="video games"/>
    <x v="1103"/>
    <d v="2016-06-18T00:19:50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n v="81"/>
    <x v="6"/>
    <s v="video games"/>
    <x v="1104"/>
    <d v="2014-06-11T04:50:21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s v="video games"/>
    <x v="1105"/>
    <d v="2014-03-23T21:15:2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n v="24"/>
    <x v="6"/>
    <s v="video games"/>
    <x v="1106"/>
    <d v="2012-04-04T11:46:15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n v="35"/>
    <x v="6"/>
    <s v="video games"/>
    <x v="1108"/>
    <d v="2012-04-13T09:17:15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n v="24"/>
    <x v="6"/>
    <s v="video games"/>
    <x v="1110"/>
    <d v="2012-12-07T17:23:42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1"/>
    <x v="6"/>
    <s v="video games"/>
    <x v="1112"/>
    <d v="2015-01-19T03:30:00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n v="4"/>
    <x v="6"/>
    <s v="video games"/>
    <x v="1114"/>
    <d v="2013-10-09T03:18:0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n v="14"/>
    <x v="6"/>
    <s v="video games"/>
    <x v="1115"/>
    <d v="2016-03-30T10:41:35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s v="video games"/>
    <x v="1116"/>
    <d v="2012-06-09T15:20:08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n v="11"/>
    <x v="6"/>
    <s v="video games"/>
    <x v="1117"/>
    <d v="2015-12-25T09:21:53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n v="37"/>
    <x v="6"/>
    <s v="video games"/>
    <x v="1118"/>
    <d v="2014-04-04T21:59:39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n v="6"/>
    <x v="6"/>
    <s v="video games"/>
    <x v="1121"/>
    <d v="2016-03-13T16:25:16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n v="4"/>
    <x v="6"/>
    <s v="video games"/>
    <x v="1123"/>
    <d v="2014-04-19T07:34:08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s v="mobile games"/>
    <x v="1124"/>
    <d v="2015-04-30T11:00:51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n v="26"/>
    <x v="6"/>
    <s v="mobile games"/>
    <x v="1127"/>
    <d v="2014-11-14T16:30:00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s v="mobile games"/>
    <x v="1129"/>
    <d v="2016-06-05T01:21:33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s v="mobile games"/>
    <x v="1130"/>
    <d v="2014-11-25T19:55:00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s v="mobile games"/>
    <x v="1132"/>
    <d v="2016-12-31T21:46:11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n v="254"/>
    <x v="6"/>
    <s v="mobile games"/>
    <x v="1137"/>
    <d v="2016-04-23T14:40:21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n v="32"/>
    <x v="6"/>
    <s v="mobile games"/>
    <x v="1138"/>
    <d v="2017-01-21T16:45:31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n v="24"/>
    <x v="6"/>
    <s v="mobile games"/>
    <x v="1143"/>
    <d v="2015-12-16T23:38:46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n v="45"/>
    <x v="7"/>
    <s v="food trucks"/>
    <x v="1146"/>
    <d v="2014-05-02T17:52:53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n v="25"/>
    <x v="7"/>
    <s v="food trucks"/>
    <x v="1148"/>
    <d v="2016-12-01T00:06:21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n v="38"/>
    <x v="7"/>
    <s v="food trucks"/>
    <x v="1149"/>
    <d v="2016-06-16T12:02:46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s v="food trucks"/>
    <x v="1152"/>
    <d v="2015-05-15T12:01:52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n v="109"/>
    <x v="7"/>
    <s v="food trucks"/>
    <x v="1154"/>
    <d v="2015-09-05T21:36:46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s v="food trucks"/>
    <x v="1155"/>
    <d v="2014-08-14T13:20:08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n v="51"/>
    <x v="7"/>
    <s v="food trucks"/>
    <x v="1157"/>
    <d v="2014-12-05T11:04:40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n v="12"/>
    <x v="7"/>
    <s v="food trucks"/>
    <x v="1158"/>
    <d v="2014-12-08T21:12:08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n v="61"/>
    <x v="7"/>
    <s v="food trucks"/>
    <x v="1160"/>
    <d v="2015-03-27T21:43:06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s v="food trucks"/>
    <x v="1162"/>
    <d v="2014-09-25T11:24:24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s v="food trucks"/>
    <x v="1165"/>
    <d v="2014-07-06T00:08:50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s v="food trucks"/>
    <x v="1166"/>
    <d v="2015-06-25T23:00:00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n v="62"/>
    <x v="7"/>
    <s v="food trucks"/>
    <x v="1167"/>
    <d v="2014-09-12T12:38:15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n v="6"/>
    <x v="7"/>
    <s v="food trucks"/>
    <x v="1169"/>
    <d v="2015-02-22T03:29:23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s v="food trucks"/>
    <x v="1174"/>
    <d v="2016-05-08T15:12:07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n v="70"/>
    <x v="7"/>
    <s v="food trucks"/>
    <x v="1180"/>
    <d v="2014-06-28T14:21:54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n v="2"/>
    <x v="7"/>
    <s v="food trucks"/>
    <x v="1181"/>
    <d v="2015-03-01T03:08:41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n v="11"/>
    <x v="7"/>
    <s v="food trucks"/>
    <x v="1182"/>
    <d v="2017-01-12T11:42:00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n v="34"/>
    <x v="7"/>
    <s v="food trucks"/>
    <x v="1183"/>
    <d v="2016-11-01T22:59:00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s v="photobooks"/>
    <x v="1184"/>
    <d v="2017-02-06T09:23:31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n v="119"/>
    <x v="8"/>
    <s v="photobooks"/>
    <x v="1185"/>
    <d v="2015-06-07T23:00:0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n v="66"/>
    <x v="8"/>
    <s v="photobooks"/>
    <x v="1186"/>
    <d v="2015-06-01T17:42:0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n v="131"/>
    <x v="8"/>
    <s v="photobooks"/>
    <x v="1187"/>
    <d v="2015-05-17T13:00:0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s v="photobooks"/>
    <x v="1188"/>
    <d v="2016-12-28T11:49:0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s v="photobooks"/>
    <x v="1189"/>
    <d v="2016-06-29T18:29:55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n v="52"/>
    <x v="8"/>
    <s v="photobooks"/>
    <x v="1190"/>
    <d v="2014-08-31T10:58:45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n v="90"/>
    <x v="8"/>
    <s v="photobooks"/>
    <x v="1191"/>
    <d v="2016-03-20T08:29: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n v="20"/>
    <x v="8"/>
    <s v="photobooks"/>
    <x v="1192"/>
    <d v="2017-02-11T07:09:38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s v="photobooks"/>
    <x v="1193"/>
    <d v="2016-04-09T12:37:33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7"/>
    <x v="8"/>
    <s v="photobooks"/>
    <x v="1194"/>
    <d v="2015-04-08T06:42:59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n v="80"/>
    <x v="8"/>
    <s v="photobooks"/>
    <x v="1195"/>
    <d v="2015-12-20T04:00:0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7"/>
    <x v="8"/>
    <s v="photobooks"/>
    <x v="1196"/>
    <d v="2015-12-18T14:38:59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s v="photobooks"/>
    <x v="1198"/>
    <d v="2015-12-30T22:00:0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n v="300"/>
    <x v="8"/>
    <s v="photobooks"/>
    <x v="1199"/>
    <d v="2015-07-08T13:30:0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s v="photobooks"/>
    <x v="1200"/>
    <d v="2015-04-16T06:27:36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6"/>
    <x v="8"/>
    <s v="photobooks"/>
    <x v="1201"/>
    <d v="2016-07-15T09:34:06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n v="184"/>
    <x v="8"/>
    <s v="photobooks"/>
    <x v="1202"/>
    <d v="2015-06-27T01:55:54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6"/>
    <x v="8"/>
    <s v="photobooks"/>
    <x v="1203"/>
    <d v="2015-05-31T09:45:27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s v="photobooks"/>
    <x v="1204"/>
    <d v="2015-12-04T00:00:0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2"/>
    <x v="8"/>
    <s v="photobooks"/>
    <x v="1205"/>
    <d v="2015-06-13T07:09:11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n v="33"/>
    <x v="8"/>
    <s v="photobooks"/>
    <x v="1206"/>
    <d v="2017-03-11T08:29:0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4"/>
    <x v="8"/>
    <s v="photobooks"/>
    <x v="1207"/>
    <d v="2016-03-31T05:00:0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8"/>
    <x v="8"/>
    <s v="photobooks"/>
    <x v="1208"/>
    <d v="2016-03-24T11:01:04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n v="139"/>
    <x v="8"/>
    <s v="photobooks"/>
    <x v="1209"/>
    <d v="2017-02-25T15:18:25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s v="photobooks"/>
    <x v="1210"/>
    <d v="2015-05-31T16:00:0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s v="photobooks"/>
    <x v="1211"/>
    <d v="2016-06-09T15:47:41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n v="39"/>
    <x v="8"/>
    <s v="photobooks"/>
    <x v="1212"/>
    <d v="2015-11-26T20:00:0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s v="photobooks"/>
    <x v="1213"/>
    <d v="2017-01-31T13:08: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n v="106"/>
    <x v="8"/>
    <s v="photobooks"/>
    <x v="1214"/>
    <d v="2015-06-09T15:10:05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s v="photobooks"/>
    <x v="1215"/>
    <d v="2014-05-30T17:09:16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s v="photobooks"/>
    <x v="1216"/>
    <d v="2015-10-02T18:03:0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n v="149"/>
    <x v="8"/>
    <s v="photobooks"/>
    <x v="1217"/>
    <d v="2016-07-14T14:25:4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5"/>
    <x v="8"/>
    <s v="photobooks"/>
    <x v="1218"/>
    <d v="2015-10-31T22:00:0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s v="photobooks"/>
    <x v="1219"/>
    <d v="2016-10-20T06:05:13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2"/>
    <x v="8"/>
    <s v="photobooks"/>
    <x v="1220"/>
    <d v="2015-08-25T10:05:12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s v="photobooks"/>
    <x v="1221"/>
    <d v="2016-12-03T19:00:0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n v="82"/>
    <x v="8"/>
    <s v="photobooks"/>
    <x v="1222"/>
    <d v="2016-03-31T23:00:0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7"/>
    <x v="8"/>
    <s v="photobooks"/>
    <x v="1223"/>
    <d v="2016-11-10T00:15:09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s v="world music"/>
    <x v="1224"/>
    <d v="2014-06-06T08:11:42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n v="49"/>
    <x v="4"/>
    <s v="world music"/>
    <x v="1226"/>
    <d v="2014-04-20T20:00:00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n v="62"/>
    <x v="4"/>
    <s v="world music"/>
    <x v="1228"/>
    <d v="2011-09-28T12:30:08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n v="20"/>
    <x v="4"/>
    <s v="world music"/>
    <x v="1233"/>
    <d v="2012-02-21T17:46:14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n v="60"/>
    <x v="4"/>
    <s v="world music"/>
    <x v="1238"/>
    <d v="2011-08-06T09:38:56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n v="31"/>
    <x v="4"/>
    <s v="world music"/>
    <x v="1240"/>
    <d v="2013-07-12T16:51:00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s v="world music"/>
    <x v="1241"/>
    <d v="2014-11-03T00:59:00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s v="world music"/>
    <x v="1243"/>
    <d v="2011-07-08T16:00:00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n v="47"/>
    <x v="4"/>
    <s v="rock"/>
    <x v="1244"/>
    <d v="2013-04-22T16:00:00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n v="142"/>
    <x v="4"/>
    <s v="rock"/>
    <x v="1245"/>
    <d v="2014-06-14T09:23:54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n v="76"/>
    <x v="4"/>
    <s v="rock"/>
    <x v="1246"/>
    <d v="2011-12-05T21:02:29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n v="86"/>
    <x v="4"/>
    <s v="rock"/>
    <x v="1247"/>
    <d v="2013-05-06T02:00:55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n v="65"/>
    <x v="4"/>
    <s v="rock"/>
    <x v="1248"/>
    <d v="2014-06-13T01:59:00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n v="65"/>
    <x v="4"/>
    <s v="rock"/>
    <x v="1249"/>
    <d v="2012-07-07T12:46:5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n v="119"/>
    <x v="4"/>
    <s v="rock"/>
    <x v="1250"/>
    <d v="2014-09-06T10:25:3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n v="83"/>
    <x v="4"/>
    <s v="rock"/>
    <x v="1251"/>
    <d v="2011-09-25T14:32:47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n v="35"/>
    <x v="4"/>
    <s v="rock"/>
    <x v="1252"/>
    <d v="2013-10-24T18:42:49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n v="43"/>
    <x v="4"/>
    <s v="rock"/>
    <x v="1253"/>
    <d v="2014-09-03T13:48:27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n v="95"/>
    <x v="4"/>
    <s v="rock"/>
    <x v="1254"/>
    <d v="2010-12-31T23:59:00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n v="56"/>
    <x v="4"/>
    <s v="rock"/>
    <x v="1255"/>
    <d v="2013-12-01T16:17:32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9"/>
    <x v="4"/>
    <s v="rock"/>
    <x v="1256"/>
    <d v="2012-02-12T17:03:5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n v="93"/>
    <x v="4"/>
    <s v="rock"/>
    <x v="1257"/>
    <d v="2011-04-02T20:03:10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n v="39"/>
    <x v="4"/>
    <s v="rock"/>
    <x v="1258"/>
    <d v="2013-08-31T09:40:12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n v="28"/>
    <x v="4"/>
    <s v="rock"/>
    <x v="1259"/>
    <d v="2014-06-08T22:59:00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n v="51"/>
    <x v="4"/>
    <s v="rock"/>
    <x v="1260"/>
    <d v="2014-02-26T15:13:40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n v="39"/>
    <x v="4"/>
    <s v="rock"/>
    <x v="1261"/>
    <d v="2014-01-29T03:13:47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n v="78"/>
    <x v="4"/>
    <s v="rock"/>
    <x v="1262"/>
    <d v="2014-02-16T13:18:12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n v="44"/>
    <x v="4"/>
    <s v="rock"/>
    <x v="1263"/>
    <d v="2014-03-28T20:00:00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n v="32"/>
    <x v="4"/>
    <s v="rock"/>
    <x v="1264"/>
    <d v="2013-10-29T10:54:43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n v="64"/>
    <x v="4"/>
    <s v="rock"/>
    <x v="1265"/>
    <d v="2010-11-30T10:43:35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n v="191"/>
    <x v="4"/>
    <s v="rock"/>
    <x v="1266"/>
    <d v="2014-01-11T16:02:25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n v="141"/>
    <x v="4"/>
    <s v="rock"/>
    <x v="1267"/>
    <d v="2013-07-24T09:02:38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n v="77"/>
    <x v="4"/>
    <s v="rock"/>
    <x v="1268"/>
    <d v="2013-09-20T15:17:27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n v="100"/>
    <x v="4"/>
    <s v="rock"/>
    <x v="1269"/>
    <d v="2016-04-15T19:00:00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n v="68"/>
    <x v="4"/>
    <s v="rock"/>
    <x v="1270"/>
    <d v="2012-03-25T14:34:02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n v="247"/>
    <x v="4"/>
    <s v="rock"/>
    <x v="1271"/>
    <d v="2013-11-13T12:24:19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n v="190"/>
    <x v="4"/>
    <s v="rock"/>
    <x v="1272"/>
    <d v="2010-06-14T23:00:00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n v="77"/>
    <x v="4"/>
    <s v="rock"/>
    <x v="1273"/>
    <d v="2014-08-31T12:31:3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s v="rock"/>
    <x v="1274"/>
    <d v="2012-08-30T11:33:45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n v="63"/>
    <x v="4"/>
    <s v="rock"/>
    <x v="1275"/>
    <d v="2013-08-07T15:49:47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n v="47"/>
    <x v="4"/>
    <s v="rock"/>
    <x v="1276"/>
    <d v="2009-08-31T23:00:00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n v="39"/>
    <x v="4"/>
    <s v="rock"/>
    <x v="1277"/>
    <d v="2012-09-04T08:29:07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n v="54"/>
    <x v="4"/>
    <s v="rock"/>
    <x v="1278"/>
    <d v="2014-06-24T21:00:00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n v="74"/>
    <x v="4"/>
    <s v="rock"/>
    <x v="1279"/>
    <d v="2014-03-23T20:22:50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s v="rock"/>
    <x v="1280"/>
    <d v="2011-03-01T13:10:54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n v="105"/>
    <x v="4"/>
    <s v="rock"/>
    <x v="1281"/>
    <d v="2013-07-28T12:50:36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n v="68"/>
    <x v="4"/>
    <s v="rock"/>
    <x v="1282"/>
    <d v="2013-12-08T23:59:00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n v="96"/>
    <x v="4"/>
    <s v="rock"/>
    <x v="1283"/>
    <d v="2013-03-10T23:00:00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n v="66"/>
    <x v="1"/>
    <s v="plays"/>
    <x v="1284"/>
    <d v="2016-12-31T11:59:00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n v="33"/>
    <x v="1"/>
    <s v="plays"/>
    <x v="1285"/>
    <d v="2015-06-20T08:59:35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n v="82"/>
    <x v="1"/>
    <s v="plays"/>
    <x v="1286"/>
    <d v="2015-02-17T09:00:00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n v="25"/>
    <x v="1"/>
    <s v="plays"/>
    <x v="1287"/>
    <d v="2015-06-12T09:54:1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n v="66"/>
    <x v="1"/>
    <s v="plays"/>
    <x v="1288"/>
    <d v="2016-08-09T23:00:00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n v="37"/>
    <x v="1"/>
    <s v="plays"/>
    <x v="1289"/>
    <d v="2017-01-03T22:14:05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n v="45"/>
    <x v="1"/>
    <s v="plays"/>
    <x v="1290"/>
    <d v="2015-04-23T01:59:00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n v="105"/>
    <x v="1"/>
    <s v="plays"/>
    <x v="1291"/>
    <d v="2015-04-07T02:00:00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n v="36"/>
    <x v="1"/>
    <s v="plays"/>
    <x v="1292"/>
    <d v="2015-10-06T17:59:00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s v="plays"/>
    <x v="1293"/>
    <d v="2015-11-14T12:49:31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n v="28"/>
    <x v="1"/>
    <s v="plays"/>
    <x v="1294"/>
    <d v="2015-10-19T06:00:00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n v="40"/>
    <x v="1"/>
    <s v="plays"/>
    <x v="1295"/>
    <d v="2015-07-29T12:00:00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n v="53"/>
    <x v="1"/>
    <s v="plays"/>
    <x v="1296"/>
    <d v="2016-03-13T19:12:53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n v="93"/>
    <x v="1"/>
    <s v="plays"/>
    <x v="1297"/>
    <d v="2016-05-01T12:55:58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n v="64"/>
    <x v="1"/>
    <s v="plays"/>
    <x v="1298"/>
    <d v="2016-04-28T11:20:32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n v="136"/>
    <x v="1"/>
    <s v="plays"/>
    <x v="1299"/>
    <d v="2015-07-14T14:32:39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n v="169"/>
    <x v="1"/>
    <s v="plays"/>
    <x v="1300"/>
    <d v="2016-06-01T13:57:00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n v="71"/>
    <x v="1"/>
    <s v="plays"/>
    <x v="1301"/>
    <d v="2015-07-20T22:00:00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n v="43"/>
    <x v="1"/>
    <s v="plays"/>
    <x v="1303"/>
    <d v="2016-07-31T06:00:00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3"/>
    <x v="2"/>
    <s v="wearables"/>
    <x v="1304"/>
    <d v="2017-03-12T22:40:05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s v="wearables"/>
    <x v="1305"/>
    <d v="2016-07-21T12:30:00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s v="wearables"/>
    <x v="1306"/>
    <d v="2014-12-04T05:58:54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s v="wearables"/>
    <x v="1307"/>
    <d v="2016-02-17T07:04:39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s v="wearables"/>
    <x v="1308"/>
    <d v="2016-10-08T09:43:32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s v="wearables"/>
    <x v="1309"/>
    <d v="2015-10-15T16:11:0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n v="130"/>
    <x v="2"/>
    <s v="wearables"/>
    <x v="1310"/>
    <d v="2016-08-19T11:00:50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s v="wearables"/>
    <x v="1311"/>
    <d v="2016-11-30T15:15:19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3"/>
    <x v="2"/>
    <s v="wearables"/>
    <x v="1313"/>
    <d v="2016-03-03T12:01:54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5"/>
    <x v="2"/>
    <s v="wearables"/>
    <x v="1314"/>
    <d v="2016-10-21T11:04:20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s v="wearables"/>
    <x v="1315"/>
    <d v="2015-11-05T20:00:00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s v="wearables"/>
    <x v="1317"/>
    <d v="2016-07-21T09:00:00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n v="46"/>
    <x v="2"/>
    <s v="wearables"/>
    <x v="1318"/>
    <d v="2015-01-10T20:02:52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n v="98"/>
    <x v="2"/>
    <s v="wearables"/>
    <x v="1319"/>
    <d v="2014-07-11T11:00:00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s v="wearables"/>
    <x v="1320"/>
    <d v="2016-12-30T18:00:00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s v="wearables"/>
    <x v="1321"/>
    <d v="2016-12-23T12:58:57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s v="wearables"/>
    <x v="1322"/>
    <d v="2015-05-21T10:45:25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1"/>
    <x v="2"/>
    <s v="wearables"/>
    <x v="1323"/>
    <d v="2016-04-26T01:55:00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s v="wearables"/>
    <x v="1324"/>
    <d v="2016-10-13T10:12:32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s v="wearables"/>
    <x v="1325"/>
    <d v="2016-12-29T21:03:55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s v="wearables"/>
    <x v="1326"/>
    <d v="2015-01-15T14:00:2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s v="wearables"/>
    <x v="1327"/>
    <d v="2015-05-29T11:17:15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s v="wearables"/>
    <x v="1328"/>
    <d v="2016-10-14T10:25:34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n v="46"/>
    <x v="2"/>
    <s v="wearables"/>
    <x v="1329"/>
    <d v="2014-12-02T01:19:05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n v="158"/>
    <x v="2"/>
    <s v="wearables"/>
    <x v="1330"/>
    <d v="2016-07-01T23:00:00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n v="101"/>
    <x v="2"/>
    <s v="wearables"/>
    <x v="1331"/>
    <d v="2016-08-17T07:05:54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s v="wearables"/>
    <x v="1334"/>
    <d v="2016-03-11T13:34:47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n v="309"/>
    <x v="2"/>
    <s v="wearables"/>
    <x v="1335"/>
    <d v="2015-12-05T17:28:22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80"/>
    <x v="2"/>
    <s v="wearables"/>
    <x v="1336"/>
    <d v="2014-12-17T15:43:4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7"/>
    <x v="2"/>
    <s v="wearables"/>
    <x v="1337"/>
    <d v="2017-03-03T08:51:19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n v="67"/>
    <x v="2"/>
    <s v="wearables"/>
    <x v="1338"/>
    <d v="2015-08-02T14:17:13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s v="wearables"/>
    <x v="1339"/>
    <d v="2014-12-08T11:31:55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n v="383"/>
    <x v="2"/>
    <s v="wearables"/>
    <x v="1341"/>
    <d v="2016-10-01T09:58:37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n v="159"/>
    <x v="2"/>
    <s v="wearables"/>
    <x v="1343"/>
    <d v="2016-08-18T22:59:00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s v="nonfiction"/>
    <x v="1344"/>
    <d v="2016-06-30T13:57:1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n v="54"/>
    <x v="3"/>
    <s v="nonfiction"/>
    <x v="1345"/>
    <d v="2014-07-14T14:32:3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n v="49"/>
    <x v="3"/>
    <s v="nonfiction"/>
    <x v="1346"/>
    <d v="2013-06-26T20:49:11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n v="83"/>
    <x v="3"/>
    <s v="nonfiction"/>
    <x v="1347"/>
    <d v="2015-03-07T10:18:45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n v="231"/>
    <x v="3"/>
    <s v="nonfiction"/>
    <x v="1348"/>
    <d v="2014-12-18T07:08:53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n v="60"/>
    <x v="3"/>
    <s v="nonfiction"/>
    <x v="1349"/>
    <d v="2015-12-16T01:59:00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n v="67"/>
    <x v="3"/>
    <s v="nonfiction"/>
    <x v="1350"/>
    <d v="2015-12-25T19:18:54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s v="nonfiction"/>
    <x v="1351"/>
    <d v="2016-02-12T12:45:44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s v="nonfiction"/>
    <x v="1352"/>
    <d v="2015-09-04T22:59:00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s v="nonfiction"/>
    <x v="1353"/>
    <d v="2013-03-10T19:00:00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n v="25"/>
    <x v="3"/>
    <s v="nonfiction"/>
    <x v="1354"/>
    <d v="2016-06-11T14:22:5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n v="26"/>
    <x v="3"/>
    <s v="nonfiction"/>
    <x v="1355"/>
    <d v="2012-11-30T05:00:00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2"/>
    <x v="3"/>
    <s v="nonfiction"/>
    <x v="1356"/>
    <d v="2013-07-04T19:56:00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s v="nonfiction"/>
    <x v="1357"/>
    <d v="2013-03-01T00:59:00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n v="69"/>
    <x v="3"/>
    <s v="nonfiction"/>
    <x v="1358"/>
    <d v="2011-06-25T08:42:03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n v="41"/>
    <x v="3"/>
    <s v="nonfiction"/>
    <x v="1359"/>
    <d v="2011-07-06T14:33:10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n v="33"/>
    <x v="3"/>
    <s v="nonfiction"/>
    <x v="1360"/>
    <d v="2012-08-02T16:37:00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s v="nonfiction"/>
    <x v="1361"/>
    <d v="2014-06-21T12:12:52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n v="44"/>
    <x v="3"/>
    <s v="nonfiction"/>
    <x v="1362"/>
    <d v="2013-09-07T17:25:31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n v="347"/>
    <x v="4"/>
    <s v="rock"/>
    <x v="1364"/>
    <d v="2015-01-07T11:41:46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n v="82"/>
    <x v="4"/>
    <s v="rock"/>
    <x v="1365"/>
    <d v="2015-03-16T11:35:52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n v="65"/>
    <x v="4"/>
    <s v="rock"/>
    <x v="1366"/>
    <d v="2014-11-26T19:54:23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n v="64"/>
    <x v="4"/>
    <s v="rock"/>
    <x v="1367"/>
    <d v="2015-11-13T20:04:10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n v="64"/>
    <x v="4"/>
    <s v="rock"/>
    <x v="1368"/>
    <d v="2015-06-14T23:34:54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s v="rock"/>
    <x v="1369"/>
    <d v="2014-04-11T09:15:46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n v="78"/>
    <x v="4"/>
    <s v="rock"/>
    <x v="1370"/>
    <d v="2013-10-15T19:04:50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n v="108"/>
    <x v="4"/>
    <s v="rock"/>
    <x v="1371"/>
    <d v="2015-05-07T13:12:22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n v="39"/>
    <x v="4"/>
    <s v="rock"/>
    <x v="1372"/>
    <d v="2012-07-12T12:45:32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n v="202"/>
    <x v="4"/>
    <s v="rock"/>
    <x v="1373"/>
    <d v="2016-12-30T17:50:33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n v="44"/>
    <x v="4"/>
    <s v="rock"/>
    <x v="1374"/>
    <d v="2016-03-24T21:53:08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n v="63"/>
    <x v="4"/>
    <s v="rock"/>
    <x v="1375"/>
    <d v="2017-01-14T20:35:19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n v="56"/>
    <x v="4"/>
    <s v="rock"/>
    <x v="1376"/>
    <d v="2016-12-03T12:03:26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n v="49"/>
    <x v="4"/>
    <s v="rock"/>
    <x v="1377"/>
    <d v="2017-02-02T23:11:00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n v="31"/>
    <x v="4"/>
    <s v="rock"/>
    <x v="1378"/>
    <d v="2016-08-01T13:13:30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n v="74"/>
    <x v="4"/>
    <s v="rock"/>
    <x v="1379"/>
    <d v="2015-06-05T06:47:56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.24"/>
    <n v="22"/>
    <x v="4"/>
    <s v="rock"/>
    <x v="1380"/>
    <d v="2015-06-08T21:00:00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n v="74"/>
    <x v="4"/>
    <s v="rock"/>
    <x v="1381"/>
    <d v="2016-12-29T00:08:45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n v="57"/>
    <x v="4"/>
    <s v="rock"/>
    <x v="1382"/>
    <d v="2013-05-06T14:12:16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n v="51"/>
    <x v="4"/>
    <s v="rock"/>
    <x v="1383"/>
    <d v="2016-12-22T20:47:58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n v="69"/>
    <x v="4"/>
    <s v="rock"/>
    <x v="1384"/>
    <d v="2015-07-05T12:38:42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n v="66"/>
    <x v="4"/>
    <s v="rock"/>
    <x v="1385"/>
    <d v="2016-04-29T07:11:00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n v="63"/>
    <x v="4"/>
    <s v="rock"/>
    <x v="1386"/>
    <d v="2015-07-29T10:31:29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n v="71"/>
    <x v="4"/>
    <s v="rock"/>
    <x v="1387"/>
    <d v="2015-06-02T23:30:00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n v="61"/>
    <x v="4"/>
    <s v="rock"/>
    <x v="1388"/>
    <d v="2016-10-17T11:14:00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n v="22"/>
    <x v="4"/>
    <s v="rock"/>
    <x v="1389"/>
    <d v="2016-08-13T06:32:37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n v="161"/>
    <x v="4"/>
    <s v="rock"/>
    <x v="1390"/>
    <d v="2015-04-27T12:12:00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n v="43"/>
    <x v="4"/>
    <s v="rock"/>
    <x v="1391"/>
    <d v="2015-08-21T23:59:00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n v="28"/>
    <x v="4"/>
    <s v="rock"/>
    <x v="1392"/>
    <d v="2016-03-02T22:43:06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n v="197"/>
    <x v="4"/>
    <s v="rock"/>
    <x v="1393"/>
    <d v="2016-08-01T11:22:03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n v="54"/>
    <x v="4"/>
    <s v="rock"/>
    <x v="1394"/>
    <d v="2017-02-28T22:00:00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n v="48"/>
    <x v="4"/>
    <s v="rock"/>
    <x v="1395"/>
    <d v="2017-01-14T16:48:0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n v="89"/>
    <x v="4"/>
    <s v="rock"/>
    <x v="1396"/>
    <d v="2015-02-13T18:58:02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n v="73"/>
    <x v="4"/>
    <s v="rock"/>
    <x v="1397"/>
    <d v="2016-10-27T16:19:00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n v="75"/>
    <x v="4"/>
    <s v="rock"/>
    <x v="1398"/>
    <d v="2016-07-05T15:58:54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n v="62"/>
    <x v="4"/>
    <s v="rock"/>
    <x v="1399"/>
    <d v="2014-10-06T19:06:13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n v="18"/>
    <x v="4"/>
    <s v="rock"/>
    <x v="1400"/>
    <d v="2016-06-12T00:30:00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n v="52"/>
    <x v="4"/>
    <s v="rock"/>
    <x v="1401"/>
    <d v="2013-05-26T18:54:34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n v="25"/>
    <x v="4"/>
    <s v="rock"/>
    <x v="1402"/>
    <d v="2015-04-30T19:16:5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n v="63"/>
    <x v="4"/>
    <s v="rock"/>
    <x v="1403"/>
    <d v="2013-07-25T20:30:35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9"/>
    <x v="3"/>
    <s v="translations"/>
    <x v="1404"/>
    <d v="2015-02-22T07:14:45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7"/>
    <x v="3"/>
    <s v="translations"/>
    <x v="1405"/>
    <d v="2014-11-28T12:20:01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s v="translations"/>
    <x v="1407"/>
    <d v="2014-08-12T07:52:58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n v="3"/>
    <x v="3"/>
    <s v="translations"/>
    <x v="1411"/>
    <d v="2015-02-05T20:25:00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s v="translations"/>
    <x v="1412"/>
    <d v="2014-12-03T20:31:39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s v="translations"/>
    <x v="1415"/>
    <d v="2015-08-16T11:13:11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s v="translations"/>
    <x v="1417"/>
    <d v="2015-09-15T06:11:00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s v="translations"/>
    <x v="1419"/>
    <d v="2016-10-09T05:56:59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n v="110"/>
    <x v="3"/>
    <s v="translations"/>
    <x v="1424"/>
    <d v="2016-11-15T13:13: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s v="translations"/>
    <x v="1427"/>
    <d v="2016-09-18T15:26:25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s v="translations"/>
    <x v="1430"/>
    <d v="2014-12-19T14:31:28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s v="translations"/>
    <x v="1431"/>
    <d v="2015-11-26T01:03:36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s v="translations"/>
    <x v="1433"/>
    <d v="2016-12-10T06:00:00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s v="translations"/>
    <x v="1434"/>
    <d v="2015-06-08T10:00:00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n v="8"/>
    <x v="3"/>
    <s v="translations"/>
    <x v="1435"/>
    <d v="2015-10-11T13:43:40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s v="translations"/>
    <x v="1436"/>
    <d v="2016-02-21T03:24:17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s v="translations"/>
    <x v="1437"/>
    <d v="2014-07-12T23:59:00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4"/>
    <x v="3"/>
    <s v="translations"/>
    <x v="1441"/>
    <d v="2015-09-11T13:22:49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9"/>
    <x v="3"/>
    <s v="translations"/>
    <x v="1456"/>
    <d v="2017-01-03T11:02:45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s v="radio &amp; podcasts"/>
    <x v="1461"/>
    <d v="2014-10-20T19:00:00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s v="radio &amp; podcasts"/>
    <x v="1462"/>
    <d v="2013-04-10T10:54:31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6"/>
    <x v="3"/>
    <s v="radio &amp; podcasts"/>
    <x v="1463"/>
    <d v="2013-04-07T15:52:18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d v="2013-02-16T10:52:38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d v="2012-03-21T22:00:00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d v="2016-01-12T00:00:00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s v="radio &amp; podcasts"/>
    <x v="1467"/>
    <d v="2012-03-25T13:14:45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4"/>
    <x v="3"/>
    <s v="radio &amp; podcasts"/>
    <x v="1468"/>
    <d v="2011-06-11T19:20:49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50"/>
    <x v="3"/>
    <s v="radio &amp; podcasts"/>
    <x v="1469"/>
    <d v="2013-02-15T09:21:49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4"/>
    <x v="3"/>
    <s v="radio &amp; podcasts"/>
    <x v="1470"/>
    <d v="2012-12-28T14:51:0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s v="radio &amp; podcasts"/>
    <x v="1471"/>
    <d v="2015-04-09T17:58:54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4"/>
    <x v="3"/>
    <s v="radio &amp; podcasts"/>
    <x v="1472"/>
    <d v="2013-10-16T08:01:4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n v="39"/>
    <x v="3"/>
    <s v="radio &amp; podcasts"/>
    <x v="1473"/>
    <d v="2012-03-01T18:30:39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5"/>
    <x v="3"/>
    <s v="radio &amp; podcasts"/>
    <x v="1474"/>
    <d v="2013-09-13T12:28:12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5"/>
    <x v="3"/>
    <s v="radio &amp; podcasts"/>
    <x v="1475"/>
    <d v="2014-12-19T23:59:00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4"/>
    <x v="3"/>
    <s v="radio &amp; podcasts"/>
    <x v="1476"/>
    <d v="2011-09-09T20:00:22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n v="91"/>
    <x v="3"/>
    <s v="radio &amp; podcasts"/>
    <x v="1477"/>
    <d v="2011-12-22T22:00:00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30"/>
    <x v="3"/>
    <s v="radio &amp; podcasts"/>
    <x v="1478"/>
    <d v="2013-05-14T15:55:1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s v="radio &amp; podcasts"/>
    <x v="1479"/>
    <d v="2014-05-09T22:59:00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3"/>
    <x v="3"/>
    <s v="radio &amp; podcasts"/>
    <x v="1480"/>
    <d v="2013-07-26T12:00:00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s v="fiction"/>
    <x v="1481"/>
    <d v="2013-11-02T17:09:05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n v="48"/>
    <x v="3"/>
    <s v="fiction"/>
    <x v="1490"/>
    <d v="2013-10-02T08:27:54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n v="41"/>
    <x v="3"/>
    <s v="fiction"/>
    <x v="1494"/>
    <d v="2015-04-03T10:38:0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s v="fiction"/>
    <x v="1500"/>
    <d v="2013-05-01T16:42:37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s v="photobooks"/>
    <x v="1501"/>
    <d v="2015-07-08T09:00:23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s v="photobooks"/>
    <x v="1502"/>
    <d v="2016-03-25T17:00:0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s v="photobooks"/>
    <x v="1503"/>
    <d v="2016-10-23T03:20:01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8"/>
    <x v="8"/>
    <s v="photobooks"/>
    <x v="1504"/>
    <d v="2014-06-10T03:33:0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n v="49"/>
    <x v="8"/>
    <s v="photobooks"/>
    <x v="1505"/>
    <d v="2016-03-22T15:01:0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s v="photobooks"/>
    <x v="1506"/>
    <d v="2014-07-24T13:51:44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n v="79"/>
    <x v="8"/>
    <s v="photobooks"/>
    <x v="1507"/>
    <d v="2010-05-15T03:10:0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8"/>
    <x v="8"/>
    <s v="photobooks"/>
    <x v="1508"/>
    <d v="2014-06-27T09:44:41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1"/>
    <x v="8"/>
    <s v="photobooks"/>
    <x v="1509"/>
    <d v="2017-02-14T17:59:0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s v="photobooks"/>
    <x v="1510"/>
    <d v="2014-07-19T04:14:38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s v="photobooks"/>
    <x v="1511"/>
    <d v="2015-11-18T10:00:04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9"/>
    <x v="8"/>
    <s v="photobooks"/>
    <x v="1512"/>
    <d v="2017-02-05T11:25:39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s v="photobooks"/>
    <x v="1513"/>
    <d v="2014-07-16T10:17:46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2"/>
    <x v="8"/>
    <s v="photobooks"/>
    <x v="1514"/>
    <d v="2015-09-27T09:20:4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s v="photobooks"/>
    <x v="1515"/>
    <d v="2016-03-16T00:04:57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60"/>
    <x v="8"/>
    <s v="photobooks"/>
    <x v="1516"/>
    <d v="2016-10-06T09:00:0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s v="photobooks"/>
    <x v="1517"/>
    <d v="2014-12-06T01:00:0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s v="photobooks"/>
    <x v="1518"/>
    <d v="2014-05-31T14:40:52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5"/>
    <x v="8"/>
    <s v="photobooks"/>
    <x v="1519"/>
    <d v="2014-06-20T16:59:0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s v="photobooks"/>
    <x v="1520"/>
    <d v="2014-12-18T23:00:0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1"/>
    <x v="8"/>
    <s v="photobooks"/>
    <x v="1521"/>
    <d v="2016-06-06T23:01:31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s v="photobooks"/>
    <x v="1522"/>
    <d v="2014-10-17T14:55:39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s v="photobooks"/>
    <x v="1523"/>
    <d v="2014-12-22T19:00:0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s v="photobooks"/>
    <x v="1524"/>
    <d v="2017-02-20T07:01:3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3"/>
    <x v="8"/>
    <s v="photobooks"/>
    <x v="1525"/>
    <d v="2016-08-18T11:52:18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s v="photobooks"/>
    <x v="1526"/>
    <d v="2016-01-19T01:37:27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6"/>
    <x v="8"/>
    <s v="photobooks"/>
    <x v="1527"/>
    <d v="2017-03-14T08:24:46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s v="photobooks"/>
    <x v="1528"/>
    <d v="2017-01-31T19:00:0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s v="photobooks"/>
    <x v="1529"/>
    <d v="2015-03-19T09:05: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s v="photobooks"/>
    <x v="1530"/>
    <d v="2015-10-23T13:24:55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s v="photobooks"/>
    <x v="1531"/>
    <d v="2014-11-30T22:00:0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3"/>
    <x v="8"/>
    <s v="photobooks"/>
    <x v="1532"/>
    <d v="2016-02-15T10:00:0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n v="89"/>
    <x v="8"/>
    <s v="photobooks"/>
    <x v="1533"/>
    <d v="2016-05-01T22:59:0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s v="photobooks"/>
    <x v="1534"/>
    <d v="2015-09-04T11:11:02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n v="49"/>
    <x v="8"/>
    <s v="photobooks"/>
    <x v="1535"/>
    <d v="2016-05-23T17:00:0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7"/>
    <x v="8"/>
    <s v="photobooks"/>
    <x v="1536"/>
    <d v="2015-08-27T14:15:1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7"/>
    <x v="8"/>
    <s v="photobooks"/>
    <x v="1537"/>
    <d v="2016-08-06T13:00:0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n v="157"/>
    <x v="8"/>
    <s v="photobooks"/>
    <x v="1538"/>
    <d v="2015-01-22T13:46:1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s v="photobooks"/>
    <x v="1539"/>
    <d v="2017-01-03T17:03:39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1"/>
    <x v="8"/>
    <s v="photobooks"/>
    <x v="1540"/>
    <d v="2014-11-25T20:15:0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n v="27"/>
    <x v="8"/>
    <s v="nature"/>
    <x v="1546"/>
    <d v="2014-09-17T00:06:39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n v="29"/>
    <x v="8"/>
    <s v="nature"/>
    <x v="1549"/>
    <d v="2015-11-02T23:15:59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n v="15"/>
    <x v="8"/>
    <s v="nature"/>
    <x v="1550"/>
    <d v="2016-05-12T05:47:1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n v="133"/>
    <x v="8"/>
    <s v="nature"/>
    <x v="1552"/>
    <d v="2014-09-30T22:59:00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n v="57"/>
    <x v="8"/>
    <s v="nature"/>
    <x v="1556"/>
    <d v="2016-07-03T22:40: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s v="nature"/>
    <x v="1558"/>
    <d v="2015-08-28T07:12:00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s v="nature"/>
    <x v="1560"/>
    <d v="2014-11-12T20:29:53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s v="art books"/>
    <x v="1563"/>
    <d v="2014-03-14T11:49:11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n v="109"/>
    <x v="3"/>
    <s v="art books"/>
    <x v="1566"/>
    <d v="2016-07-27T17:00:00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s v="art books"/>
    <x v="1567"/>
    <d v="2014-02-16T19:00:00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s v="art books"/>
    <x v="1570"/>
    <d v="2016-04-08T13:31:22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n v="42"/>
    <x v="3"/>
    <s v="art books"/>
    <x v="1572"/>
    <d v="2016-02-28T18:59:00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n v="75"/>
    <x v="3"/>
    <s v="art books"/>
    <x v="1573"/>
    <d v="2017-03-31T22:59:00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n v="85"/>
    <x v="3"/>
    <s v="art books"/>
    <x v="1574"/>
    <d v="2015-02-17T17:15:29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n v="66"/>
    <x v="3"/>
    <s v="art books"/>
    <x v="1575"/>
    <d v="2014-07-09T07:34:56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s v="art books"/>
    <x v="1577"/>
    <d v="2012-07-24T15:20:48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n v="52"/>
    <x v="3"/>
    <s v="art books"/>
    <x v="1578"/>
    <d v="2010-09-01T21:00:00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n v="132"/>
    <x v="8"/>
    <s v="places"/>
    <x v="1585"/>
    <d v="2016-12-25T06:00:00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n v="45"/>
    <x v="8"/>
    <s v="places"/>
    <x v="1591"/>
    <d v="2016-04-03T11:25:41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s v="places"/>
    <x v="1594"/>
    <d v="2016-05-15T11:21:00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s v="places"/>
    <x v="1600"/>
    <d v="2014-07-15T00:11:00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n v="49"/>
    <x v="4"/>
    <s v="rock"/>
    <x v="1601"/>
    <d v="2011-05-04T21:13:53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n v="47"/>
    <x v="4"/>
    <s v="rock"/>
    <x v="1602"/>
    <d v="2011-10-14T18:00:00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n v="67"/>
    <x v="4"/>
    <s v="rock"/>
    <x v="1603"/>
    <d v="2012-01-27T23:04:19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n v="49"/>
    <x v="4"/>
    <s v="rock"/>
    <x v="1604"/>
    <d v="2012-03-17T14:17:15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n v="138"/>
    <x v="4"/>
    <s v="rock"/>
    <x v="1605"/>
    <d v="2011-08-01T02:00:00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n v="88"/>
    <x v="4"/>
    <s v="rock"/>
    <x v="1606"/>
    <d v="2011-03-23T20:40:38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n v="71"/>
    <x v="4"/>
    <s v="rock"/>
    <x v="1607"/>
    <d v="2012-06-14T14:24: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n v="53"/>
    <x v="4"/>
    <s v="rock"/>
    <x v="1608"/>
    <d v="2014-01-01T00:26:00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n v="444"/>
    <x v="4"/>
    <s v="rock"/>
    <x v="1609"/>
    <d v="2011-11-02T03:00:00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n v="49"/>
    <x v="4"/>
    <s v="rock"/>
    <x v="1610"/>
    <d v="2012-12-15T17:11:50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n v="38"/>
    <x v="4"/>
    <s v="rock"/>
    <x v="1611"/>
    <d v="2013-06-04T19:00:32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n v="40"/>
    <x v="4"/>
    <s v="rock"/>
    <x v="1613"/>
    <d v="2012-07-21T20:40:02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n v="67"/>
    <x v="4"/>
    <s v="rock"/>
    <x v="1614"/>
    <d v="2014-08-03T12:00:00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n v="68"/>
    <x v="4"/>
    <s v="rock"/>
    <x v="1615"/>
    <d v="2011-12-12T21:13:16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n v="67"/>
    <x v="4"/>
    <s v="rock"/>
    <x v="1616"/>
    <d v="2012-11-22T17:00:00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n v="65"/>
    <x v="4"/>
    <s v="rock"/>
    <x v="1617"/>
    <d v="2013-11-01T14:00:00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n v="59"/>
    <x v="4"/>
    <s v="rock"/>
    <x v="1618"/>
    <d v="2013-03-08T10:42:15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n v="87"/>
    <x v="4"/>
    <s v="rock"/>
    <x v="1619"/>
    <d v="2014-09-14T23:28:06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n v="67"/>
    <x v="4"/>
    <s v="rock"/>
    <x v="1620"/>
    <d v="2013-02-23T03:09:00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n v="164"/>
    <x v="4"/>
    <s v="rock"/>
    <x v="1621"/>
    <d v="2012-05-27T22:59:00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n v="108"/>
    <x v="4"/>
    <s v="rock"/>
    <x v="1622"/>
    <d v="2014-12-17T02:59:00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n v="43"/>
    <x v="4"/>
    <s v="rock"/>
    <x v="1623"/>
    <d v="2013-08-27T11:31:29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n v="48"/>
    <x v="4"/>
    <s v="rock"/>
    <x v="1624"/>
    <d v="2013-01-09T03:48:55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n v="113"/>
    <x v="4"/>
    <s v="rock"/>
    <x v="1625"/>
    <d v="2012-09-11T11:47:33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n v="75"/>
    <x v="4"/>
    <s v="rock"/>
    <x v="1626"/>
    <d v="2013-12-01T16:21:07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n v="62"/>
    <x v="4"/>
    <s v="rock"/>
    <x v="1627"/>
    <d v="2012-11-25T23:59:00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n v="46"/>
    <x v="4"/>
    <s v="rock"/>
    <x v="1628"/>
    <d v="2014-06-17T12:41:22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n v="76"/>
    <x v="4"/>
    <s v="rock"/>
    <x v="1629"/>
    <d v="2014-02-20T15:48:53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n v="85"/>
    <x v="4"/>
    <s v="rock"/>
    <x v="1630"/>
    <d v="2012-03-02T01:59:00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n v="118"/>
    <x v="4"/>
    <s v="rock"/>
    <x v="1631"/>
    <d v="2012-10-12T15:37:4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n v="87"/>
    <x v="4"/>
    <s v="rock"/>
    <x v="1632"/>
    <d v="2011-09-24T03:10:54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n v="173"/>
    <x v="4"/>
    <s v="rock"/>
    <x v="1633"/>
    <d v="2012-01-16T00:00:00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n v="63"/>
    <x v="4"/>
    <s v="rock"/>
    <x v="1634"/>
    <d v="2011-06-02T00:59:00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n v="68"/>
    <x v="4"/>
    <s v="rock"/>
    <x v="1635"/>
    <d v="2016-07-11T15:51:0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n v="54"/>
    <x v="4"/>
    <s v="rock"/>
    <x v="1636"/>
    <d v="2011-06-11T23:00:00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n v="35"/>
    <x v="4"/>
    <s v="rock"/>
    <x v="1637"/>
    <d v="2009-12-31T18:39:00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n v="39"/>
    <x v="4"/>
    <s v="rock"/>
    <x v="1638"/>
    <d v="2013-02-28T16:25:00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n v="95"/>
    <x v="4"/>
    <s v="rock"/>
    <x v="1639"/>
    <d v="2012-03-03T10:39:25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n v="40"/>
    <x v="4"/>
    <s v="rock"/>
    <x v="1640"/>
    <d v="2010-08-02T20:59:00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n v="98"/>
    <x v="4"/>
    <s v="pop"/>
    <x v="1641"/>
    <d v="2014-12-19T09:19:04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n v="43"/>
    <x v="4"/>
    <s v="pop"/>
    <x v="1642"/>
    <d v="2011-06-13T19:35: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n v="169"/>
    <x v="4"/>
    <s v="pop"/>
    <x v="1643"/>
    <d v="2012-09-24T14:46:52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n v="86"/>
    <x v="4"/>
    <s v="pop"/>
    <x v="1644"/>
    <d v="2012-11-21T21:26:00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n v="27"/>
    <x v="4"/>
    <s v="pop"/>
    <x v="1646"/>
    <d v="2014-08-14T13:11:00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n v="114"/>
    <x v="4"/>
    <s v="pop"/>
    <x v="1647"/>
    <d v="2012-06-09T04:49:3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n v="33"/>
    <x v="4"/>
    <s v="pop"/>
    <x v="1648"/>
    <d v="2011-03-20T10:54:42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n v="48"/>
    <x v="4"/>
    <s v="pop"/>
    <x v="1649"/>
    <d v="2014-05-23T11:25:55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n v="89"/>
    <x v="4"/>
    <s v="pop"/>
    <x v="1650"/>
    <d v="2013-10-09T05:27:1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n v="101"/>
    <x v="4"/>
    <s v="pop"/>
    <x v="1651"/>
    <d v="2011-04-26T01:59:00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n v="65"/>
    <x v="4"/>
    <s v="pop"/>
    <x v="1652"/>
    <d v="2013-11-24T07:49:53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n v="52"/>
    <x v="4"/>
    <s v="pop"/>
    <x v="1653"/>
    <d v="2011-04-24T15:01:36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n v="39"/>
    <x v="4"/>
    <s v="pop"/>
    <x v="1654"/>
    <d v="2012-04-18T16:22:40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n v="45"/>
    <x v="4"/>
    <s v="pop"/>
    <x v="1655"/>
    <d v="2012-04-05T13:00:20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n v="157"/>
    <x v="4"/>
    <s v="pop"/>
    <x v="1656"/>
    <d v="2012-12-13T17:17:32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n v="119"/>
    <x v="4"/>
    <s v="pop"/>
    <x v="1657"/>
    <d v="2012-05-24T13:46:08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n v="75"/>
    <x v="4"/>
    <s v="pop"/>
    <x v="1658"/>
    <d v="2012-12-18T09:20:00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n v="13"/>
    <x v="4"/>
    <s v="pop"/>
    <x v="1659"/>
    <d v="2013-12-17T07:00:00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n v="28"/>
    <x v="4"/>
    <s v="pop"/>
    <x v="1660"/>
    <d v="2016-04-30T16:59:00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n v="81"/>
    <x v="4"/>
    <s v="pop"/>
    <x v="1661"/>
    <d v="2016-01-17T16:00:00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n v="133"/>
    <x v="4"/>
    <s v="pop"/>
    <x v="1662"/>
    <d v="2011-12-31T00:45:36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n v="34"/>
    <x v="4"/>
    <s v="pop"/>
    <x v="1663"/>
    <d v="2015-01-31T19:31:4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n v="35"/>
    <x v="4"/>
    <s v="pop"/>
    <x v="1664"/>
    <d v="2012-03-15T22:59:00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n v="45"/>
    <x v="4"/>
    <s v="pop"/>
    <x v="1665"/>
    <d v="2011-02-21T22:00:00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n v="42"/>
    <x v="4"/>
    <s v="pop"/>
    <x v="1666"/>
    <d v="2013-03-28T00:04:33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n v="53"/>
    <x v="4"/>
    <s v="pop"/>
    <x v="1667"/>
    <d v="2014-03-11T01:59:00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n v="71"/>
    <x v="4"/>
    <s v="pop"/>
    <x v="1668"/>
    <d v="2011-11-27T23:35:39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n v="54"/>
    <x v="4"/>
    <s v="pop"/>
    <x v="1669"/>
    <d v="2016-05-31T16:14:36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n v="45"/>
    <x v="4"/>
    <s v="pop"/>
    <x v="1670"/>
    <d v="2010-07-04T23:00:00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n v="27"/>
    <x v="4"/>
    <s v="pop"/>
    <x v="1671"/>
    <d v="2016-08-01T08:03:34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n v="40"/>
    <x v="4"/>
    <s v="pop"/>
    <x v="1672"/>
    <d v="2012-06-04T10:45:30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n v="46"/>
    <x v="4"/>
    <s v="pop"/>
    <x v="1673"/>
    <d v="2015-03-06T16:04:52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n v="90"/>
    <x v="4"/>
    <s v="pop"/>
    <x v="1674"/>
    <d v="2016-08-18T01:59:00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n v="41"/>
    <x v="4"/>
    <s v="pop"/>
    <x v="1675"/>
    <d v="2011-10-16T17:03:00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n v="83"/>
    <x v="4"/>
    <s v="pop"/>
    <x v="1676"/>
    <d v="2012-04-20T22:59:00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n v="160"/>
    <x v="4"/>
    <s v="pop"/>
    <x v="1677"/>
    <d v="2016-04-16T00:59:00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n v="37"/>
    <x v="4"/>
    <s v="pop"/>
    <x v="1678"/>
    <d v="2014-02-06T15:31:11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n v="63"/>
    <x v="4"/>
    <s v="pop"/>
    <x v="1679"/>
    <d v="2011-07-21T20:39:05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s v="faith"/>
    <x v="1681"/>
    <d v="2017-03-28T21:00:00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n v="87"/>
    <x v="4"/>
    <s v="faith"/>
    <x v="1684"/>
    <d v="2017-03-17T13:34:01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n v="81"/>
    <x v="4"/>
    <s v="faith"/>
    <x v="1687"/>
    <d v="2017-04-10T15:15:00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n v="254"/>
    <x v="4"/>
    <s v="faith"/>
    <x v="1688"/>
    <d v="2017-04-09T06:49:54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"/>
    <n v="172"/>
    <x v="4"/>
    <s v="faith"/>
    <x v="1689"/>
    <d v="2017-03-16T16:37:10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n v="58"/>
    <x v="4"/>
    <s v="faith"/>
    <x v="1690"/>
    <d v="2017-04-06T04:20:42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n v="265"/>
    <x v="4"/>
    <s v="faith"/>
    <x v="1691"/>
    <d v="2017-04-02T20:00:00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n v="160"/>
    <x v="4"/>
    <s v="faith"/>
    <x v="1692"/>
    <d v="2017-03-26T18:59:00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n v="62"/>
    <x v="4"/>
    <s v="faith"/>
    <x v="1695"/>
    <d v="2017-04-09T20:00:00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n v="115"/>
    <x v="4"/>
    <s v="faith"/>
    <x v="1697"/>
    <d v="2017-04-09T18:47: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n v="66"/>
    <x v="4"/>
    <s v="faith"/>
    <x v="1700"/>
    <d v="2017-03-31T23:00:00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n v="26"/>
    <x v="4"/>
    <s v="faith"/>
    <x v="1703"/>
    <d v="2015-08-31T01:45:37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n v="119"/>
    <x v="4"/>
    <s v="faith"/>
    <x v="1704"/>
    <d v="2015-02-15T22:21:13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n v="55"/>
    <x v="4"/>
    <s v="faith"/>
    <x v="1707"/>
    <d v="2016-03-28T11:18:15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n v="22"/>
    <x v="4"/>
    <s v="faith"/>
    <x v="1709"/>
    <d v="2014-08-31T14:39:00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n v="116"/>
    <x v="4"/>
    <s v="faith"/>
    <x v="1714"/>
    <d v="2015-05-01T17:02:41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n v="6"/>
    <x v="4"/>
    <s v="faith"/>
    <x v="1715"/>
    <d v="2015-03-30T22:22:00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n v="35"/>
    <x v="4"/>
    <s v="faith"/>
    <x v="1717"/>
    <d v="2016-04-20T23:00:00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n v="38"/>
    <x v="4"/>
    <s v="faith"/>
    <x v="1718"/>
    <d v="2016-05-13T23:59:00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n v="12"/>
    <x v="4"/>
    <s v="faith"/>
    <x v="1719"/>
    <d v="2014-09-17T07:49:51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n v="29"/>
    <x v="4"/>
    <s v="faith"/>
    <x v="1720"/>
    <d v="2014-11-09T14:47:51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n v="217"/>
    <x v="4"/>
    <s v="faith"/>
    <x v="1723"/>
    <d v="2015-07-01T01:00:00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n v="9"/>
    <x v="4"/>
    <s v="faith"/>
    <x v="1724"/>
    <d v="2014-10-30T17:22:42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n v="63"/>
    <x v="4"/>
    <s v="faith"/>
    <x v="1725"/>
    <d v="2014-08-24T18:14:09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n v="138"/>
    <x v="4"/>
    <s v="faith"/>
    <x v="1726"/>
    <d v="2014-06-27T17:04:24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n v="123"/>
    <x v="4"/>
    <s v="faith"/>
    <x v="1728"/>
    <d v="2015-10-21T10:01:14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n v="57"/>
    <x v="4"/>
    <s v="faith"/>
    <x v="1737"/>
    <d v="2015-07-20T17:46:32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s v="photobooks"/>
    <x v="1741"/>
    <d v="2015-06-10T10:04:31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s v="photobooks"/>
    <x v="1742"/>
    <d v="2017-01-07T16:00:0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s v="photobooks"/>
    <x v="1743"/>
    <d v="2016-08-26T22:59:0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n v="94"/>
    <x v="8"/>
    <s v="photobooks"/>
    <x v="1744"/>
    <d v="2015-03-08T08:31:17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s v="photobooks"/>
    <x v="1745"/>
    <d v="2016-12-21T21:00:0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s v="photobooks"/>
    <x v="1746"/>
    <d v="2016-11-23T21:00:0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n v="60"/>
    <x v="8"/>
    <s v="photobooks"/>
    <x v="1747"/>
    <d v="2015-11-13T10:00:0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n v="359"/>
    <x v="8"/>
    <s v="photobooks"/>
    <x v="1748"/>
    <d v="2015-09-02T17:49:03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s v="photobooks"/>
    <x v="1749"/>
    <d v="2017-03-01T14:00:0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n v="81"/>
    <x v="8"/>
    <s v="photobooks"/>
    <x v="1750"/>
    <d v="2016-04-19T15:05:04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s v="photobooks"/>
    <x v="1751"/>
    <d v="2015-03-19T12:45:23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s v="photobooks"/>
    <x v="1752"/>
    <d v="2016-10-14T01:04:42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n v="463"/>
    <x v="8"/>
    <s v="photobooks"/>
    <x v="1753"/>
    <d v="2016-03-21T11:59:28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n v="105"/>
    <x v="8"/>
    <s v="photobooks"/>
    <x v="1754"/>
    <d v="2015-04-03T15:02:33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n v="8"/>
    <x v="8"/>
    <s v="photobooks"/>
    <x v="1755"/>
    <d v="2015-10-05T13:56:01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8"/>
    <x v="8"/>
    <s v="photobooks"/>
    <x v="1756"/>
    <d v="2016-08-28T23:01:09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n v="415"/>
    <x v="8"/>
    <s v="photobooks"/>
    <x v="1757"/>
    <d v="2017-01-28T14:29:0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n v="43"/>
    <x v="8"/>
    <s v="photobooks"/>
    <x v="1758"/>
    <d v="2016-07-14T17:56:32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s v="photobooks"/>
    <x v="1759"/>
    <d v="2015-03-25T13:53:49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n v="82"/>
    <x v="8"/>
    <s v="photobooks"/>
    <x v="1760"/>
    <d v="2016-02-25T11:08:33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n v="52"/>
    <x v="8"/>
    <s v="photobooks"/>
    <x v="1761"/>
    <d v="2015-09-12T08:37:4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n v="36"/>
    <x v="8"/>
    <s v="photobooks"/>
    <x v="1762"/>
    <d v="2016-03-11T18:34:05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s v="photobooks"/>
    <x v="1763"/>
    <d v="2016-10-23T15:50:4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6"/>
    <x v="8"/>
    <s v="photobooks"/>
    <x v="1764"/>
    <d v="2014-08-03T06:39:39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3"/>
    <x v="8"/>
    <s v="photobooks"/>
    <x v="1765"/>
    <d v="2014-08-13T18:31:52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n v="59"/>
    <x v="8"/>
    <s v="photobooks"/>
    <x v="1767"/>
    <d v="2014-08-03T10:48:04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3"/>
    <x v="8"/>
    <s v="photobooks"/>
    <x v="1768"/>
    <d v="2014-09-27T08:27:24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n v="50"/>
    <x v="8"/>
    <s v="photobooks"/>
    <x v="1769"/>
    <d v="2015-01-13T14:39:19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s v="photobooks"/>
    <x v="1770"/>
    <d v="2014-10-14T13:43:14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s v="photobooks"/>
    <x v="1771"/>
    <d v="2014-10-23T18:30:4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n v="46"/>
    <x v="8"/>
    <s v="photobooks"/>
    <x v="1772"/>
    <d v="2014-07-06T12:13:56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s v="photobooks"/>
    <x v="1773"/>
    <d v="2015-01-19T13:14:58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n v="89"/>
    <x v="8"/>
    <s v="photobooks"/>
    <x v="1774"/>
    <d v="2014-11-29T09:59:0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s v="photobooks"/>
    <x v="1775"/>
    <d v="2014-10-24T18:26:0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s v="photobooks"/>
    <x v="1776"/>
    <d v="2014-10-29T17:57:51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n v="66"/>
    <x v="8"/>
    <s v="photobooks"/>
    <x v="1777"/>
    <d v="2015-02-20T03:34:13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7"/>
    <x v="8"/>
    <s v="photobooks"/>
    <x v="1778"/>
    <d v="2015-03-27T14:43:15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s v="photobooks"/>
    <x v="1779"/>
    <d v="2016-09-02T11:36: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9"/>
    <x v="8"/>
    <s v="photobooks"/>
    <x v="1780"/>
    <d v="2016-07-02T09:25:1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n v="60"/>
    <x v="8"/>
    <s v="photobooks"/>
    <x v="1781"/>
    <d v="2016-09-15T09:49:05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2"/>
    <x v="8"/>
    <s v="photobooks"/>
    <x v="1782"/>
    <d v="2016-02-21T08:48:09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n v="52"/>
    <x v="8"/>
    <s v="photobooks"/>
    <x v="1783"/>
    <d v="2015-05-21T17:47:58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n v="61"/>
    <x v="8"/>
    <s v="photobooks"/>
    <x v="1784"/>
    <d v="2015-01-30T22:25:0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s v="photobooks"/>
    <x v="1785"/>
    <d v="2014-10-15T19:00:0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n v="32"/>
    <x v="8"/>
    <s v="photobooks"/>
    <x v="1786"/>
    <d v="2014-12-15T08:12:57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s v="photobooks"/>
    <x v="1787"/>
    <d v="2015-04-04T09:43:57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10"/>
    <x v="8"/>
    <s v="photobooks"/>
    <x v="1790"/>
    <d v="2015-02-05T11:11:18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s v="photobooks"/>
    <x v="1791"/>
    <d v="2015-01-29T12:46:05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s v="photobooks"/>
    <x v="1792"/>
    <d v="2015-08-10T01:59:0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n v="56"/>
    <x v="8"/>
    <s v="photobooks"/>
    <x v="1794"/>
    <d v="2015-02-11T08:13:42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s v="photobooks"/>
    <x v="1795"/>
    <d v="2016-10-14T11:00:0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s v="photobooks"/>
    <x v="1796"/>
    <d v="2016-07-24T05:32:46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9"/>
    <x v="8"/>
    <s v="photobooks"/>
    <x v="1797"/>
    <d v="2016-12-15T08:39:49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n v="59"/>
    <x v="8"/>
    <s v="photobooks"/>
    <x v="1798"/>
    <d v="2016-02-04T02:50:33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s v="photobooks"/>
    <x v="1799"/>
    <d v="2014-11-11T16:13:28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s v="photobooks"/>
    <x v="1800"/>
    <d v="2016-10-10T09:32:5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s v="photobooks"/>
    <x v="1801"/>
    <d v="2015-12-15T07:10:0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5"/>
    <x v="8"/>
    <s v="photobooks"/>
    <x v="1802"/>
    <d v="2015-06-27T16:59:0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n v="72"/>
    <x v="8"/>
    <s v="photobooks"/>
    <x v="1803"/>
    <d v="2015-02-13T20:43:02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s v="photobooks"/>
    <x v="1804"/>
    <d v="2015-11-14T12:16:44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8"/>
    <x v="8"/>
    <s v="photobooks"/>
    <x v="1805"/>
    <d v="2015-10-02T13:00:0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n v="74"/>
    <x v="8"/>
    <s v="photobooks"/>
    <x v="1806"/>
    <d v="2014-09-30T10:19:09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n v="70"/>
    <x v="8"/>
    <s v="photobooks"/>
    <x v="1807"/>
    <d v="2014-09-27T20:38:33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s v="photobooks"/>
    <x v="1808"/>
    <d v="2017-02-11T11:20:3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n v="43"/>
    <x v="8"/>
    <s v="photobooks"/>
    <x v="1809"/>
    <d v="2015-03-01T16:47:19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s v="photobooks"/>
    <x v="1810"/>
    <d v="2014-08-21T16:50:26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s v="photobooks"/>
    <x v="1811"/>
    <d v="2014-10-23T23:00:0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s v="photobooks"/>
    <x v="1812"/>
    <d v="2016-07-03T02:38:56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3"/>
    <x v="8"/>
    <s v="photobooks"/>
    <x v="1814"/>
    <d v="2015-02-28T02:32:16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n v="85"/>
    <x v="8"/>
    <s v="photobooks"/>
    <x v="1816"/>
    <d v="2016-07-25T14:00:0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5"/>
    <x v="8"/>
    <s v="photobooks"/>
    <x v="1817"/>
    <d v="2017-01-30T01:59:0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n v="7"/>
    <x v="8"/>
    <s v="photobooks"/>
    <x v="1819"/>
    <d v="2014-07-30T13:03:16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4"/>
    <x v="8"/>
    <s v="photobooks"/>
    <x v="1820"/>
    <d v="2015-03-31T20:01:3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n v="60"/>
    <x v="4"/>
    <s v="rock"/>
    <x v="1821"/>
    <d v="2012-03-03T02:39:27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n v="28"/>
    <x v="4"/>
    <s v="rock"/>
    <x v="1822"/>
    <d v="2014-01-31T14:01:00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n v="25"/>
    <x v="4"/>
    <s v="rock"/>
    <x v="1823"/>
    <d v="2012-10-24T11:26:16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n v="76"/>
    <x v="4"/>
    <s v="rock"/>
    <x v="1824"/>
    <d v="2014-01-07T21:08:00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n v="43"/>
    <x v="4"/>
    <s v="rock"/>
    <x v="1825"/>
    <d v="2013-07-11T15:01:43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n v="54"/>
    <x v="4"/>
    <s v="rock"/>
    <x v="1826"/>
    <d v="2014-02-17T17:10:17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n v="84"/>
    <x v="4"/>
    <s v="rock"/>
    <x v="1827"/>
    <d v="2011-03-03T02:49:2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n v="418"/>
    <x v="4"/>
    <s v="rock"/>
    <x v="1828"/>
    <d v="2014-05-09T17:00:00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n v="76"/>
    <x v="4"/>
    <s v="rock"/>
    <x v="1829"/>
    <d v="2011-01-21T17:00:00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n v="68"/>
    <x v="4"/>
    <s v="rock"/>
    <x v="1830"/>
    <d v="2014-02-24T11:25:07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n v="74"/>
    <x v="4"/>
    <s v="rock"/>
    <x v="1831"/>
    <d v="2012-05-12T18:54:23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n v="132"/>
    <x v="4"/>
    <s v="rock"/>
    <x v="1834"/>
    <d v="2015-01-24T18:08:15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n v="48"/>
    <x v="4"/>
    <s v="rock"/>
    <x v="1835"/>
    <d v="2016-03-31T10:51: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n v="183"/>
    <x v="4"/>
    <s v="rock"/>
    <x v="1836"/>
    <d v="2013-02-17T14:25:29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n v="62"/>
    <x v="4"/>
    <s v="rock"/>
    <x v="1837"/>
    <d v="2012-03-17T19:08:55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n v="36"/>
    <x v="4"/>
    <s v="rock"/>
    <x v="1838"/>
    <d v="2011-09-30T22:00:00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n v="46"/>
    <x v="4"/>
    <s v="rock"/>
    <x v="1839"/>
    <d v="2016-10-01T12:19:42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n v="76"/>
    <x v="4"/>
    <s v="rock"/>
    <x v="1840"/>
    <d v="2013-05-06T23:59:00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n v="51"/>
    <x v="4"/>
    <s v="rock"/>
    <x v="1841"/>
    <d v="2014-05-19T23:59:00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n v="120"/>
    <x v="4"/>
    <s v="rock"/>
    <x v="1842"/>
    <d v="2015-03-02T00:59:00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n v="93"/>
    <x v="4"/>
    <s v="rock"/>
    <x v="1843"/>
    <d v="2011-02-20T18:52:34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n v="77"/>
    <x v="4"/>
    <s v="rock"/>
    <x v="1844"/>
    <d v="2011-06-10T22:00:00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n v="53"/>
    <x v="4"/>
    <s v="rock"/>
    <x v="1845"/>
    <d v="2016-06-16T23:55:00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n v="99"/>
    <x v="4"/>
    <s v="rock"/>
    <x v="1846"/>
    <d v="2012-12-15T10:36:17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n v="80"/>
    <x v="4"/>
    <s v="rock"/>
    <x v="1847"/>
    <d v="2015-04-21T00:40:32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n v="135"/>
    <x v="4"/>
    <s v="rock"/>
    <x v="1848"/>
    <d v="2011-07-31T01:59:00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n v="38"/>
    <x v="4"/>
    <s v="rock"/>
    <x v="1849"/>
    <d v="2012-10-17T15:17:39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n v="52"/>
    <x v="4"/>
    <s v="rock"/>
    <x v="1850"/>
    <d v="2014-07-10T18:01:40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n v="51"/>
    <x v="4"/>
    <s v="rock"/>
    <x v="1851"/>
    <d v="2014-07-27T20:00:00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n v="134"/>
    <x v="4"/>
    <s v="rock"/>
    <x v="1852"/>
    <d v="2015-04-24T19:00:00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n v="59"/>
    <x v="4"/>
    <s v="rock"/>
    <x v="1853"/>
    <d v="2012-11-13T21:26:57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n v="89"/>
    <x v="4"/>
    <s v="rock"/>
    <x v="1854"/>
    <d v="2013-05-23T19:30:37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n v="71"/>
    <x v="4"/>
    <s v="rock"/>
    <x v="1855"/>
    <d v="2014-01-06T07:55:40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n v="54"/>
    <x v="4"/>
    <s v="rock"/>
    <x v="1856"/>
    <d v="2014-07-18T15:31:12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n v="137"/>
    <x v="4"/>
    <s v="rock"/>
    <x v="1857"/>
    <d v="2014-09-12T13:26:53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s v="rock"/>
    <x v="1858"/>
    <d v="2011-12-16T00:48:4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n v="71"/>
    <x v="4"/>
    <s v="rock"/>
    <x v="1859"/>
    <d v="2011-09-22T13:28:49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n v="53"/>
    <x v="4"/>
    <s v="rock"/>
    <x v="1860"/>
    <d v="2014-02-06T12:01:24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s v="mobile games"/>
    <x v="1862"/>
    <d v="2017-03-08T02:30:00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n v="59"/>
    <x v="6"/>
    <s v="mobile games"/>
    <x v="1864"/>
    <d v="2014-05-04T12:11:40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s v="mobile games"/>
    <x v="1866"/>
    <d v="2017-02-28T23:00:00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s v="mobile games"/>
    <x v="1868"/>
    <d v="2015-12-15T02:59:00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s v="mobile games"/>
    <x v="1870"/>
    <d v="2016-01-30T23:17:00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n v="50"/>
    <x v="6"/>
    <s v="mobile games"/>
    <x v="1871"/>
    <d v="2014-11-20T14:48:21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n v="17"/>
    <x v="6"/>
    <s v="mobile games"/>
    <x v="1872"/>
    <d v="2015-06-29T22:06:42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s v="mobile games"/>
    <x v="1880"/>
    <d v="2016-03-30T07:36:20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n v="50"/>
    <x v="4"/>
    <s v="indie rock"/>
    <x v="1881"/>
    <d v="2015-03-09T21:39:49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n v="42"/>
    <x v="4"/>
    <s v="indie rock"/>
    <x v="1882"/>
    <d v="2012-07-10T18:48:00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n v="33"/>
    <x v="4"/>
    <s v="indie rock"/>
    <x v="1883"/>
    <d v="2012-04-08T16:45:08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n v="52"/>
    <x v="4"/>
    <s v="indie rock"/>
    <x v="1884"/>
    <d v="2012-11-27T07:00:00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s v="indie rock"/>
    <x v="1885"/>
    <d v="2012-08-10T17:00:00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n v="43"/>
    <x v="4"/>
    <s v="indie rock"/>
    <x v="1886"/>
    <d v="2014-11-12T17:45:38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n v="417"/>
    <x v="4"/>
    <s v="indie rock"/>
    <x v="1887"/>
    <d v="2015-12-03T16:30:00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n v="47"/>
    <x v="4"/>
    <s v="indie rock"/>
    <x v="1888"/>
    <d v="2010-05-31T23:59:00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n v="49"/>
    <x v="4"/>
    <s v="indie rock"/>
    <x v="1889"/>
    <d v="2013-03-11T13:02:26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s v="indie rock"/>
    <x v="1890"/>
    <d v="2012-12-15T13:52:08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s v="indie rock"/>
    <x v="1891"/>
    <d v="2010-07-22T01:00:00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n v="27"/>
    <x v="4"/>
    <s v="indie rock"/>
    <x v="1892"/>
    <d v="2011-06-07T10:18:01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n v="58"/>
    <x v="4"/>
    <s v="indie rock"/>
    <x v="1893"/>
    <d v="2011-04-15T22:59:00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n v="58"/>
    <x v="4"/>
    <s v="indie rock"/>
    <x v="1894"/>
    <d v="2012-02-12T16:43:03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n v="197"/>
    <x v="4"/>
    <s v="indie rock"/>
    <x v="1895"/>
    <d v="2015-10-20T12:55:22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s v="indie rock"/>
    <x v="1897"/>
    <d v="2014-03-04T16:00:00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n v="69"/>
    <x v="4"/>
    <s v="indie rock"/>
    <x v="1898"/>
    <d v="2016-02-01T13:00:00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n v="29"/>
    <x v="4"/>
    <s v="indie rock"/>
    <x v="1899"/>
    <d v="2015-03-25T16:36:06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s v="indie rock"/>
    <x v="1900"/>
    <d v="2012-10-06T04:59:00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s v="gadgets"/>
    <x v="1901"/>
    <d v="2015-05-22T08:00:00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n v="35"/>
    <x v="2"/>
    <s v="gadgets"/>
    <x v="1903"/>
    <d v="2017-01-27T13:29:51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s v="gadgets"/>
    <x v="1905"/>
    <d v="2014-09-07T17:13:14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s v="gadgets"/>
    <x v="1906"/>
    <d v="2016-06-23T11:06:23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n v="22"/>
    <x v="2"/>
    <s v="gadgets"/>
    <x v="1907"/>
    <d v="2014-05-23T09:05:25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n v="109"/>
    <x v="2"/>
    <s v="gadgets"/>
    <x v="1908"/>
    <d v="2016-12-29T17:01:40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s v="gadgets"/>
    <x v="1909"/>
    <d v="2014-10-23T05:17:5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n v="118"/>
    <x v="2"/>
    <s v="gadgets"/>
    <x v="1910"/>
    <d v="2015-10-31T17:45:00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s v="gadgets"/>
    <x v="1912"/>
    <d v="2015-06-04T00:26:00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s v="gadgets"/>
    <x v="1913"/>
    <d v="2014-10-08T07:16:18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s v="gadgets"/>
    <x v="1917"/>
    <d v="2017-02-10T01:28:53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n v="29"/>
    <x v="2"/>
    <s v="gadgets"/>
    <x v="1918"/>
    <d v="2014-08-12T13:57:31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n v="30"/>
    <x v="2"/>
    <s v="gadgets"/>
    <x v="1919"/>
    <d v="2015-05-19T16:00:4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s v="gadgets"/>
    <x v="1920"/>
    <d v="2015-10-21T18:00:00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n v="37"/>
    <x v="4"/>
    <s v="indie rock"/>
    <x v="1922"/>
    <d v="2013-12-12T01:08:27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n v="24"/>
    <x v="4"/>
    <s v="indie rock"/>
    <x v="1923"/>
    <d v="2011-09-26T23:59:00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n v="32"/>
    <x v="4"/>
    <s v="indie rock"/>
    <x v="1925"/>
    <d v="2013-10-10T19:00:00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n v="28"/>
    <x v="4"/>
    <s v="indie rock"/>
    <x v="1926"/>
    <d v="2010-11-01T19:26:00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n v="57"/>
    <x v="4"/>
    <s v="indie rock"/>
    <x v="1927"/>
    <d v="2012-03-07T23:59:00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n v="78"/>
    <x v="4"/>
    <s v="indie rock"/>
    <x v="1928"/>
    <d v="2013-05-07T10:33: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n v="43"/>
    <x v="4"/>
    <s v="indie rock"/>
    <x v="1929"/>
    <d v="2011-07-04T19:31:06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n v="49"/>
    <x v="4"/>
    <s v="indie rock"/>
    <x v="1930"/>
    <d v="2013-07-07T08:24:42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n v="49"/>
    <x v="4"/>
    <s v="indie rock"/>
    <x v="1931"/>
    <d v="2012-05-21T22:30:00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n v="71"/>
    <x v="4"/>
    <s v="indie rock"/>
    <x v="1932"/>
    <d v="2012-01-24T14:26:13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n v="95"/>
    <x v="4"/>
    <s v="indie rock"/>
    <x v="1933"/>
    <d v="2014-09-26T22:08:27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n v="81"/>
    <x v="4"/>
    <s v="indie rock"/>
    <x v="1934"/>
    <d v="2011-12-25T00:00:00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n v="55"/>
    <x v="4"/>
    <s v="indie rock"/>
    <x v="1935"/>
    <d v="2014-06-20T23:59:00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n v="61"/>
    <x v="4"/>
    <s v="indie rock"/>
    <x v="1936"/>
    <d v="2011-12-06T00:59:00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s v="indie rock"/>
    <x v="1937"/>
    <d v="2012-06-14T22:59:00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s v="indie rock"/>
    <x v="1938"/>
    <d v="2013-07-02T00:00:00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n v="116"/>
    <x v="4"/>
    <s v="indie rock"/>
    <x v="1939"/>
    <d v="2013-03-10T17:38:28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n v="36"/>
    <x v="4"/>
    <s v="indie rock"/>
    <x v="1940"/>
    <d v="2011-06-14T22:59:00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s v="hardware"/>
    <x v="1941"/>
    <d v="2014-05-15T01:58:51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n v="88"/>
    <x v="2"/>
    <s v="hardware"/>
    <x v="1942"/>
    <d v="2011-07-04T14:52:2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s v="hardware"/>
    <x v="1943"/>
    <d v="2016-08-11T01:28:36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7"/>
    <x v="2"/>
    <s v="hardware"/>
    <x v="1944"/>
    <d v="2014-05-01T09:01: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s v="hardware"/>
    <x v="1945"/>
    <d v="2015-07-12T01:02:38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n v="161"/>
    <x v="2"/>
    <s v="hardware"/>
    <x v="1946"/>
    <d v="2014-04-19T21:36:01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n v="36"/>
    <x v="2"/>
    <s v="hardware"/>
    <x v="1947"/>
    <d v="2009-11-23T00:59:0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s v="hardware"/>
    <x v="1948"/>
    <d v="2016-06-06T12:02:0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7"/>
    <x v="2"/>
    <s v="hardware"/>
    <x v="1949"/>
    <d v="2014-07-10T05:09:11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2"/>
    <x v="2"/>
    <s v="hardware"/>
    <x v="1950"/>
    <d v="2011-04-21T23:21:13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8"/>
    <x v="2"/>
    <s v="hardware"/>
    <x v="1951"/>
    <d v="2016-11-07T06:05:37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s v="hardware"/>
    <x v="1952"/>
    <d v="2013-10-16T09:33:35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s v="hardware"/>
    <x v="1953"/>
    <d v="2012-03-01T22:00:0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3"/>
    <x v="2"/>
    <s v="hardware"/>
    <x v="1954"/>
    <d v="2016-03-12T00:00:0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8"/>
    <x v="2"/>
    <s v="hardware"/>
    <x v="1955"/>
    <d v="2012-05-23T14:00:0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4"/>
    <x v="2"/>
    <s v="hardware"/>
    <x v="1956"/>
    <d v="2015-04-18T16:10:05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7"/>
    <x v="2"/>
    <s v="hardware"/>
    <x v="1957"/>
    <d v="2012-10-26T21:21:53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5"/>
    <x v="2"/>
    <s v="hardware"/>
    <x v="1958"/>
    <d v="2013-03-23T17:42:41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s v="hardware"/>
    <x v="1959"/>
    <d v="2014-09-30T19:00:0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s v="hardware"/>
    <x v="1960"/>
    <d v="2014-12-21T03:42:21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s v="hardware"/>
    <x v="1961"/>
    <d v="2012-10-05T22:59:0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4"/>
    <x v="2"/>
    <s v="hardware"/>
    <x v="1962"/>
    <d v="2014-05-13T13:43:56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s v="hardware"/>
    <x v="1963"/>
    <d v="2014-09-16T05:18:54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s v="hardware"/>
    <x v="1964"/>
    <d v="2016-04-22T01:32:52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n v="128"/>
    <x v="2"/>
    <s v="hardware"/>
    <x v="1965"/>
    <d v="2012-01-11T20:00:0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s v="hardware"/>
    <x v="1966"/>
    <d v="2014-08-14T07:58:18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s v="hardware"/>
    <x v="1967"/>
    <d v="2014-05-01T10:55:29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n v="280"/>
    <x v="2"/>
    <s v="hardware"/>
    <x v="1968"/>
    <d v="2016-12-03T10:05:15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2"/>
    <x v="2"/>
    <s v="hardware"/>
    <x v="1969"/>
    <d v="2016-08-05T14:01:08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n v="81"/>
    <x v="2"/>
    <s v="hardware"/>
    <x v="1970"/>
    <d v="2013-04-19T22:38:21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3"/>
    <x v="2"/>
    <s v="hardware"/>
    <x v="1971"/>
    <d v="2013-11-14T23:00:0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s v="hardware"/>
    <x v="1972"/>
    <d v="2012-11-17T20:17:24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s v="hardware"/>
    <x v="1973"/>
    <d v="2016-08-06T02:00:0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s v="hardware"/>
    <x v="1974"/>
    <d v="2013-08-19T03:01:09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s v="hardware"/>
    <x v="1975"/>
    <d v="2013-03-10T13:07:31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n v="30"/>
    <x v="2"/>
    <s v="hardware"/>
    <x v="1976"/>
    <d v="2013-07-13T16:35:25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6"/>
    <x v="2"/>
    <s v="hardware"/>
    <x v="1977"/>
    <d v="2015-12-19T02:59:0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n v="1324"/>
    <x v="2"/>
    <s v="hardware"/>
    <x v="1978"/>
    <d v="2012-06-12T02:00:0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s v="hardware"/>
    <x v="1979"/>
    <d v="2015-11-18T23:59:0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2"/>
    <x v="2"/>
    <s v="hardware"/>
    <x v="1980"/>
    <d v="2016-04-03T07:01:02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s v="people"/>
    <x v="1981"/>
    <d v="2014-07-09T12:24:25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s v="people"/>
    <x v="1983"/>
    <d v="2016-09-02T02:00:00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n v="454"/>
    <x v="8"/>
    <s v="people"/>
    <x v="1984"/>
    <d v="2014-11-30T14:58:0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s v="people"/>
    <x v="1985"/>
    <d v="2016-08-02T18:00:00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n v="84"/>
    <x v="8"/>
    <s v="people"/>
    <x v="1987"/>
    <d v="2015-03-01T10:21:16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s v="people"/>
    <x v="1990"/>
    <d v="2016-02-12T23:42:12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s v="people"/>
    <x v="1991"/>
    <d v="2015-07-03T16:26:26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n v="219"/>
    <x v="8"/>
    <s v="people"/>
    <x v="1998"/>
    <d v="2014-07-31T21:50:38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s v="people"/>
    <x v="1999"/>
    <d v="2014-11-13T07:35:08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9"/>
    <x v="2"/>
    <s v="hardware"/>
    <x v="2001"/>
    <d v="2015-06-12T15:00:0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s v="hardware"/>
    <x v="2002"/>
    <d v="2017-01-23T12:05:43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n v="92"/>
    <x v="2"/>
    <s v="hardware"/>
    <x v="2003"/>
    <d v="2010-07-02T18:00:0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2"/>
    <x v="2"/>
    <s v="hardware"/>
    <x v="2004"/>
    <d v="2014-07-10T09:31:03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n v="195"/>
    <x v="2"/>
    <s v="hardware"/>
    <x v="2005"/>
    <d v="2013-10-15T22:59:0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s v="hardware"/>
    <x v="2006"/>
    <d v="2014-12-03T08:00:45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n v="85"/>
    <x v="2"/>
    <s v="hardware"/>
    <x v="2007"/>
    <d v="2010-08-23T23:00:0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s v="hardware"/>
    <x v="2008"/>
    <d v="2011-09-19T09:30:22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n v="384"/>
    <x v="2"/>
    <s v="hardware"/>
    <x v="2009"/>
    <d v="2016-11-23T03:45:43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6"/>
    <x v="2"/>
    <s v="hardware"/>
    <x v="2010"/>
    <d v="2016-08-18T18:54:51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3"/>
    <x v="2"/>
    <s v="hardware"/>
    <x v="2011"/>
    <d v="2016-01-11T18:00:0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n v="65"/>
    <x v="2"/>
    <s v="hardware"/>
    <x v="2012"/>
    <d v="2015-02-05T14:44:01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s v="hardware"/>
    <x v="2013"/>
    <d v="2016-07-08T18:03:34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s v="hardware"/>
    <x v="2014"/>
    <d v="2013-03-24T23:08:59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n v="51"/>
    <x v="2"/>
    <s v="hardware"/>
    <x v="2015"/>
    <d v="2011-09-09T16:02:43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3"/>
    <x v="2"/>
    <s v="hardware"/>
    <x v="2016"/>
    <d v="2013-03-09T16:08:19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4"/>
    <x v="2"/>
    <s v="hardware"/>
    <x v="2017"/>
    <d v="2012-03-23T23:00:0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s v="hardware"/>
    <x v="2018"/>
    <d v="2015-08-13T03:46:49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s v="hardware"/>
    <x v="2019"/>
    <d v="2016-09-22T12:00:21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s v="hardware"/>
    <x v="2020"/>
    <d v="2014-05-14T18:04:0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s v="hardware"/>
    <x v="2021"/>
    <d v="2014-09-23T20:41:37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6"/>
    <x v="2"/>
    <s v="hardware"/>
    <x v="2022"/>
    <d v="2016-06-11T08:39:32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n v="458"/>
    <x v="2"/>
    <s v="hardware"/>
    <x v="2023"/>
    <d v="2015-06-11T05:05:53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s v="hardware"/>
    <x v="2024"/>
    <d v="2012-08-12T22:00:0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s v="hardware"/>
    <x v="2025"/>
    <d v="2015-06-10T23:25:46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s v="hardware"/>
    <x v="2026"/>
    <d v="2014-04-20T22:59:0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4"/>
    <x v="2"/>
    <s v="hardware"/>
    <x v="2027"/>
    <d v="2015-03-30T13:31:59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s v="hardware"/>
    <x v="2028"/>
    <d v="2010-03-15T16:55:0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n v="97"/>
    <x v="2"/>
    <s v="hardware"/>
    <x v="2029"/>
    <d v="2014-08-26T19:31:21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s v="hardware"/>
    <x v="2030"/>
    <d v="2012-11-29T18:54:56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n v="119"/>
    <x v="2"/>
    <s v="hardware"/>
    <x v="2031"/>
    <d v="2015-01-08T20:00:0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n v="144"/>
    <x v="2"/>
    <s v="hardware"/>
    <x v="2032"/>
    <d v="2016-12-15T00:00:0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s v="hardware"/>
    <x v="2033"/>
    <d v="2014-04-25T20:58:38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s v="hardware"/>
    <x v="2034"/>
    <d v="2015-05-07T01:58:0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3"/>
    <x v="2"/>
    <s v="hardware"/>
    <x v="2035"/>
    <d v="2015-12-18T20:00:0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s v="hardware"/>
    <x v="2036"/>
    <d v="2014-05-09T15:45:19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1"/>
    <x v="2"/>
    <s v="hardware"/>
    <x v="2037"/>
    <d v="2013-12-30T01:02:33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s v="hardware"/>
    <x v="2038"/>
    <d v="2013-07-01T13:00:0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n v="450"/>
    <x v="2"/>
    <s v="hardware"/>
    <x v="2039"/>
    <d v="2016-11-30T23:59:0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n v="28"/>
    <x v="2"/>
    <s v="hardware"/>
    <x v="2040"/>
    <d v="2013-11-15T18:15:03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s v="hardware"/>
    <x v="2041"/>
    <d v="2016-11-10T08:37:07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n v="89"/>
    <x v="2"/>
    <s v="hardware"/>
    <x v="2042"/>
    <d v="2016-01-22T11:59:34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n v="37"/>
    <x v="2"/>
    <s v="hardware"/>
    <x v="2043"/>
    <d v="2016-12-10T23:59:0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n v="91"/>
    <x v="2"/>
    <s v="hardware"/>
    <x v="2044"/>
    <d v="2015-06-13T11:25:14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s v="hardware"/>
    <x v="2045"/>
    <d v="2012-07-08T21:07:27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s v="hardware"/>
    <x v="2046"/>
    <d v="2013-05-22T23:07:24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s v="hardware"/>
    <x v="2047"/>
    <d v="2015-04-16T19:00:0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s v="hardware"/>
    <x v="2048"/>
    <d v="2013-05-23T10:38:11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s v="hardware"/>
    <x v="2049"/>
    <d v="2013-12-02T17:59:0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n v="279"/>
    <x v="2"/>
    <s v="hardware"/>
    <x v="2050"/>
    <d v="2015-05-30T20:42:58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n v="44"/>
    <x v="2"/>
    <s v="hardware"/>
    <x v="2051"/>
    <d v="2013-12-25T19:32:17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7"/>
    <x v="2"/>
    <s v="hardware"/>
    <x v="2052"/>
    <d v="2016-02-19T21:00:53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n v="42"/>
    <x v="2"/>
    <s v="hardware"/>
    <x v="2053"/>
    <d v="2015-11-25T10:49:11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n v="65"/>
    <x v="2"/>
    <s v="hardware"/>
    <x v="2054"/>
    <d v="2014-05-02T07:30:1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n v="100"/>
    <x v="2"/>
    <s v="hardware"/>
    <x v="2055"/>
    <d v="2014-12-02T23:00:0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n v="139"/>
    <x v="2"/>
    <s v="hardware"/>
    <x v="2056"/>
    <d v="2013-04-17T13:15:42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n v="46"/>
    <x v="2"/>
    <s v="hardware"/>
    <x v="2057"/>
    <d v="2016-02-26T06:52:12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n v="11"/>
    <x v="2"/>
    <s v="hardware"/>
    <x v="2058"/>
    <d v="2015-03-02T15:00:0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s v="hardware"/>
    <x v="2059"/>
    <d v="2016-01-31T16:59:0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n v="155"/>
    <x v="2"/>
    <s v="hardware"/>
    <x v="2061"/>
    <d v="2016-12-31T13:20:54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n v="567"/>
    <x v="2"/>
    <s v="hardware"/>
    <x v="2062"/>
    <d v="2016-03-24T03:11:38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s v="hardware"/>
    <x v="2063"/>
    <d v="2016-05-15T12:35:01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7"/>
    <x v="2"/>
    <s v="hardware"/>
    <x v="2064"/>
    <d v="2013-05-31T07:00:0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n v="52"/>
    <x v="2"/>
    <s v="hardware"/>
    <x v="2065"/>
    <d v="2013-12-25T03:00:29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n v="68"/>
    <x v="2"/>
    <s v="hardware"/>
    <x v="2066"/>
    <d v="2014-08-23T13:31:23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s v="hardware"/>
    <x v="2067"/>
    <d v="2015-05-24T15:29:36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n v="347"/>
    <x v="2"/>
    <s v="hardware"/>
    <x v="2068"/>
    <d v="2016-10-20T15:11:55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5"/>
    <x v="2"/>
    <s v="hardware"/>
    <x v="2069"/>
    <d v="2016-01-02T18:19:51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60"/>
    <x v="2"/>
    <s v="hardware"/>
    <x v="2070"/>
    <d v="2016-06-28T10:45:23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s v="hardware"/>
    <x v="2071"/>
    <d v="2016-10-02T01:41:24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n v="227"/>
    <x v="2"/>
    <s v="hardware"/>
    <x v="2072"/>
    <d v="2016-05-07T08:57:12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s v="hardware"/>
    <x v="2073"/>
    <d v="2015-05-08T11:01:58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1"/>
    <x v="2"/>
    <s v="hardware"/>
    <x v="2075"/>
    <d v="2013-07-25T11:21:28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7"/>
    <x v="2"/>
    <s v="hardware"/>
    <x v="2076"/>
    <d v="2014-07-23T16:08:09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n v="308"/>
    <x v="2"/>
    <s v="hardware"/>
    <x v="2077"/>
    <d v="2015-06-05T16:00:0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s v="hardware"/>
    <x v="2078"/>
    <d v="2016-12-18T13:30:57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n v="48"/>
    <x v="2"/>
    <s v="hardware"/>
    <x v="2079"/>
    <d v="2015-06-25T14:00:0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s v="hardware"/>
    <x v="2080"/>
    <d v="2015-11-11T18:58:2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n v="73"/>
    <x v="4"/>
    <s v="indie rock"/>
    <x v="2081"/>
    <d v="2012-05-15T23:59:00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n v="44"/>
    <x v="4"/>
    <s v="indie rock"/>
    <x v="2082"/>
    <d v="2011-11-23T22:53:16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n v="71"/>
    <x v="4"/>
    <s v="indie rock"/>
    <x v="2084"/>
    <d v="2014-05-04T01:59:00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n v="90"/>
    <x v="4"/>
    <s v="indie rock"/>
    <x v="2085"/>
    <d v="2012-07-15T15:03:07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n v="116"/>
    <x v="4"/>
    <s v="indie rock"/>
    <x v="2086"/>
    <d v="2011-12-13T23:59:00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n v="63"/>
    <x v="4"/>
    <s v="indie rock"/>
    <x v="2087"/>
    <d v="2011-09-07T23:54:18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n v="47"/>
    <x v="4"/>
    <s v="indie rock"/>
    <x v="2088"/>
    <d v="2010-09-10T22:59:00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s v="indie rock"/>
    <x v="2089"/>
    <d v="2013-08-01T20:49:5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s v="indie rock"/>
    <x v="2090"/>
    <d v="2013-02-24T04:09:15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n v="89"/>
    <x v="4"/>
    <s v="indie rock"/>
    <x v="2091"/>
    <d v="2011-03-01T15:00:00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n v="111"/>
    <x v="4"/>
    <s v="indie rock"/>
    <x v="2092"/>
    <d v="2011-10-07T11:58:52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n v="67"/>
    <x v="4"/>
    <s v="indie rock"/>
    <x v="2093"/>
    <d v="2012-12-22T16:30:32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n v="59"/>
    <x v="4"/>
    <s v="indie rock"/>
    <x v="2094"/>
    <d v="2012-03-04T22:00:00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n v="114"/>
    <x v="4"/>
    <s v="indie rock"/>
    <x v="2095"/>
    <d v="2011-10-02T12:36:13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n v="44"/>
    <x v="4"/>
    <s v="indie rock"/>
    <x v="2096"/>
    <d v="2012-10-25T22:59:00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n v="79"/>
    <x v="4"/>
    <s v="indie rock"/>
    <x v="2097"/>
    <d v="2011-12-01T10:02:15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n v="189"/>
    <x v="4"/>
    <s v="indie rock"/>
    <x v="2098"/>
    <d v="2012-03-07T21:43:55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n v="64"/>
    <x v="4"/>
    <s v="indie rock"/>
    <x v="2099"/>
    <d v="2015-07-01T22:40:00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n v="31"/>
    <x v="4"/>
    <s v="indie rock"/>
    <x v="2100"/>
    <d v="2012-06-29T22:59:00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n v="52"/>
    <x v="4"/>
    <s v="indie rock"/>
    <x v="2101"/>
    <d v="2012-02-12T22:35: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n v="36"/>
    <x v="4"/>
    <s v="indie rock"/>
    <x v="2102"/>
    <d v="2011-05-05T15:50:48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s v="indie rock"/>
    <x v="2103"/>
    <d v="2012-11-09T14:07:07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n v="52"/>
    <x v="4"/>
    <s v="indie rock"/>
    <x v="2105"/>
    <d v="2014-11-20T23:00:00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n v="54"/>
    <x v="4"/>
    <s v="indie rock"/>
    <x v="2106"/>
    <d v="2013-01-26T00:09:3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n v="38"/>
    <x v="4"/>
    <s v="indie rock"/>
    <x v="2107"/>
    <d v="2014-11-12T13:03:13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s v="indie rock"/>
    <x v="2108"/>
    <d v="2012-09-09T22:55:00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n v="107"/>
    <x v="4"/>
    <s v="indie rock"/>
    <x v="2109"/>
    <d v="2015-07-05T12:00:17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n v="53"/>
    <x v="4"/>
    <s v="indie rock"/>
    <x v="2110"/>
    <d v="2014-05-27T23:59:00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n v="55"/>
    <x v="4"/>
    <s v="indie rock"/>
    <x v="2111"/>
    <d v="2011-08-14T20:00:00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n v="28"/>
    <x v="4"/>
    <s v="indie rock"/>
    <x v="2112"/>
    <d v="2013-04-15T17:16:33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s v="indie rock"/>
    <x v="2113"/>
    <d v="2014-09-23T15:46:16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s v="indie rock"/>
    <x v="2114"/>
    <d v="2010-12-08T23:59:00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n v="95"/>
    <x v="4"/>
    <s v="indie rock"/>
    <x v="2115"/>
    <d v="2011-02-19T20:56:41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n v="527"/>
    <x v="4"/>
    <s v="indie rock"/>
    <x v="2116"/>
    <d v="2012-10-02T13:40:03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n v="51"/>
    <x v="4"/>
    <s v="indie rock"/>
    <x v="2117"/>
    <d v="2015-10-26T23:59:00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n v="80"/>
    <x v="4"/>
    <s v="indie rock"/>
    <x v="2118"/>
    <d v="2011-07-24T15:08:56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n v="92"/>
    <x v="4"/>
    <s v="indie rock"/>
    <x v="2119"/>
    <d v="2012-08-15T22:07:25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n v="117"/>
    <x v="4"/>
    <s v="indie rock"/>
    <x v="2120"/>
    <d v="2014-01-01T18:08:56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n v="29"/>
    <x v="6"/>
    <s v="video games"/>
    <x v="2121"/>
    <d v="2017-01-11T12:49:08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n v="104"/>
    <x v="6"/>
    <s v="video games"/>
    <x v="2122"/>
    <d v="2017-01-07T02:12:49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s v="video games"/>
    <x v="2125"/>
    <d v="2015-08-04T19:33:53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n v="35"/>
    <x v="6"/>
    <s v="video games"/>
    <x v="2127"/>
    <d v="2015-03-12T06:07:43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s v="video games"/>
    <x v="2129"/>
    <d v="2016-03-09T19:35:00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n v="22"/>
    <x v="6"/>
    <s v="video games"/>
    <x v="2130"/>
    <d v="2014-08-15T21:04:23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n v="9"/>
    <x v="6"/>
    <s v="video games"/>
    <x v="2131"/>
    <d v="2015-07-11T23:58:11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2"/>
    <x v="6"/>
    <s v="video games"/>
    <x v="2132"/>
    <d v="2014-02-03T06:41:32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n v="6"/>
    <x v="6"/>
    <s v="video games"/>
    <x v="2133"/>
    <d v="2011-04-24T01:59:00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s v="video games"/>
    <x v="2134"/>
    <d v="2013-04-27T16:16:31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s v="video games"/>
    <x v="2135"/>
    <d v="2012-10-04T18:07:13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s v="video games"/>
    <x v="2136"/>
    <d v="2013-10-19T07:13:06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s v="video games"/>
    <x v="2137"/>
    <d v="2014-12-05T13:30:29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n v="11"/>
    <x v="6"/>
    <s v="video games"/>
    <x v="2138"/>
    <d v="2013-11-08T20:18:59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n v="30"/>
    <x v="6"/>
    <s v="video games"/>
    <x v="2139"/>
    <d v="2016-11-03T13:00:08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s v="video games"/>
    <x v="2140"/>
    <d v="2013-01-11T15:00:24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n v="51"/>
    <x v="6"/>
    <s v="video games"/>
    <x v="2142"/>
    <d v="2015-12-30T11:50:10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n v="26"/>
    <x v="6"/>
    <s v="video games"/>
    <x v="2144"/>
    <d v="2013-09-14T08:07:20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n v="52"/>
    <x v="6"/>
    <s v="video games"/>
    <x v="2145"/>
    <d v="2013-11-27T01:41:54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n v="50"/>
    <x v="6"/>
    <s v="video games"/>
    <x v="2147"/>
    <d v="2014-11-16T03:05:48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n v="102"/>
    <x v="6"/>
    <s v="video games"/>
    <x v="2150"/>
    <d v="2016-07-13T01:49:59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s v="video games"/>
    <x v="2151"/>
    <d v="2016-06-29T15:20:14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s v="video games"/>
    <x v="2152"/>
    <d v="2014-03-15T13:58:29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s v="video games"/>
    <x v="2153"/>
    <d v="2015-01-10T02:59:00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s v="video games"/>
    <x v="2156"/>
    <d v="2013-09-16T15:30:06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n v="371"/>
    <x v="6"/>
    <s v="video games"/>
    <x v="2157"/>
    <d v="2016-12-23T02:59:00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s v="video games"/>
    <x v="2158"/>
    <d v="2013-02-04T15:29:34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n v="6"/>
    <x v="6"/>
    <s v="video games"/>
    <x v="2160"/>
    <d v="2012-05-19T12:05:05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n v="36"/>
    <x v="4"/>
    <s v="rock"/>
    <x v="2161"/>
    <d v="2015-09-23T15:27:39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n v="88"/>
    <x v="4"/>
    <s v="rock"/>
    <x v="2162"/>
    <d v="2014-07-24T13:23: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n v="76"/>
    <x v="4"/>
    <s v="rock"/>
    <x v="2163"/>
    <d v="2015-06-07T22:50:00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n v="69"/>
    <x v="4"/>
    <s v="rock"/>
    <x v="2164"/>
    <d v="2016-06-24T22:59:00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n v="30"/>
    <x v="4"/>
    <s v="rock"/>
    <x v="2165"/>
    <d v="2016-04-08T10:00:35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n v="92"/>
    <x v="4"/>
    <s v="rock"/>
    <x v="2166"/>
    <d v="2014-12-05T16:06:58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n v="23"/>
    <x v="4"/>
    <s v="rock"/>
    <x v="2167"/>
    <d v="2012-09-14T20:35:37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n v="65"/>
    <x v="4"/>
    <s v="rock"/>
    <x v="2168"/>
    <d v="2017-02-10T00:00:00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n v="22"/>
    <x v="4"/>
    <s v="rock"/>
    <x v="2169"/>
    <d v="2017-03-02T11:49: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n v="34"/>
    <x v="4"/>
    <s v="rock"/>
    <x v="2170"/>
    <d v="2015-08-22T13:00:22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n v="91"/>
    <x v="4"/>
    <s v="rock"/>
    <x v="2171"/>
    <d v="2015-06-22T00:00:00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n v="77"/>
    <x v="4"/>
    <s v="rock"/>
    <x v="2172"/>
    <d v="2015-04-18T08:55:20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n v="60"/>
    <x v="4"/>
    <s v="rock"/>
    <x v="2173"/>
    <d v="2013-09-09T22:59:00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n v="66"/>
    <x v="4"/>
    <s v="rock"/>
    <x v="2174"/>
    <d v="2016-05-05T08:01:47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n v="68"/>
    <x v="4"/>
    <s v="rock"/>
    <x v="2175"/>
    <d v="2016-07-20T19:13:06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n v="89"/>
    <x v="4"/>
    <s v="rock"/>
    <x v="2176"/>
    <d v="2015-05-02T10:11:49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n v="66"/>
    <x v="4"/>
    <s v="rock"/>
    <x v="2177"/>
    <d v="2016-06-06T01:01:07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n v="41"/>
    <x v="4"/>
    <s v="rock"/>
    <x v="2178"/>
    <d v="2017-01-18T10:16:37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n v="77"/>
    <x v="4"/>
    <s v="rock"/>
    <x v="2179"/>
    <d v="2015-04-10T23:06:32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n v="69"/>
    <x v="4"/>
    <s v="rock"/>
    <x v="2180"/>
    <d v="2015-11-13T12:04:28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s v="tabletop games"/>
    <x v="2181"/>
    <d v="2017-02-20T19:07:33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n v="45"/>
    <x v="6"/>
    <s v="tabletop games"/>
    <x v="2182"/>
    <d v="2014-10-02T16:37:05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s v="tabletop games"/>
    <x v="2183"/>
    <d v="2017-02-09T00:00:00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8"/>
    <x v="6"/>
    <s v="tabletop games"/>
    <x v="2184"/>
    <d v="2016-01-25T11:00:00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50"/>
    <x v="6"/>
    <s v="tabletop games"/>
    <x v="2185"/>
    <d v="2013-03-26T03:23:59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s v="tabletop games"/>
    <x v="2186"/>
    <d v="2016-09-06T21:00:00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s v="tabletop games"/>
    <x v="2187"/>
    <d v="2015-04-02T22:59:00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n v="45"/>
    <x v="6"/>
    <s v="tabletop games"/>
    <x v="2188"/>
    <d v="2016-10-25T12:00:00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s v="tabletop games"/>
    <x v="2189"/>
    <d v="2016-04-21T17:00:00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n v="66"/>
    <x v="6"/>
    <s v="tabletop games"/>
    <x v="2190"/>
    <d v="2016-03-23T01:59:00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s v="tabletop games"/>
    <x v="2191"/>
    <d v="2017-02-14T15:00:27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1"/>
    <x v="6"/>
    <s v="tabletop games"/>
    <x v="2192"/>
    <d v="2016-12-15T18:00:00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s v="tabletop games"/>
    <x v="2193"/>
    <d v="2016-11-20T23:59:00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n v="62"/>
    <x v="6"/>
    <s v="tabletop games"/>
    <x v="2194"/>
    <d v="2016-03-26T12:11:30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n v="49"/>
    <x v="6"/>
    <s v="tabletop games"/>
    <x v="2195"/>
    <d v="2015-08-11T13:31:40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n v="69"/>
    <x v="6"/>
    <s v="tabletop games"/>
    <x v="2196"/>
    <d v="2016-12-02T02:00:00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s v="tabletop games"/>
    <x v="2197"/>
    <d v="2015-02-28T09:00:59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s v="tabletop games"/>
    <x v="2198"/>
    <d v="2015-11-14T08:20:00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s v="tabletop games"/>
    <x v="2199"/>
    <d v="2015-10-15T04:59:58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n v="42"/>
    <x v="6"/>
    <s v="tabletop games"/>
    <x v="2200"/>
    <d v="2015-07-05T22:00:00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n v="16"/>
    <x v="4"/>
    <s v="electronic music"/>
    <x v="2201"/>
    <d v="2013-01-16T15:19:2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40"/>
    <x v="4"/>
    <s v="electronic music"/>
    <x v="2202"/>
    <d v="2012-11-01T15:22:48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s v="electronic music"/>
    <x v="2203"/>
    <d v="2015-09-24T15:38:02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n v="28"/>
    <x v="4"/>
    <s v="electronic music"/>
    <x v="2204"/>
    <d v="2013-03-09T02:28:39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n v="43"/>
    <x v="4"/>
    <s v="electronic music"/>
    <x v="2205"/>
    <d v="2012-06-01T14:43:09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n v="34"/>
    <x v="4"/>
    <s v="electronic music"/>
    <x v="2206"/>
    <d v="2012-04-16T01:10:24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n v="286"/>
    <x v="4"/>
    <s v="electronic music"/>
    <x v="2207"/>
    <d v="2013-11-16T00:39:33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n v="43"/>
    <x v="4"/>
    <s v="electronic music"/>
    <x v="2208"/>
    <d v="2012-04-06T23:00:00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n v="51"/>
    <x v="4"/>
    <s v="electronic music"/>
    <x v="2209"/>
    <d v="2014-04-14T18:00:00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n v="62"/>
    <x v="4"/>
    <s v="electronic music"/>
    <x v="2210"/>
    <d v="2012-04-14T12:36:00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n v="41"/>
    <x v="4"/>
    <s v="electronic music"/>
    <x v="2211"/>
    <d v="2014-04-10T01:59:00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s v="electronic music"/>
    <x v="2212"/>
    <d v="2013-11-03T20:00:00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4"/>
    <x v="4"/>
    <s v="electronic music"/>
    <x v="2214"/>
    <d v="2014-02-06T14:00:48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n v="27"/>
    <x v="4"/>
    <s v="electronic music"/>
    <x v="2215"/>
    <d v="2012-03-13T01:59:00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s v="electronic music"/>
    <x v="2216"/>
    <d v="2015-07-23T13:02:2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n v="48"/>
    <x v="4"/>
    <s v="electronic music"/>
    <x v="2217"/>
    <d v="2015-11-02T03:00:00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3"/>
    <x v="4"/>
    <s v="electronic music"/>
    <x v="2218"/>
    <d v="2012-08-28T19:00:00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n v="54"/>
    <x v="4"/>
    <s v="electronic music"/>
    <x v="2219"/>
    <d v="2015-08-19T12:15:12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n v="52"/>
    <x v="4"/>
    <s v="electronic music"/>
    <x v="2220"/>
    <d v="2013-07-26T20:27:16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n v="38"/>
    <x v="6"/>
    <s v="tabletop games"/>
    <x v="2221"/>
    <d v="2016-04-22T19:00:00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n v="28"/>
    <x v="6"/>
    <s v="tabletop games"/>
    <x v="2222"/>
    <d v="2012-01-28T13:54:07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7"/>
    <x v="6"/>
    <s v="tabletop games"/>
    <x v="2223"/>
    <d v="2015-06-27T10:22:48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n v="83"/>
    <x v="6"/>
    <s v="tabletop games"/>
    <x v="2224"/>
    <d v="2016-10-29T14:00:00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s v="tabletop games"/>
    <x v="2225"/>
    <d v="2014-09-21T14:00:15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s v="tabletop games"/>
    <x v="2226"/>
    <d v="2016-02-11T23:59:00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s v="tabletop games"/>
    <x v="2227"/>
    <d v="2013-11-13T15:22:35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s v="tabletop games"/>
    <x v="2228"/>
    <d v="2015-08-16T01:40:36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6"/>
    <x v="6"/>
    <s v="tabletop games"/>
    <x v="2229"/>
    <d v="2013-09-02T23:00:00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n v="22"/>
    <x v="6"/>
    <s v="tabletop games"/>
    <x v="2230"/>
    <d v="2014-04-25T16:08:47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8"/>
    <x v="6"/>
    <s v="tabletop games"/>
    <x v="2231"/>
    <d v="2013-06-25T00:00:00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n v="26"/>
    <x v="6"/>
    <s v="tabletop games"/>
    <x v="2232"/>
    <d v="2014-07-18T22:00:00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n v="22"/>
    <x v="6"/>
    <s v="tabletop games"/>
    <x v="2233"/>
    <d v="2015-12-13T19:00:00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n v="42"/>
    <x v="6"/>
    <s v="tabletop games"/>
    <x v="2234"/>
    <d v="2017-01-05T14:47:27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s v="tabletop games"/>
    <x v="2235"/>
    <d v="2015-03-28T18:31:51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n v="23"/>
    <x v="6"/>
    <s v="tabletop games"/>
    <x v="2236"/>
    <d v="2016-02-01T09:48:43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s v="tabletop games"/>
    <x v="2237"/>
    <d v="2014-11-12T02:59:00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s v="tabletop games"/>
    <x v="2238"/>
    <d v="2017-03-10T09:55:16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6"/>
    <x v="6"/>
    <s v="tabletop games"/>
    <x v="2239"/>
    <d v="2013-11-30T23:02:00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s v="tabletop games"/>
    <x v="2240"/>
    <d v="2016-04-22T14:49:04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n v="50"/>
    <x v="6"/>
    <s v="tabletop games"/>
    <x v="2241"/>
    <d v="2017-03-02T14:51:40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s v="tabletop games"/>
    <x v="2242"/>
    <d v="2013-11-26T22:02:00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n v="5"/>
    <x v="6"/>
    <s v="tabletop games"/>
    <x v="2243"/>
    <d v="2017-03-12T22:00:00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n v="66"/>
    <x v="6"/>
    <s v="tabletop games"/>
    <x v="2244"/>
    <d v="2016-10-16T15:30:00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n v="54"/>
    <x v="6"/>
    <s v="tabletop games"/>
    <x v="2245"/>
    <d v="2014-02-21T13:00:00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s v="tabletop games"/>
    <x v="2246"/>
    <d v="2015-09-04T14:00:10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s v="tabletop games"/>
    <x v="2247"/>
    <d v="2015-07-29T10:59:25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s v="tabletop games"/>
    <x v="2248"/>
    <d v="2016-12-14T16:01:18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s v="tabletop games"/>
    <x v="2249"/>
    <d v="2013-04-02T10:52:45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s v="tabletop games"/>
    <x v="2250"/>
    <d v="2016-12-02T20:07:53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3:17:57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n v="99"/>
    <x v="6"/>
    <s v="tabletop games"/>
    <x v="2252"/>
    <d v="2016-08-06T02:52:18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n v="108"/>
    <x v="6"/>
    <s v="tabletop games"/>
    <x v="2253"/>
    <d v="2015-11-18T11:09:07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s v="tabletop games"/>
    <x v="2254"/>
    <d v="2017-01-24T10:32:48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s v="tabletop games"/>
    <x v="2255"/>
    <d v="2016-05-07T17:50:51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n v="22"/>
    <x v="6"/>
    <s v="tabletop games"/>
    <x v="2256"/>
    <d v="2016-11-22T05:50:46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5"/>
    <x v="6"/>
    <s v="tabletop games"/>
    <x v="2257"/>
    <d v="2016-06-19T18:00:00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s v="tabletop games"/>
    <x v="2258"/>
    <d v="2015-06-11T13:01:27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s v="tabletop games"/>
    <x v="2259"/>
    <d v="2016-12-08T14:18:56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n v="98"/>
    <x v="6"/>
    <s v="tabletop games"/>
    <x v="2260"/>
    <d v="2014-03-26T18:24:10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n v="38"/>
    <x v="6"/>
    <s v="tabletop games"/>
    <x v="2261"/>
    <d v="2017-02-14T12:23:40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n v="29"/>
    <x v="6"/>
    <s v="tabletop games"/>
    <x v="2262"/>
    <d v="2014-11-17T19:00:00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n v="145"/>
    <x v="6"/>
    <s v="tabletop games"/>
    <x v="2263"/>
    <d v="2015-01-31T14:58:33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n v="25"/>
    <x v="6"/>
    <s v="tabletop games"/>
    <x v="2264"/>
    <d v="2016-05-22T22:00:00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n v="36"/>
    <x v="6"/>
    <s v="tabletop games"/>
    <x v="2265"/>
    <d v="2016-11-22T15:28:27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s v="tabletop games"/>
    <x v="2266"/>
    <d v="2016-04-26T21:00:00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n v="189"/>
    <x v="6"/>
    <s v="tabletop games"/>
    <x v="2267"/>
    <d v="2014-12-20T20:00:00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n v="149"/>
    <x v="6"/>
    <s v="tabletop games"/>
    <x v="2268"/>
    <d v="2017-03-11T20:58:35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s v="tabletop games"/>
    <x v="2269"/>
    <d v="2017-03-07T00:00:00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s v="tabletop games"/>
    <x v="2270"/>
    <d v="2017-01-10T16:59:00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s v="tabletop games"/>
    <x v="2271"/>
    <d v="2016-12-09T19:00:04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n v="15"/>
    <x v="6"/>
    <s v="tabletop games"/>
    <x v="2272"/>
    <d v="2015-12-07T11:47:16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n v="38"/>
    <x v="6"/>
    <s v="tabletop games"/>
    <x v="2273"/>
    <d v="2017-03-12T07:10:4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n v="31"/>
    <x v="6"/>
    <s v="tabletop games"/>
    <x v="2274"/>
    <d v="2014-02-23T07:00:57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s v="tabletop games"/>
    <x v="2275"/>
    <d v="2014-12-22T09:47:59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s v="tabletop games"/>
    <x v="2276"/>
    <d v="2014-01-05T10:38:09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1:17:03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n v="54"/>
    <x v="6"/>
    <s v="tabletop games"/>
    <x v="2278"/>
    <d v="2016-01-03T17:59:00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n v="49"/>
    <x v="6"/>
    <s v="tabletop games"/>
    <x v="2279"/>
    <d v="2015-02-03T23:00:00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3"/>
    <x v="6"/>
    <s v="tabletop games"/>
    <x v="2280"/>
    <d v="2015-09-17T09:59:51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n v="51"/>
    <x v="4"/>
    <s v="rock"/>
    <x v="2281"/>
    <d v="2011-07-25T01:50:00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n v="116"/>
    <x v="4"/>
    <s v="rock"/>
    <x v="2282"/>
    <d v="2016-01-13T23:11:26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n v="64"/>
    <x v="4"/>
    <s v="rock"/>
    <x v="2283"/>
    <d v="2012-05-08T21:00:04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n v="109"/>
    <x v="4"/>
    <s v="rock"/>
    <x v="2284"/>
    <d v="2011-03-11T23:00:00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n v="47"/>
    <x v="4"/>
    <s v="rock"/>
    <x v="2285"/>
    <d v="2012-06-28T23:27:23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n v="108"/>
    <x v="4"/>
    <s v="rock"/>
    <x v="2286"/>
    <d v="2013-09-05T22:59:00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n v="51"/>
    <x v="4"/>
    <s v="rock"/>
    <x v="2287"/>
    <d v="2014-06-23T11:01:00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n v="41"/>
    <x v="4"/>
    <s v="rock"/>
    <x v="2288"/>
    <d v="2012-06-26T13:00:00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n v="65"/>
    <x v="4"/>
    <s v="rock"/>
    <x v="2289"/>
    <d v="2013-12-06T18:22:00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n v="54"/>
    <x v="4"/>
    <s v="rock"/>
    <x v="2290"/>
    <d v="2009-12-01T12:00:00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n v="101"/>
    <x v="4"/>
    <s v="rock"/>
    <x v="2291"/>
    <d v="2012-04-22T23:00:00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n v="47"/>
    <x v="4"/>
    <s v="rock"/>
    <x v="2292"/>
    <d v="2012-04-18T11:44:36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n v="35"/>
    <x v="4"/>
    <s v="rock"/>
    <x v="2293"/>
    <d v="2012-09-24T22:59:00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n v="66"/>
    <x v="4"/>
    <s v="rock"/>
    <x v="2294"/>
    <d v="2013-01-20T12:21:20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n v="45"/>
    <x v="4"/>
    <s v="rock"/>
    <x v="2295"/>
    <d v="2013-01-26T17:54:16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n v="72"/>
    <x v="4"/>
    <s v="rock"/>
    <x v="2296"/>
    <d v="2012-02-23T12:33:46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n v="53"/>
    <x v="4"/>
    <s v="rock"/>
    <x v="2297"/>
    <d v="2012-03-13T22:59:00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n v="110"/>
    <x v="4"/>
    <s v="rock"/>
    <x v="2298"/>
    <d v="2014-03-26T14:10:33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n v="76"/>
    <x v="4"/>
    <s v="rock"/>
    <x v="2299"/>
    <d v="2011-02-05T19:46:49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n v="116"/>
    <x v="4"/>
    <s v="rock"/>
    <x v="2300"/>
    <d v="2012-06-28T12:26:56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n v="32"/>
    <x v="4"/>
    <s v="indie rock"/>
    <x v="2301"/>
    <d v="2013-06-20T22:31:36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n v="47"/>
    <x v="4"/>
    <s v="indie rock"/>
    <x v="2302"/>
    <d v="2013-12-31T02:00:00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n v="69"/>
    <x v="4"/>
    <s v="indie rock"/>
    <x v="2303"/>
    <d v="2011-12-12T22:39:56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n v="54"/>
    <x v="4"/>
    <s v="indie rock"/>
    <x v="2304"/>
    <d v="2010-12-31T23:59:00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n v="110"/>
    <x v="4"/>
    <s v="indie rock"/>
    <x v="2305"/>
    <d v="2014-08-08T13:00:00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n v="52"/>
    <x v="4"/>
    <s v="indie rock"/>
    <x v="2306"/>
    <d v="2012-03-09T23:02:09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s v="indie rock"/>
    <x v="2307"/>
    <d v="2012-05-05T14:15:28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n v="83"/>
    <x v="4"/>
    <s v="indie rock"/>
    <x v="2308"/>
    <d v="2014-08-28T20:00:00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s v="indie rock"/>
    <x v="2309"/>
    <d v="2013-03-09T18:42:17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s v="indie rock"/>
    <x v="2310"/>
    <d v="2013-03-21T13:03:35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n v="91"/>
    <x v="4"/>
    <s v="indie rock"/>
    <x v="2311"/>
    <d v="2014-05-06T19:06:29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n v="41"/>
    <x v="4"/>
    <s v="indie rock"/>
    <x v="2312"/>
    <d v="2014-04-18T18:00:00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n v="57"/>
    <x v="4"/>
    <s v="indie rock"/>
    <x v="2313"/>
    <d v="2012-05-03T18:00:26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s v="indie rock"/>
    <x v="2314"/>
    <d v="2012-06-07T08:14:17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n v="41"/>
    <x v="4"/>
    <s v="indie rock"/>
    <x v="2315"/>
    <d v="2012-05-05T12:25:43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n v="79"/>
    <x v="4"/>
    <s v="indie rock"/>
    <x v="2316"/>
    <d v="2009-12-09T13:24:00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n v="19"/>
    <x v="4"/>
    <s v="indie rock"/>
    <x v="2317"/>
    <d v="2010-02-15T00:00:00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n v="38"/>
    <x v="4"/>
    <s v="indie rock"/>
    <x v="2318"/>
    <d v="2009-09-25T22:59:00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n v="42"/>
    <x v="4"/>
    <s v="indie rock"/>
    <x v="2319"/>
    <d v="2013-12-14T20:58:05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n v="62"/>
    <x v="4"/>
    <s v="indie rock"/>
    <x v="2320"/>
    <d v="2014-04-02T13:36:40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s v="small batch"/>
    <x v="2321"/>
    <d v="2017-04-04T00:15:01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n v="22"/>
    <x v="7"/>
    <s v="small batch"/>
    <x v="2322"/>
    <d v="2017-04-09T15:29:29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n v="26"/>
    <x v="7"/>
    <s v="small batch"/>
    <x v="2324"/>
    <d v="2017-03-26T15:14:45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n v="12"/>
    <x v="7"/>
    <s v="small batch"/>
    <x v="2325"/>
    <d v="2017-03-29T18:32:11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s v="small batch"/>
    <x v="2327"/>
    <d v="2014-08-26T17:00:40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n v="48"/>
    <x v="7"/>
    <s v="small batch"/>
    <x v="2328"/>
    <d v="2015-06-14T13:45:37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s v="small batch"/>
    <x v="2329"/>
    <d v="2014-07-17T09:59:06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s v="small batch"/>
    <x v="2330"/>
    <d v="2015-12-24T19:00:00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n v="41"/>
    <x v="7"/>
    <s v="small batch"/>
    <x v="2331"/>
    <d v="2014-08-17T19:08:10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n v="76"/>
    <x v="7"/>
    <s v="small batch"/>
    <x v="2332"/>
    <d v="2015-02-06T10:04:31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n v="14"/>
    <x v="7"/>
    <s v="small batch"/>
    <x v="2333"/>
    <d v="2014-05-29T12:50:00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n v="61"/>
    <x v="7"/>
    <s v="small batch"/>
    <x v="2334"/>
    <d v="2014-11-05T12:34:00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s v="small batch"/>
    <x v="2335"/>
    <d v="2014-06-11T08:44:0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9"/>
    <x v="7"/>
    <s v="small batch"/>
    <x v="2336"/>
    <d v="2014-03-08T17:11:35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n v="75"/>
    <x v="7"/>
    <s v="small batch"/>
    <x v="2337"/>
    <d v="2014-06-26T10:22:2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n v="124"/>
    <x v="7"/>
    <s v="small batch"/>
    <x v="2338"/>
    <d v="2014-06-29T16:31:24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s v="small batch"/>
    <x v="2339"/>
    <d v="2016-12-19T02:59:00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s v="small batch"/>
    <x v="2340"/>
    <d v="2016-10-30T10:25:38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n v="16"/>
    <x v="2"/>
    <s v="web"/>
    <x v="2351"/>
    <d v="2015-04-29T21:25:39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n v="28"/>
    <x v="2"/>
    <s v="web"/>
    <x v="2355"/>
    <d v="2015-05-02T17:02:16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n v="98"/>
    <x v="2"/>
    <s v="web"/>
    <x v="2366"/>
    <d v="2015-10-21T07:45:33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n v="48"/>
    <x v="2"/>
    <s v="web"/>
    <x v="2367"/>
    <d v="2016-04-25T17:16:56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n v="21"/>
    <x v="2"/>
    <s v="web"/>
    <x v="2370"/>
    <d v="2014-12-17T23:32:21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n v="82"/>
    <x v="2"/>
    <s v="web"/>
    <x v="2376"/>
    <d v="2015-12-10T17:12:46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n v="19"/>
    <x v="2"/>
    <s v="web"/>
    <x v="2380"/>
    <d v="2015-10-01T14:02:22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n v="225"/>
    <x v="2"/>
    <s v="web"/>
    <x v="2381"/>
    <d v="2015-04-10T17:27:28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n v="38"/>
    <x v="2"/>
    <s v="web"/>
    <x v="2382"/>
    <d v="2015-08-03T23:30:03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s v="web"/>
    <x v="2385"/>
    <d v="2015-08-05T11:50:32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n v="58"/>
    <x v="2"/>
    <s v="web"/>
    <x v="2388"/>
    <d v="2015-01-15T14:29:00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n v="2"/>
    <x v="2"/>
    <s v="web"/>
    <x v="2394"/>
    <d v="2015-02-26T03:41:33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n v="23"/>
    <x v="7"/>
    <s v="food trucks"/>
    <x v="2401"/>
    <d v="2016-03-05T14:44:56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n v="17"/>
    <x v="7"/>
    <s v="food trucks"/>
    <x v="2403"/>
    <d v="2016-03-30T15:10:58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n v="57"/>
    <x v="7"/>
    <s v="food trucks"/>
    <x v="2405"/>
    <d v="2016-09-03T09:02:55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n v="85"/>
    <x v="7"/>
    <s v="food trucks"/>
    <x v="2406"/>
    <d v="2015-01-18T21:39:50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n v="169"/>
    <x v="7"/>
    <s v="food trucks"/>
    <x v="2407"/>
    <d v="2015-04-11T01:00:00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n v="77"/>
    <x v="7"/>
    <s v="food trucks"/>
    <x v="2409"/>
    <d v="2015-08-18T16:01:15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n v="51"/>
    <x v="7"/>
    <s v="food trucks"/>
    <x v="2411"/>
    <d v="2015-08-25T12:34:42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n v="9"/>
    <x v="7"/>
    <s v="food trucks"/>
    <x v="2413"/>
    <d v="2014-05-31T18:30:00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n v="36"/>
    <x v="7"/>
    <s v="food trucks"/>
    <x v="2414"/>
    <d v="2015-08-21T22:59:00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s v="food trucks"/>
    <x v="2415"/>
    <d v="2016-07-15T15:42:26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n v="70"/>
    <x v="7"/>
    <s v="food trucks"/>
    <x v="2420"/>
    <d v="2014-11-09T20:41:35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n v="35"/>
    <x v="7"/>
    <s v="food trucks"/>
    <x v="2424"/>
    <d v="2014-10-27T16:25:08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n v="502"/>
    <x v="7"/>
    <s v="food trucks"/>
    <x v="2429"/>
    <d v="2017-02-05T11:44:00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n v="11"/>
    <x v="7"/>
    <s v="food trucks"/>
    <x v="2430"/>
    <d v="2016-02-11T22:08:24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s v="food trucks"/>
    <x v="2436"/>
    <d v="2016-01-29T09:46:10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n v="75"/>
    <x v="7"/>
    <s v="small batch"/>
    <x v="2441"/>
    <d v="2015-07-22T23:59:00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n v="82"/>
    <x v="7"/>
    <s v="small batch"/>
    <x v="2442"/>
    <d v="2015-03-19T10:00:28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n v="131"/>
    <x v="7"/>
    <s v="small batch"/>
    <x v="2443"/>
    <d v="2014-08-15T10:00:22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n v="54"/>
    <x v="7"/>
    <s v="small batch"/>
    <x v="2444"/>
    <d v="2016-05-25T13:06:31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n v="76"/>
    <x v="7"/>
    <s v="small batch"/>
    <x v="2445"/>
    <d v="2015-09-25T23:33:41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n v="76"/>
    <x v="7"/>
    <s v="small batch"/>
    <x v="2446"/>
    <d v="2016-11-26T10:27:51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s v="small batch"/>
    <x v="2447"/>
    <d v="2016-11-11T23:00:00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n v="48"/>
    <x v="7"/>
    <s v="small batch"/>
    <x v="2448"/>
    <d v="2016-08-31T00:36:00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n v="150"/>
    <x v="7"/>
    <s v="small batch"/>
    <x v="2450"/>
    <d v="2014-10-27T22:11:00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n v="63"/>
    <x v="7"/>
    <s v="small batch"/>
    <x v="2451"/>
    <d v="2017-03-05T16:48:10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n v="54"/>
    <x v="7"/>
    <s v="small batch"/>
    <x v="2452"/>
    <d v="2015-12-29T18:00:00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n v="70"/>
    <x v="7"/>
    <s v="small batch"/>
    <x v="2453"/>
    <d v="2017-02-02T11:36:49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s v="small batch"/>
    <x v="2454"/>
    <d v="2017-03-10T23:50:08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n v="35"/>
    <x v="7"/>
    <s v="small batch"/>
    <x v="2455"/>
    <d v="2016-04-20T13:45:50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n v="41"/>
    <x v="7"/>
    <s v="small batch"/>
    <x v="2456"/>
    <d v="2017-02-25T18:03:59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s v="small batch"/>
    <x v="2457"/>
    <d v="2016-03-24T08:27:36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n v="69"/>
    <x v="7"/>
    <s v="small batch"/>
    <x v="2458"/>
    <d v="2016-06-09T14:00:00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n v="109"/>
    <x v="7"/>
    <s v="small batch"/>
    <x v="2459"/>
    <d v="2016-03-23T09:18:05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s v="small batch"/>
    <x v="2460"/>
    <d v="2017-01-02T23:17:00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n v="91"/>
    <x v="4"/>
    <s v="indie rock"/>
    <x v="2461"/>
    <d v="2011-09-30T22:00:00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s v="indie rock"/>
    <x v="2462"/>
    <d v="2012-07-18T23:28:16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n v="52"/>
    <x v="4"/>
    <s v="indie rock"/>
    <x v="2464"/>
    <d v="2015-09-30T14:29:00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n v="27"/>
    <x v="4"/>
    <s v="indie rock"/>
    <x v="2465"/>
    <d v="2012-09-23T12:15:48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n v="49"/>
    <x v="4"/>
    <s v="indie rock"/>
    <x v="2466"/>
    <d v="2013-05-08T21:27:33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n v="28"/>
    <x v="4"/>
    <s v="indie rock"/>
    <x v="2467"/>
    <d v="2012-05-10T12:00:00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s v="indie rock"/>
    <x v="2468"/>
    <d v="2012-10-28T00:00:00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n v="30"/>
    <x v="4"/>
    <s v="indie rock"/>
    <x v="2469"/>
    <d v="2011-02-08T05:18:49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s v="indie rock"/>
    <x v="2470"/>
    <d v="2012-05-23T20:47:35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n v="38"/>
    <x v="4"/>
    <s v="indie rock"/>
    <x v="2471"/>
    <d v="2012-01-25T18:49:52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s v="indie rock"/>
    <x v="2472"/>
    <d v="2010-09-03T20:03:00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n v="43"/>
    <x v="4"/>
    <s v="indie rock"/>
    <x v="2473"/>
    <d v="2012-11-10T13:57:49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s v="indie rock"/>
    <x v="2474"/>
    <d v="2010-10-10T19:16:16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n v="33"/>
    <x v="4"/>
    <s v="indie rock"/>
    <x v="2475"/>
    <d v="2010-07-10T17:00:00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n v="62"/>
    <x v="4"/>
    <s v="indie rock"/>
    <x v="2476"/>
    <d v="2014-11-03T03:52:50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n v="32"/>
    <x v="4"/>
    <s v="indie rock"/>
    <x v="2477"/>
    <d v="2012-08-12T11:35:45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n v="130"/>
    <x v="4"/>
    <s v="indie rock"/>
    <x v="2478"/>
    <d v="2013-01-13T17:48:33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n v="26"/>
    <x v="4"/>
    <s v="indie rock"/>
    <x v="2479"/>
    <d v="2012-07-27T21:00:00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s v="indie rock"/>
    <x v="2481"/>
    <d v="2012-04-30T10:30:08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n v="41"/>
    <x v="4"/>
    <s v="indie rock"/>
    <x v="2482"/>
    <d v="2011-08-01T13:46:23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n v="66"/>
    <x v="4"/>
    <s v="indie rock"/>
    <x v="2483"/>
    <d v="2012-05-01T12:00:03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7"/>
    <x v="4"/>
    <s v="indie rock"/>
    <x v="2484"/>
    <d v="2011-09-15T17:00:03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n v="51"/>
    <x v="4"/>
    <s v="indie rock"/>
    <x v="2485"/>
    <d v="2011-10-12T18:57:59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n v="27"/>
    <x v="4"/>
    <s v="indie rock"/>
    <x v="2486"/>
    <d v="2012-04-22T11:59:36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n v="40"/>
    <x v="4"/>
    <s v="indie rock"/>
    <x v="2487"/>
    <d v="2012-05-26T20:59:57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n v="50"/>
    <x v="4"/>
    <s v="indie rock"/>
    <x v="2488"/>
    <d v="2011-11-16T11:11:48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n v="63"/>
    <x v="4"/>
    <s v="indie rock"/>
    <x v="2489"/>
    <d v="2013-05-09T11:33:59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n v="38"/>
    <x v="4"/>
    <s v="indie rock"/>
    <x v="2490"/>
    <d v="2012-06-23T00:27:56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n v="52"/>
    <x v="4"/>
    <s v="indie rock"/>
    <x v="2491"/>
    <d v="2011-01-15T20:51:00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n v="28"/>
    <x v="4"/>
    <s v="indie rock"/>
    <x v="2492"/>
    <d v="2012-06-16T04:59:00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n v="100"/>
    <x v="4"/>
    <s v="indie rock"/>
    <x v="2493"/>
    <d v="2013-04-28T23:02:20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s v="indie rock"/>
    <x v="2494"/>
    <d v="2012-05-23T10:29:0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s v="indie rock"/>
    <x v="2495"/>
    <d v="2012-06-06T17:42:55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s v="indie rock"/>
    <x v="2497"/>
    <d v="2011-08-05T16:05:38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n v="53"/>
    <x v="4"/>
    <s v="indie rock"/>
    <x v="2498"/>
    <d v="2015-01-27T18:13:07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s v="indie rock"/>
    <x v="2499"/>
    <d v="2012-12-31T13:00:00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n v="24"/>
    <x v="4"/>
    <s v="indie rock"/>
    <x v="2500"/>
    <d v="2012-06-23T13:32:55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n v="41"/>
    <x v="7"/>
    <s v="restaurants"/>
    <x v="2501"/>
    <d v="2015-09-27T13:38:2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n v="18"/>
    <x v="7"/>
    <s v="restaurants"/>
    <x v="2502"/>
    <d v="2014-09-21T14:48:38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s v="restaurants"/>
    <x v="2509"/>
    <d v="2015-04-20T13:25:49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n v="38"/>
    <x v="7"/>
    <s v="restaurants"/>
    <x v="2510"/>
    <d v="2015-05-14T18:56:12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s v="restaurants"/>
    <x v="2514"/>
    <d v="2014-08-20T04:21:17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n v="78"/>
    <x v="7"/>
    <s v="restaurants"/>
    <x v="2515"/>
    <d v="2015-02-22T15:09:13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s v="restaurants"/>
    <x v="2517"/>
    <d v="2015-03-19T13:15:30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n v="17"/>
    <x v="7"/>
    <s v="restaurants"/>
    <x v="2519"/>
    <d v="2014-07-18T22:43:2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s v="classical music"/>
    <x v="2521"/>
    <d v="2015-10-13T18:13:41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n v="186"/>
    <x v="4"/>
    <s v="classical music"/>
    <x v="2522"/>
    <d v="2016-04-22T09:52:00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n v="55"/>
    <x v="4"/>
    <s v="classical music"/>
    <x v="2523"/>
    <d v="2014-11-17T19:24:52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n v="178"/>
    <x v="4"/>
    <s v="classical music"/>
    <x v="2524"/>
    <d v="2014-12-20T23:30:00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n v="101"/>
    <x v="4"/>
    <s v="classical music"/>
    <x v="2525"/>
    <d v="2012-06-28T15:16:11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s v="classical music"/>
    <x v="2526"/>
    <d v="2014-12-07T23:59:00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n v="58"/>
    <x v="4"/>
    <s v="classical music"/>
    <x v="2527"/>
    <d v="2013-10-17T22:59:00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s v="classical music"/>
    <x v="2528"/>
    <d v="2015-08-20T06:00:00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n v="83"/>
    <x v="4"/>
    <s v="classical music"/>
    <x v="2529"/>
    <d v="2012-03-24T19:56:1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n v="136"/>
    <x v="4"/>
    <s v="classical music"/>
    <x v="2530"/>
    <d v="2015-04-19T23:50:00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n v="75"/>
    <x v="4"/>
    <s v="classical music"/>
    <x v="2531"/>
    <d v="2015-08-14T22:59:00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n v="85"/>
    <x v="4"/>
    <s v="classical music"/>
    <x v="2532"/>
    <d v="2012-08-16T15:22:46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n v="62"/>
    <x v="4"/>
    <s v="classical music"/>
    <x v="2533"/>
    <d v="2013-03-01T13:01:08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n v="267"/>
    <x v="4"/>
    <s v="classical music"/>
    <x v="2535"/>
    <d v="2014-12-01T14:59:0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n v="8"/>
    <x v="4"/>
    <s v="classical music"/>
    <x v="2536"/>
    <d v="2013-07-29T21:32:46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s v="classical music"/>
    <x v="2538"/>
    <d v="2013-02-23T23:59:00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s v="classical music"/>
    <x v="2539"/>
    <d v="2015-02-02T16:39:12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n v="96"/>
    <x v="4"/>
    <s v="classical music"/>
    <x v="2540"/>
    <d v="2011-10-29T11:12:01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n v="60"/>
    <x v="4"/>
    <s v="classical music"/>
    <x v="2541"/>
    <d v="2013-09-26T05:46:58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s v="classical music"/>
    <x v="2542"/>
    <d v="2013-09-30T22:59:00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n v="31"/>
    <x v="4"/>
    <s v="classical music"/>
    <x v="2543"/>
    <d v="2011-01-01T22:00:00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n v="89"/>
    <x v="4"/>
    <s v="classical music"/>
    <x v="2544"/>
    <d v="2012-07-08T07:29:29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n v="65"/>
    <x v="4"/>
    <s v="classical music"/>
    <x v="2545"/>
    <d v="2015-02-26T19:30:00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n v="61"/>
    <x v="4"/>
    <s v="classical music"/>
    <x v="2546"/>
    <d v="2013-10-05T00:00:00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n v="50"/>
    <x v="4"/>
    <s v="classical music"/>
    <x v="2547"/>
    <d v="2012-04-04T12:33:23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n v="166"/>
    <x v="4"/>
    <s v="classical music"/>
    <x v="2548"/>
    <d v="2016-09-29T23:27:00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s v="classical music"/>
    <x v="2549"/>
    <d v="2013-05-31T12:00:00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s v="classical music"/>
    <x v="2550"/>
    <d v="2015-10-07T22:59:00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n v="68"/>
    <x v="4"/>
    <s v="classical music"/>
    <x v="2551"/>
    <d v="2012-03-21T15:48:00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s v="classical music"/>
    <x v="2552"/>
    <d v="2017-03-05T14:26:21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s v="classical music"/>
    <x v="2553"/>
    <d v="2012-09-20T23:46:47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n v="55"/>
    <x v="4"/>
    <s v="classical music"/>
    <x v="2554"/>
    <d v="2015-05-31T22:59:00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n v="62"/>
    <x v="4"/>
    <s v="classical music"/>
    <x v="2555"/>
    <d v="2012-05-28T10:43:13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n v="24"/>
    <x v="4"/>
    <s v="classical music"/>
    <x v="2556"/>
    <d v="2012-12-24T18:47:37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s v="classical music"/>
    <x v="2557"/>
    <d v="2014-05-15T12:53:06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n v="76"/>
    <x v="4"/>
    <s v="classical music"/>
    <x v="2558"/>
    <d v="2015-05-01T08:59:00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n v="36"/>
    <x v="4"/>
    <s v="classical music"/>
    <x v="2559"/>
    <d v="2011-11-15T14:37:00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s v="food trucks"/>
    <x v="2569"/>
    <d v="2015-09-16T21:31:52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n v="30"/>
    <x v="7"/>
    <s v="food trucks"/>
    <x v="2570"/>
    <d v="2017-02-08T16:40:35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s v="food trucks"/>
    <x v="2571"/>
    <d v="2016-05-19T03:12:01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n v="24"/>
    <x v="7"/>
    <s v="food trucks"/>
    <x v="2579"/>
    <d v="2014-09-15T14:55:03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n v="26"/>
    <x v="7"/>
    <s v="food trucks"/>
    <x v="2580"/>
    <d v="2015-05-15T22:00:00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n v="49"/>
    <x v="7"/>
    <s v="food trucks"/>
    <x v="2581"/>
    <d v="2015-11-16T11:04:58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s v="food trucks"/>
    <x v="2587"/>
    <d v="2015-12-30T11:12:33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n v="30"/>
    <x v="7"/>
    <s v="food trucks"/>
    <x v="2588"/>
    <d v="2015-03-31T08:14:00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n v="97"/>
    <x v="7"/>
    <s v="food trucks"/>
    <x v="2595"/>
    <d v="2017-02-24T00:51:40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s v="food trucks"/>
    <x v="2596"/>
    <d v="2014-08-07T10:56:4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n v="13"/>
    <x v="7"/>
    <s v="food trucks"/>
    <x v="2597"/>
    <d v="2016-06-19T03:11:57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n v="84"/>
    <x v="7"/>
    <s v="food trucks"/>
    <x v="2598"/>
    <d v="2015-09-23T15:10:01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s v="food trucks"/>
    <x v="2600"/>
    <d v="2016-03-25T15:36:40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s v="space exploration"/>
    <x v="2601"/>
    <d v="2012-09-12T22:59:00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1"/>
    <x v="2"/>
    <s v="space exploration"/>
    <x v="2602"/>
    <d v="2014-11-12T16:20:00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s v="space exploration"/>
    <x v="2603"/>
    <d v="2013-12-23T16:54:14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s v="space exploration"/>
    <x v="2604"/>
    <d v="2012-04-28T20:13:43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s v="space exploration"/>
    <x v="2605"/>
    <d v="2016-06-17T07:59:50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2"/>
    <x v="2"/>
    <s v="space exploration"/>
    <x v="2606"/>
    <d v="2014-04-29T12:06:22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s v="space exploration"/>
    <x v="2607"/>
    <d v="2015-08-11T21:00:00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s v="space exploration"/>
    <x v="2608"/>
    <d v="2017-03-14T19:00:00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8"/>
    <x v="2"/>
    <s v="space exploration"/>
    <x v="2609"/>
    <d v="2012-07-15T00:42:31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s v="space exploration"/>
    <x v="2610"/>
    <d v="2016-08-22T01:59:00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s v="space exploration"/>
    <x v="2611"/>
    <d v="2017-01-02T17:59:00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9"/>
    <x v="2"/>
    <s v="space exploration"/>
    <x v="2612"/>
    <d v="2015-01-08T22:26:10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s v="space exploration"/>
    <x v="2613"/>
    <d v="2012-09-21T14:38:14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n v="108"/>
    <x v="2"/>
    <s v="space exploration"/>
    <x v="2614"/>
    <d v="2014-04-30T00:00:00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8"/>
    <x v="2"/>
    <s v="space exploration"/>
    <x v="2615"/>
    <d v="2016-04-30T07:00:00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n v="121"/>
    <x v="2"/>
    <s v="space exploration"/>
    <x v="2616"/>
    <d v="2015-08-25T18:52:09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s v="space exploration"/>
    <x v="2617"/>
    <d v="2014-10-20T15:59:11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6"/>
    <x v="2"/>
    <s v="space exploration"/>
    <x v="2618"/>
    <d v="2015-12-01T15:01:01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s v="space exploration"/>
    <x v="2619"/>
    <d v="2015-10-23T06:00:00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s v="space exploration"/>
    <x v="2620"/>
    <d v="2015-10-10T20:00:00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8"/>
    <x v="2"/>
    <s v="space exploration"/>
    <x v="2621"/>
    <d v="2015-05-21T12:56:28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s v="space exploration"/>
    <x v="2622"/>
    <d v="2016-12-30T12:50:1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1:09:2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s v="space exploration"/>
    <x v="2624"/>
    <d v="2012-09-13T05:07:02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n v="28"/>
    <x v="2"/>
    <s v="space exploration"/>
    <x v="2625"/>
    <d v="2016-11-09T15:26:48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s v="space exploration"/>
    <x v="2627"/>
    <d v="2015-11-26T15:54:21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5"/>
    <x v="2"/>
    <s v="space exploration"/>
    <x v="2628"/>
    <d v="2014-11-30T18:11:07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s v="space exploration"/>
    <x v="2629"/>
    <d v="2015-05-14T07:55:22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n v="39"/>
    <x v="2"/>
    <s v="space exploration"/>
    <x v="2630"/>
    <d v="2016-06-30T05:00:00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1"/>
    <x v="2"/>
    <s v="space exploration"/>
    <x v="2631"/>
    <d v="2015-08-29T23:03:47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s v="space exploration"/>
    <x v="2632"/>
    <d v="2016-05-28T20:28:59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90"/>
    <x v="2"/>
    <s v="space exploration"/>
    <x v="2633"/>
    <d v="2014-02-27T18:00:00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40"/>
    <x v="2"/>
    <s v="space exploration"/>
    <x v="2634"/>
    <d v="2016-09-29T10:45:21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n v="137"/>
    <x v="2"/>
    <s v="space exploration"/>
    <x v="2635"/>
    <d v="2015-03-09T16:49:21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n v="38"/>
    <x v="2"/>
    <s v="space exploration"/>
    <x v="2636"/>
    <d v="2016-10-15T20:00:00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s v="space exploration"/>
    <x v="2637"/>
    <d v="2016-10-12T08:11:15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6"/>
    <x v="2"/>
    <s v="space exploration"/>
    <x v="2638"/>
    <d v="2015-01-15T16:54:55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n v="11"/>
    <x v="2"/>
    <s v="space exploration"/>
    <x v="2639"/>
    <d v="2015-02-19T15:45:48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s v="space exploration"/>
    <x v="2640"/>
    <d v="2015-06-07T22:51:14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s v="space exploration"/>
    <x v="2643"/>
    <d v="2016-12-21T02:59:00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n v="40"/>
    <x v="2"/>
    <s v="space exploration"/>
    <x v="2644"/>
    <d v="2017-03-10T14:00:35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n v="92"/>
    <x v="2"/>
    <s v="space exploration"/>
    <x v="2645"/>
    <d v="2014-11-08T16:13:23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s v="space exploration"/>
    <x v="2646"/>
    <d v="2015-09-09T02:31:09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s v="space exploration"/>
    <x v="2648"/>
    <d v="2016-03-09T12:09:20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2"/>
    <x v="2"/>
    <s v="space exploration"/>
    <x v="2649"/>
    <d v="2016-02-01T18:55:41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s v="space exploration"/>
    <x v="2650"/>
    <d v="2016-12-21T09:59:03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s v="space exploration"/>
    <x v="2651"/>
    <d v="2015-12-17T14:20:09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1"/>
    <x v="2"/>
    <s v="space exploration"/>
    <x v="2652"/>
    <d v="2014-12-09T22:48:45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s v="space exploration"/>
    <x v="2653"/>
    <d v="2014-06-12T23:00:00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s v="space exploration"/>
    <x v="2654"/>
    <d v="2015-04-21T08:25:2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4"/>
    <x v="2"/>
    <s v="space exploration"/>
    <x v="2655"/>
    <d v="2016-02-09T15:00:00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s v="space exploration"/>
    <x v="2656"/>
    <d v="2017-03-12T14:00:00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6"/>
    <x v="2"/>
    <s v="space exploration"/>
    <x v="2657"/>
    <d v="2016-08-02T20:30:00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s v="space exploration"/>
    <x v="2658"/>
    <d v="2016-07-30T16:13:14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4"/>
    <x v="2"/>
    <s v="space exploration"/>
    <x v="2659"/>
    <d v="2015-04-17T20:40:10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n v="4"/>
    <x v="2"/>
    <s v="space exploration"/>
    <x v="2660"/>
    <d v="2015-11-24T13:06:58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s v="makerspaces"/>
    <x v="2661"/>
    <d v="2013-10-25T18:00:10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s v="makerspaces"/>
    <x v="2663"/>
    <d v="2015-09-04T10:00:00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5"/>
    <x v="2"/>
    <s v="makerspaces"/>
    <x v="2664"/>
    <d v="2015-12-09T01:59:00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s v="makerspaces"/>
    <x v="2665"/>
    <d v="2015-05-04T16:29:34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n v="78"/>
    <x v="2"/>
    <s v="makerspaces"/>
    <x v="2666"/>
    <d v="2015-09-25T16:00:00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n v="93"/>
    <x v="2"/>
    <s v="makerspaces"/>
    <x v="2667"/>
    <d v="2016-02-10T17:13:36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s v="makerspaces"/>
    <x v="2668"/>
    <d v="2015-11-09T09:32:00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s v="makerspaces"/>
    <x v="2670"/>
    <d v="2014-07-28T19:29:40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n v="34"/>
    <x v="2"/>
    <s v="makerspaces"/>
    <x v="2671"/>
    <d v="2014-12-19T14:38:00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s v="makerspaces"/>
    <x v="2672"/>
    <d v="2015-12-28T01:00:00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8"/>
    <x v="2"/>
    <s v="makerspaces"/>
    <x v="2673"/>
    <d v="2014-10-29T17:45:00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s v="makerspaces"/>
    <x v="2674"/>
    <d v="2016-07-04T23:59:00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6"/>
    <x v="2"/>
    <s v="makerspaces"/>
    <x v="2675"/>
    <d v="2014-11-10T16:34:49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s v="makerspaces"/>
    <x v="2676"/>
    <d v="2016-05-22T09:59:34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7"/>
    <x v="2"/>
    <s v="makerspaces"/>
    <x v="2677"/>
    <d v="2014-07-02T19:42:23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n v="28"/>
    <x v="7"/>
    <s v="food trucks"/>
    <x v="2681"/>
    <d v="2014-07-10T16:29:10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s v="food trucks"/>
    <x v="2682"/>
    <d v="2014-11-22T00:59:00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n v="6"/>
    <x v="7"/>
    <s v="food trucks"/>
    <x v="2688"/>
    <d v="2015-02-23T22:00:00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n v="73"/>
    <x v="7"/>
    <s v="food trucks"/>
    <x v="2690"/>
    <d v="2015-06-02T21:31:16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s v="food trucks"/>
    <x v="2691"/>
    <d v="2015-05-10T12:22:37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n v="14"/>
    <x v="7"/>
    <s v="food trucks"/>
    <x v="2693"/>
    <d v="2014-08-12T22:19:26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s v="food trucks"/>
    <x v="2695"/>
    <d v="2015-04-13T22:21:58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n v="90"/>
    <x v="7"/>
    <s v="food trucks"/>
    <x v="2696"/>
    <d v="2014-12-25T15:16:00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s v="food trucks"/>
    <x v="2697"/>
    <d v="2015-08-02T17:00:00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n v="14"/>
    <x v="7"/>
    <s v="food trucks"/>
    <x v="2698"/>
    <d v="2014-06-27T16:33:28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n v="18"/>
    <x v="7"/>
    <s v="food trucks"/>
    <x v="2700"/>
    <d v="2014-09-18T15:59:32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n v="35"/>
    <x v="1"/>
    <s v="spaces"/>
    <x v="2701"/>
    <d v="2017-04-07T12:35:34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n v="133"/>
    <x v="1"/>
    <s v="spaces"/>
    <x v="2702"/>
    <d v="2017-04-05T13:14:37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n v="923"/>
    <x v="1"/>
    <s v="spaces"/>
    <x v="2703"/>
    <d v="2017-03-22T10:33:50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s v="spaces"/>
    <x v="2704"/>
    <d v="2017-04-05T14:41:54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n v="218"/>
    <x v="1"/>
    <s v="spaces"/>
    <x v="2705"/>
    <d v="2017-03-24T15:59:1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n v="150"/>
    <x v="1"/>
    <s v="spaces"/>
    <x v="2706"/>
    <d v="2014-10-16T01:59:00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n v="72"/>
    <x v="1"/>
    <s v="spaces"/>
    <x v="2707"/>
    <d v="2013-05-27T01:59:00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n v="45"/>
    <x v="1"/>
    <s v="spaces"/>
    <x v="2708"/>
    <d v="2016-07-21T11:45:26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n v="165"/>
    <x v="1"/>
    <s v="spaces"/>
    <x v="2709"/>
    <d v="2016-10-03T22:59:00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s v="spaces"/>
    <x v="2710"/>
    <d v="2014-08-08T21:00:00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n v="54"/>
    <x v="1"/>
    <s v="spaces"/>
    <x v="2711"/>
    <d v="2014-06-20T17:01:00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n v="51"/>
    <x v="1"/>
    <s v="spaces"/>
    <x v="2712"/>
    <d v="2013-07-13T13:00:00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n v="109"/>
    <x v="1"/>
    <s v="spaces"/>
    <x v="2713"/>
    <d v="2015-12-24T10:41:24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n v="96"/>
    <x v="1"/>
    <s v="spaces"/>
    <x v="2714"/>
    <d v="2016-10-14T18:00:00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s v="spaces"/>
    <x v="2715"/>
    <d v="2016-02-21T04:33:4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n v="65"/>
    <x v="1"/>
    <s v="spaces"/>
    <x v="2716"/>
    <d v="2015-10-08T02:59:53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n v="93"/>
    <x v="1"/>
    <s v="spaces"/>
    <x v="2717"/>
    <d v="2014-12-06T17:57:29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s v="spaces"/>
    <x v="2718"/>
    <d v="2016-05-03T18:00:00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n v="95"/>
    <x v="1"/>
    <s v="spaces"/>
    <x v="2719"/>
    <d v="2016-04-17T18:44:54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s v="spaces"/>
    <x v="2720"/>
    <d v="2016-11-11T07:10:53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n v="41"/>
    <x v="2"/>
    <s v="hardware"/>
    <x v="2721"/>
    <d v="2013-09-06T14:00:0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n v="69"/>
    <x v="2"/>
    <s v="hardware"/>
    <x v="2722"/>
    <d v="2017-01-29T15:34:13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n v="96"/>
    <x v="2"/>
    <s v="hardware"/>
    <x v="2723"/>
    <d v="2014-12-31T16:08:08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n v="8"/>
    <x v="2"/>
    <s v="hardware"/>
    <x v="2724"/>
    <d v="2015-08-15T02:50:59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n v="512"/>
    <x v="2"/>
    <s v="hardware"/>
    <x v="2725"/>
    <d v="2017-03-01T12:52:15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n v="262"/>
    <x v="2"/>
    <s v="hardware"/>
    <x v="2726"/>
    <d v="2016-04-22T08:55:11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s v="hardware"/>
    <x v="2727"/>
    <d v="2015-08-07T11:14:23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n v="78"/>
    <x v="2"/>
    <s v="hardware"/>
    <x v="2728"/>
    <d v="2015-12-30T09:23:54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n v="341"/>
    <x v="2"/>
    <s v="hardware"/>
    <x v="2729"/>
    <d v="2015-05-01T00:46:37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8"/>
    <x v="2"/>
    <s v="hardware"/>
    <x v="2730"/>
    <d v="2013-04-22T07:59:35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s v="hardware"/>
    <x v="2731"/>
    <d v="2014-10-17T23:00:0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n v="98"/>
    <x v="2"/>
    <s v="hardware"/>
    <x v="2732"/>
    <d v="2013-05-27T19:00:0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n v="452"/>
    <x v="2"/>
    <s v="hardware"/>
    <x v="2733"/>
    <d v="2015-04-10T00:32:54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n v="139"/>
    <x v="2"/>
    <s v="hardware"/>
    <x v="2734"/>
    <d v="2016-10-13T16:59:0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s v="hardware"/>
    <x v="2735"/>
    <d v="2013-03-13T15:00:0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s v="hardware"/>
    <x v="2736"/>
    <d v="2014-04-23T10:59:33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s v="hardware"/>
    <x v="2737"/>
    <d v="2014-01-15T14:00:0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n v="494"/>
    <x v="2"/>
    <s v="hardware"/>
    <x v="2738"/>
    <d v="2016-11-05T22:26:44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n v="23"/>
    <x v="2"/>
    <s v="hardware"/>
    <x v="2739"/>
    <d v="2014-05-05T16:18:37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n v="19"/>
    <x v="2"/>
    <s v="hardware"/>
    <x v="2740"/>
    <d v="2015-03-11T18:45:52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s v="children's books"/>
    <x v="2741"/>
    <d v="2014-10-19T21:07:00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s v="children's books"/>
    <x v="2742"/>
    <d v="2012-05-15T12:16:27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s v="children's books"/>
    <x v="2744"/>
    <d v="2012-02-28T20:29:58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s v="children's books"/>
    <x v="2745"/>
    <d v="2012-07-14T18:42:48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3"/>
    <x v="3"/>
    <s v="children's books"/>
    <x v="2746"/>
    <d v="2014-08-29T13:45:11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n v="14"/>
    <x v="3"/>
    <s v="children's books"/>
    <x v="2748"/>
    <d v="2016-09-02T12:03:22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40"/>
    <x v="3"/>
    <s v="children's books"/>
    <x v="2752"/>
    <d v="2011-12-18T13:21:44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n v="48"/>
    <x v="3"/>
    <s v="children's books"/>
    <x v="2753"/>
    <d v="2012-08-26T16:37:03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n v="18"/>
    <x v="3"/>
    <s v="children's books"/>
    <x v="2755"/>
    <d v="2015-04-08T13:58:47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n v="32"/>
    <x v="3"/>
    <s v="children's books"/>
    <x v="2756"/>
    <d v="2014-01-11T16:36:41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n v="53"/>
    <x v="3"/>
    <s v="children's books"/>
    <x v="2759"/>
    <d v="2016-07-16T03:47:46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n v="12"/>
    <x v="3"/>
    <s v="children's books"/>
    <x v="2764"/>
    <d v="2012-05-30T14:00:00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2"/>
    <x v="3"/>
    <s v="children's books"/>
    <x v="2767"/>
    <d v="2015-08-16T18:00:50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30"/>
    <x v="3"/>
    <s v="children's books"/>
    <x v="2768"/>
    <d v="2012-03-29T08:45:23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n v="64"/>
    <x v="3"/>
    <s v="children's books"/>
    <x v="2770"/>
    <d v="2014-03-18T10:55:30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s v="children's books"/>
    <x v="2774"/>
    <d v="2013-03-07T22:02:08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s v="children's books"/>
    <x v="2776"/>
    <d v="2015-06-12T02:07:56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s v="children's books"/>
    <x v="2778"/>
    <d v="2014-08-25T18:28:26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n v="67"/>
    <x v="1"/>
    <s v="plays"/>
    <x v="2782"/>
    <d v="2015-02-16T23:59:00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n v="19"/>
    <x v="1"/>
    <s v="plays"/>
    <x v="2783"/>
    <d v="2015-04-23T07:50:4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n v="67"/>
    <x v="1"/>
    <s v="plays"/>
    <x v="2784"/>
    <d v="2014-10-29T13:54:03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n v="37"/>
    <x v="1"/>
    <s v="plays"/>
    <x v="2785"/>
    <d v="2016-08-05T16:00:00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n v="40"/>
    <x v="1"/>
    <s v="plays"/>
    <x v="2786"/>
    <d v="2014-07-09T08:39:40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n v="32"/>
    <x v="1"/>
    <s v="plays"/>
    <x v="2787"/>
    <d v="2014-07-17T23:45:52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n v="103"/>
    <x v="1"/>
    <s v="plays"/>
    <x v="2788"/>
    <d v="2016-07-29T11:50:43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n v="127"/>
    <x v="1"/>
    <s v="plays"/>
    <x v="2789"/>
    <d v="2015-03-11T23:00:00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n v="48"/>
    <x v="1"/>
    <s v="plays"/>
    <x v="2790"/>
    <d v="2015-02-11T17:31:43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n v="74"/>
    <x v="1"/>
    <s v="plays"/>
    <x v="2791"/>
    <d v="2016-09-08T23:00:00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n v="90"/>
    <x v="1"/>
    <s v="plays"/>
    <x v="2792"/>
    <d v="2015-08-12T00:32:39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n v="152"/>
    <x v="1"/>
    <s v="plays"/>
    <x v="2793"/>
    <d v="2015-07-21T05:03:25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n v="37"/>
    <x v="1"/>
    <s v="plays"/>
    <x v="2795"/>
    <d v="2014-06-06T18:00:00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n v="88"/>
    <x v="1"/>
    <s v="plays"/>
    <x v="2797"/>
    <d v="2014-07-08T17:34:00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n v="37"/>
    <x v="1"/>
    <s v="plays"/>
    <x v="2798"/>
    <d v="2015-07-31T11:00:00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s v="plays"/>
    <x v="2799"/>
    <d v="2016-06-17T11:00:00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n v="43"/>
    <x v="1"/>
    <s v="plays"/>
    <x v="2800"/>
    <d v="2015-01-04T08:16:0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n v="52"/>
    <x v="1"/>
    <s v="plays"/>
    <x v="2801"/>
    <d v="2014-10-10T06:00:00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n v="34"/>
    <x v="1"/>
    <s v="plays"/>
    <x v="2802"/>
    <d v="2015-08-06T10:31:47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n v="91"/>
    <x v="1"/>
    <s v="plays"/>
    <x v="2803"/>
    <d v="2015-07-15T19:00:00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n v="25"/>
    <x v="1"/>
    <s v="plays"/>
    <x v="2805"/>
    <d v="2015-08-22T07:07:53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n v="45"/>
    <x v="1"/>
    <s v="plays"/>
    <x v="2806"/>
    <d v="2015-08-05T06:00:00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n v="68"/>
    <x v="1"/>
    <s v="plays"/>
    <x v="2807"/>
    <d v="2015-06-29T15:57:18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n v="66"/>
    <x v="1"/>
    <s v="plays"/>
    <x v="2808"/>
    <d v="2015-08-22T15:18:55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n v="122"/>
    <x v="1"/>
    <s v="plays"/>
    <x v="2809"/>
    <d v="2016-03-30T09:39:00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n v="48"/>
    <x v="1"/>
    <s v="plays"/>
    <x v="2810"/>
    <d v="2014-05-31T22:59:00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n v="93"/>
    <x v="1"/>
    <s v="plays"/>
    <x v="2811"/>
    <d v="2015-02-23T06:55:03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n v="69"/>
    <x v="1"/>
    <s v="plays"/>
    <x v="2812"/>
    <d v="2015-04-05T23:00:00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n v="38"/>
    <x v="1"/>
    <s v="plays"/>
    <x v="2813"/>
    <d v="2016-12-14T12:49:21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n v="26"/>
    <x v="1"/>
    <s v="plays"/>
    <x v="2814"/>
    <d v="2015-05-09T04:35:15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n v="44"/>
    <x v="1"/>
    <s v="plays"/>
    <x v="2815"/>
    <d v="2016-08-07T13:38:29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n v="26"/>
    <x v="1"/>
    <s v="plays"/>
    <x v="2816"/>
    <d v="2015-08-02T11:00:00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n v="24"/>
    <x v="1"/>
    <s v="plays"/>
    <x v="2817"/>
    <d v="2015-02-28T10:14:22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n v="104"/>
    <x v="1"/>
    <s v="plays"/>
    <x v="2818"/>
    <d v="2015-09-23T09:21:2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n v="51"/>
    <x v="1"/>
    <s v="plays"/>
    <x v="2819"/>
    <d v="2015-06-14T07:36:49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n v="14"/>
    <x v="1"/>
    <s v="plays"/>
    <x v="2820"/>
    <d v="2016-02-25T19:00:00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n v="29"/>
    <x v="1"/>
    <s v="plays"/>
    <x v="2821"/>
    <d v="2014-09-23T17:08:55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n v="64"/>
    <x v="1"/>
    <s v="plays"/>
    <x v="2822"/>
    <d v="2015-03-27T10:24:52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n v="9"/>
    <x v="1"/>
    <s v="plays"/>
    <x v="2823"/>
    <d v="2015-03-31T17:59:00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n v="51"/>
    <x v="1"/>
    <s v="plays"/>
    <x v="2824"/>
    <d v="2015-06-12T20:43:00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n v="61"/>
    <x v="1"/>
    <s v="plays"/>
    <x v="2825"/>
    <d v="2015-12-04T14:01:2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n v="114"/>
    <x v="1"/>
    <s v="plays"/>
    <x v="2826"/>
    <d v="2015-07-10T02:00:00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n v="105"/>
    <x v="1"/>
    <s v="plays"/>
    <x v="2827"/>
    <d v="2016-06-03T11:30:00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n v="99"/>
    <x v="1"/>
    <s v="plays"/>
    <x v="2828"/>
    <d v="2015-10-02T18:00:00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n v="36"/>
    <x v="1"/>
    <s v="plays"/>
    <x v="2829"/>
    <d v="2016-06-02T05:25:18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n v="273"/>
    <x v="1"/>
    <s v="plays"/>
    <x v="2830"/>
    <d v="2014-05-11T22:59:00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n v="64"/>
    <x v="1"/>
    <s v="plays"/>
    <x v="2831"/>
    <d v="2015-07-16T14:47:50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n v="31"/>
    <x v="1"/>
    <s v="plays"/>
    <x v="2832"/>
    <d v="2014-11-23T17:00:00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n v="84"/>
    <x v="1"/>
    <s v="plays"/>
    <x v="2833"/>
    <d v="2015-10-10T21:00:00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n v="65"/>
    <x v="1"/>
    <s v="plays"/>
    <x v="2834"/>
    <d v="2015-01-30T18:02:10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n v="21"/>
    <x v="1"/>
    <s v="plays"/>
    <x v="2835"/>
    <d v="2015-12-04T19:00:00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n v="45"/>
    <x v="1"/>
    <s v="plays"/>
    <x v="2836"/>
    <d v="2017-02-17T23:59:00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n v="41"/>
    <x v="1"/>
    <s v="plays"/>
    <x v="2837"/>
    <d v="2015-12-09T17:48:04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n v="45"/>
    <x v="1"/>
    <s v="plays"/>
    <x v="2838"/>
    <d v="2014-08-13T17:00:00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n v="126"/>
    <x v="1"/>
    <s v="plays"/>
    <x v="2839"/>
    <d v="2014-08-24T23:59:00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n v="20"/>
    <x v="1"/>
    <s v="plays"/>
    <x v="2840"/>
    <d v="2015-03-18T12:00:00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n v="61"/>
    <x v="1"/>
    <s v="plays"/>
    <x v="2845"/>
    <d v="2015-06-07T19:23:53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n v="24"/>
    <x v="1"/>
    <s v="plays"/>
    <x v="2848"/>
    <d v="2015-05-29T10:34:19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n v="24"/>
    <x v="1"/>
    <s v="plays"/>
    <x v="2850"/>
    <d v="2014-09-05T19:10:11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n v="16"/>
    <x v="1"/>
    <s v="plays"/>
    <x v="2852"/>
    <d v="2014-06-20T20:05:03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n v="30"/>
    <x v="1"/>
    <s v="plays"/>
    <x v="2854"/>
    <d v="2015-05-07T12:11:59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n v="25"/>
    <x v="1"/>
    <s v="plays"/>
    <x v="2856"/>
    <d v="2015-08-08T16:34:00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n v="30"/>
    <x v="1"/>
    <s v="plays"/>
    <x v="2860"/>
    <d v="2016-06-19T14:12:5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n v="27"/>
    <x v="1"/>
    <s v="plays"/>
    <x v="2861"/>
    <d v="2015-09-24T09:10:48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n v="19"/>
    <x v="1"/>
    <s v="plays"/>
    <x v="2862"/>
    <d v="2014-06-24T13:57:09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n v="14"/>
    <x v="1"/>
    <s v="plays"/>
    <x v="2864"/>
    <d v="2015-07-17T08:18:00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n v="23"/>
    <x v="1"/>
    <s v="plays"/>
    <x v="2866"/>
    <d v="2016-10-14T17:00:00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n v="51"/>
    <x v="1"/>
    <s v="plays"/>
    <x v="2867"/>
    <d v="2016-07-03T23:00:00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n v="106"/>
    <x v="1"/>
    <s v="plays"/>
    <x v="2868"/>
    <d v="2016-10-05T14:50:54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n v="36"/>
    <x v="1"/>
    <s v="plays"/>
    <x v="2869"/>
    <d v="2016-07-19T09:14:41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n v="84"/>
    <x v="1"/>
    <s v="plays"/>
    <x v="2870"/>
    <d v="2014-05-16T23:32:45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n v="36"/>
    <x v="1"/>
    <s v="plays"/>
    <x v="2871"/>
    <d v="2014-12-21T12:43:33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n v="120"/>
    <x v="1"/>
    <s v="plays"/>
    <x v="2873"/>
    <d v="2015-01-28T14:37:11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n v="91"/>
    <x v="1"/>
    <s v="plays"/>
    <x v="2874"/>
    <d v="2017-01-17T15:16:2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n v="3"/>
    <x v="1"/>
    <s v="plays"/>
    <x v="2875"/>
    <d v="2016-05-04T22:04:53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n v="109"/>
    <x v="1"/>
    <s v="plays"/>
    <x v="2877"/>
    <d v="2016-11-30T12:00:00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n v="16"/>
    <x v="1"/>
    <s v="plays"/>
    <x v="2878"/>
    <d v="2015-07-03T09:46:35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n v="97"/>
    <x v="1"/>
    <s v="plays"/>
    <x v="2880"/>
    <d v="2015-08-20T12:05:00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n v="382"/>
    <x v="1"/>
    <s v="plays"/>
    <x v="2883"/>
    <d v="2016-02-05T23:59:00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n v="47"/>
    <x v="1"/>
    <s v="plays"/>
    <x v="2884"/>
    <d v="2014-12-05T12:27:15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n v="82"/>
    <x v="1"/>
    <s v="plays"/>
    <x v="2889"/>
    <d v="2014-08-29T15:43:05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n v="28"/>
    <x v="1"/>
    <s v="plays"/>
    <x v="2891"/>
    <d v="2016-04-15T15:12:08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n v="30"/>
    <x v="1"/>
    <s v="plays"/>
    <x v="2892"/>
    <d v="2014-08-25T16:00:00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n v="13"/>
    <x v="1"/>
    <s v="plays"/>
    <x v="2893"/>
    <d v="2015-01-08T21:00:00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n v="6"/>
    <x v="1"/>
    <s v="plays"/>
    <x v="2895"/>
    <d v="2014-06-22T16:00:00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n v="53"/>
    <x v="1"/>
    <s v="plays"/>
    <x v="2896"/>
    <d v="2016-12-12T01:00:00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n v="184"/>
    <x v="1"/>
    <s v="plays"/>
    <x v="2897"/>
    <d v="2015-10-11T10:29:05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n v="27"/>
    <x v="1"/>
    <s v="plays"/>
    <x v="2898"/>
    <d v="2015-10-31T10:57:33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n v="487"/>
    <x v="1"/>
    <s v="plays"/>
    <x v="2900"/>
    <d v="2014-08-09T00:37:12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n v="10"/>
    <x v="1"/>
    <s v="plays"/>
    <x v="2903"/>
    <d v="2015-09-08T23:00:18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n v="19"/>
    <x v="1"/>
    <s v="plays"/>
    <x v="2904"/>
    <d v="2014-11-09T07:00:00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n v="37"/>
    <x v="1"/>
    <s v="plays"/>
    <x v="2905"/>
    <d v="2016-09-06T20:21:53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n v="81"/>
    <x v="1"/>
    <s v="plays"/>
    <x v="2906"/>
    <d v="2015-07-31T20:00:00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n v="53"/>
    <x v="1"/>
    <s v="plays"/>
    <x v="2908"/>
    <d v="2016-06-08T12:33:39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n v="47"/>
    <x v="1"/>
    <s v="plays"/>
    <x v="2911"/>
    <d v="2015-06-27T13:27:0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n v="79"/>
    <x v="1"/>
    <s v="plays"/>
    <x v="2912"/>
    <d v="2016-01-14T22:09:34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n v="204"/>
    <x v="1"/>
    <s v="plays"/>
    <x v="2915"/>
    <d v="2016-03-16T03:33:10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n v="21"/>
    <x v="1"/>
    <s v="plays"/>
    <x v="2916"/>
    <d v="2014-05-19T06:26:29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n v="49"/>
    <x v="1"/>
    <s v="plays"/>
    <x v="2917"/>
    <d v="2015-09-16T00:37:27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n v="69"/>
    <x v="1"/>
    <s v="plays"/>
    <x v="2918"/>
    <d v="2015-10-29T10:06:47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n v="9"/>
    <x v="1"/>
    <s v="plays"/>
    <x v="2919"/>
    <d v="2014-08-05T09:52:09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n v="52"/>
    <x v="1"/>
    <s v="plays"/>
    <x v="2920"/>
    <d v="2015-03-25T13:01:10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n v="84"/>
    <x v="1"/>
    <s v="musical"/>
    <x v="2922"/>
    <d v="2015-05-18T15:58:47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n v="176"/>
    <x v="1"/>
    <s v="musical"/>
    <x v="2924"/>
    <d v="2015-05-08T22:59:0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s v="musical"/>
    <x v="2925"/>
    <d v="2014-09-11T09:01:08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n v="113"/>
    <x v="1"/>
    <s v="musical"/>
    <x v="2927"/>
    <d v="2014-07-15T00:00:0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n v="42"/>
    <x v="1"/>
    <s v="musical"/>
    <x v="2928"/>
    <d v="2016-03-04T18:57:26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n v="256"/>
    <x v="1"/>
    <s v="musical"/>
    <x v="2929"/>
    <d v="2014-05-25T08:32:38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s v="musical"/>
    <x v="2930"/>
    <d v="2015-05-07T09:01:04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n v="89"/>
    <x v="1"/>
    <s v="musical"/>
    <x v="2931"/>
    <d v="2014-09-15T01:08:0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n v="86"/>
    <x v="1"/>
    <s v="musical"/>
    <x v="2932"/>
    <d v="2015-02-21T06:00:0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n v="48"/>
    <x v="1"/>
    <s v="musical"/>
    <x v="2933"/>
    <d v="2016-06-04T17:57:33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n v="73"/>
    <x v="1"/>
    <s v="musical"/>
    <x v="2934"/>
    <d v="2014-06-15T10:16:04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n v="91"/>
    <x v="1"/>
    <s v="musical"/>
    <x v="2935"/>
    <d v="2016-08-29T12:00:0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n v="38"/>
    <x v="1"/>
    <s v="musical"/>
    <x v="2936"/>
    <d v="2014-10-12T23:59:0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n v="37"/>
    <x v="1"/>
    <s v="musical"/>
    <x v="2937"/>
    <d v="2014-07-13T05:58:33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n v="127"/>
    <x v="1"/>
    <s v="musical"/>
    <x v="2938"/>
    <d v="2015-01-30T11:53:34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n v="330"/>
    <x v="1"/>
    <s v="musical"/>
    <x v="2939"/>
    <d v="2014-08-27T20:00:0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n v="82"/>
    <x v="1"/>
    <s v="musical"/>
    <x v="2940"/>
    <d v="2015-01-18T13:33:38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n v="203"/>
    <x v="1"/>
    <s v="spaces"/>
    <x v="2942"/>
    <d v="2015-12-16T15:18:00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n v="83"/>
    <x v="1"/>
    <s v="spaces"/>
    <x v="2947"/>
    <d v="2016-11-24T12:11:00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n v="3"/>
    <x v="1"/>
    <s v="spaces"/>
    <x v="2948"/>
    <d v="2015-06-02T10:34:53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n v="13"/>
    <x v="1"/>
    <s v="spaces"/>
    <x v="2949"/>
    <d v="2015-11-19T15:45:17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s v="spaces"/>
    <x v="2951"/>
    <d v="2014-10-05T14:16:13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s v="spaces"/>
    <x v="2952"/>
    <d v="2016-10-16T23:00:00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n v="202"/>
    <x v="1"/>
    <s v="spaces"/>
    <x v="2953"/>
    <d v="2015-10-08T14:00:21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n v="67"/>
    <x v="1"/>
    <s v="spaces"/>
    <x v="2956"/>
    <d v="2016-05-04T18:00:50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n v="94"/>
    <x v="1"/>
    <s v="spaces"/>
    <x v="2957"/>
    <d v="2015-03-27T18:16:12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n v="51"/>
    <x v="1"/>
    <s v="plays"/>
    <x v="2961"/>
    <d v="2015-03-25T23:00:00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n v="61"/>
    <x v="1"/>
    <s v="plays"/>
    <x v="2962"/>
    <d v="2015-03-01T01:59:00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n v="110"/>
    <x v="1"/>
    <s v="plays"/>
    <x v="2963"/>
    <d v="2015-07-02T06:17:04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s v="plays"/>
    <x v="2964"/>
    <d v="2014-08-06T16:32:00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n v="42"/>
    <x v="1"/>
    <s v="plays"/>
    <x v="2965"/>
    <d v="2015-07-07T12:30:33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n v="89"/>
    <x v="1"/>
    <s v="plays"/>
    <x v="2966"/>
    <d v="2015-09-16T12:43:32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n v="81"/>
    <x v="1"/>
    <s v="plays"/>
    <x v="2967"/>
    <d v="2015-03-08T22:44:52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n v="79"/>
    <x v="1"/>
    <s v="plays"/>
    <x v="2968"/>
    <d v="2016-08-16T22:59:00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n v="96"/>
    <x v="1"/>
    <s v="plays"/>
    <x v="2969"/>
    <d v="2015-05-03T17:51:00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n v="70"/>
    <x v="1"/>
    <s v="plays"/>
    <x v="2970"/>
    <d v="2014-07-18T11:04:11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n v="75"/>
    <x v="1"/>
    <s v="plays"/>
    <x v="2971"/>
    <d v="2014-08-31T10:47:58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n v="124"/>
    <x v="1"/>
    <s v="plays"/>
    <x v="2972"/>
    <d v="2016-12-04T20:00:00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n v="265"/>
    <x v="1"/>
    <s v="plays"/>
    <x v="2973"/>
    <d v="2015-12-31T23:00:00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n v="59"/>
    <x v="1"/>
    <s v="plays"/>
    <x v="2974"/>
    <d v="2014-09-25T20:35:00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n v="71"/>
    <x v="1"/>
    <s v="plays"/>
    <x v="2975"/>
    <d v="2014-11-26T22:00:00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n v="9"/>
    <x v="1"/>
    <s v="plays"/>
    <x v="2976"/>
    <d v="2016-03-13T07:00:00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n v="114"/>
    <x v="1"/>
    <s v="plays"/>
    <x v="2977"/>
    <d v="2015-03-22T21:14:00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n v="61"/>
    <x v="1"/>
    <s v="plays"/>
    <x v="2978"/>
    <d v="2014-10-20T00:59:00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.014"/>
    <n v="111"/>
    <x v="1"/>
    <s v="plays"/>
    <x v="2979"/>
    <d v="2015-01-06T01:00:00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n v="137"/>
    <x v="1"/>
    <s v="plays"/>
    <x v="2980"/>
    <d v="2015-08-23T21:00:00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n v="54"/>
    <x v="1"/>
    <s v="spaces"/>
    <x v="2981"/>
    <d v="2015-09-23T08:25:56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n v="87"/>
    <x v="1"/>
    <s v="spaces"/>
    <x v="2982"/>
    <d v="2016-02-11T11:29:03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n v="156"/>
    <x v="1"/>
    <s v="spaces"/>
    <x v="2983"/>
    <d v="2014-11-11T11:10:36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n v="116"/>
    <x v="1"/>
    <s v="spaces"/>
    <x v="2984"/>
    <d v="2016-08-24T01:41:21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s v="spaces"/>
    <x v="2985"/>
    <d v="2016-10-30T23:00:00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n v="46"/>
    <x v="1"/>
    <s v="spaces"/>
    <x v="2986"/>
    <d v="2016-05-01T06:00:06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n v="105"/>
    <x v="1"/>
    <s v="spaces"/>
    <x v="2987"/>
    <d v="2016-10-12T19:00:00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n v="36"/>
    <x v="1"/>
    <s v="spaces"/>
    <x v="2988"/>
    <d v="2016-06-20T03:41:21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n v="371"/>
    <x v="1"/>
    <s v="spaces"/>
    <x v="2990"/>
    <d v="2016-01-07T08:47:00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n v="95"/>
    <x v="1"/>
    <s v="spaces"/>
    <x v="2991"/>
    <d v="2017-01-27T15:05:30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n v="49"/>
    <x v="1"/>
    <s v="spaces"/>
    <x v="2992"/>
    <d v="2016-10-09T13:25:10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n v="46"/>
    <x v="1"/>
    <s v="spaces"/>
    <x v="2993"/>
    <d v="2016-02-20T15:07:47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n v="24"/>
    <x v="1"/>
    <s v="spaces"/>
    <x v="2994"/>
    <d v="2014-10-03T06:29:32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n v="64"/>
    <x v="1"/>
    <s v="spaces"/>
    <x v="2995"/>
    <d v="2017-01-19T10:57:51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s v="spaces"/>
    <x v="2996"/>
    <d v="2015-05-26T16:54:00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n v="91"/>
    <x v="1"/>
    <s v="spaces"/>
    <x v="2997"/>
    <d v="2017-02-26T23:59:00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s v="spaces"/>
    <x v="2998"/>
    <d v="2014-06-15T23:25:00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n v="81"/>
    <x v="1"/>
    <s v="spaces"/>
    <x v="2999"/>
    <d v="2017-02-28T21:00:00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n v="63"/>
    <x v="1"/>
    <s v="spaces"/>
    <x v="3000"/>
    <d v="2017-01-31T13:00:00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n v="132"/>
    <x v="1"/>
    <s v="spaces"/>
    <x v="3001"/>
    <d v="2016-07-13T16:29:42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n v="74"/>
    <x v="1"/>
    <s v="spaces"/>
    <x v="3002"/>
    <d v="2012-12-26T15:04:12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n v="179"/>
    <x v="1"/>
    <s v="spaces"/>
    <x v="3003"/>
    <d v="2016-03-01T00:59:00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n v="163"/>
    <x v="1"/>
    <s v="spaces"/>
    <x v="3004"/>
    <d v="2014-11-15T17:08:44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n v="109"/>
    <x v="1"/>
    <s v="spaces"/>
    <x v="3005"/>
    <d v="2014-10-06T11:11:45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n v="89"/>
    <x v="1"/>
    <s v="spaces"/>
    <x v="3006"/>
    <d v="2014-12-14T13:09:51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n v="117"/>
    <x v="1"/>
    <s v="spaces"/>
    <x v="3008"/>
    <d v="2016-01-21T00:05:19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n v="234"/>
    <x v="1"/>
    <s v="spaces"/>
    <x v="3009"/>
    <d v="2014-11-26T09:40:40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n v="15"/>
    <x v="1"/>
    <s v="spaces"/>
    <x v="3011"/>
    <d v="2015-12-23T17:59:00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n v="86"/>
    <x v="1"/>
    <s v="spaces"/>
    <x v="3012"/>
    <d v="2015-02-10T11:52:10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s v="spaces"/>
    <x v="3013"/>
    <d v="2015-06-21T15:04:09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n v="51"/>
    <x v="1"/>
    <s v="spaces"/>
    <x v="3014"/>
    <d v="2014-11-05T00:00:00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n v="88"/>
    <x v="1"/>
    <s v="spaces"/>
    <x v="3015"/>
    <d v="2014-06-10T23:00:00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n v="243"/>
    <x v="1"/>
    <s v="spaces"/>
    <x v="3016"/>
    <d v="2014-07-18T08:09:12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n v="147"/>
    <x v="1"/>
    <s v="spaces"/>
    <x v="3017"/>
    <d v="2014-08-20T15:24:03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n v="104"/>
    <x v="1"/>
    <s v="spaces"/>
    <x v="3018"/>
    <d v="2015-07-20T17:00:00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n v="81"/>
    <x v="1"/>
    <s v="spaces"/>
    <x v="3019"/>
    <d v="2014-05-26T22:00:00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n v="235"/>
    <x v="1"/>
    <s v="spaces"/>
    <x v="3020"/>
    <d v="2015-08-14T15:18:53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n v="51"/>
    <x v="1"/>
    <s v="spaces"/>
    <x v="3021"/>
    <d v="2016-11-22T00:59:00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s v="spaces"/>
    <x v="3022"/>
    <d v="2016-08-27T17:53:29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n v="121"/>
    <x v="1"/>
    <s v="spaces"/>
    <x v="3023"/>
    <d v="2015-06-11T11:13:06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n v="68"/>
    <x v="1"/>
    <s v="spaces"/>
    <x v="3024"/>
    <d v="2012-10-06T18:51:15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n v="53"/>
    <x v="1"/>
    <s v="spaces"/>
    <x v="3025"/>
    <d v="2014-05-30T11:00:00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n v="52"/>
    <x v="1"/>
    <s v="spaces"/>
    <x v="3026"/>
    <d v="2017-03-03T06:01:32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n v="165"/>
    <x v="1"/>
    <s v="spaces"/>
    <x v="3027"/>
    <d v="2015-03-20T10:54:11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n v="85"/>
    <x v="1"/>
    <s v="spaces"/>
    <x v="3028"/>
    <d v="2016-08-15T01:20:25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s v="spaces"/>
    <x v="3029"/>
    <d v="2014-11-17T23:35:00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n v="46"/>
    <x v="1"/>
    <s v="spaces"/>
    <x v="3030"/>
    <d v="2015-09-16T12:56:11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n v="52"/>
    <x v="1"/>
    <s v="spaces"/>
    <x v="3031"/>
    <d v="2016-10-14T16:10:47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n v="51"/>
    <x v="1"/>
    <s v="spaces"/>
    <x v="3032"/>
    <d v="2015-09-10T20:04:19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n v="192"/>
    <x v="1"/>
    <s v="spaces"/>
    <x v="3033"/>
    <d v="2016-08-17T21:38:45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n v="90"/>
    <x v="1"/>
    <s v="spaces"/>
    <x v="3034"/>
    <d v="2016-10-31T22:59:00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s v="spaces"/>
    <x v="3035"/>
    <d v="2013-05-04T08:26:49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n v="97"/>
    <x v="1"/>
    <s v="spaces"/>
    <x v="3036"/>
    <d v="2013-08-16T06:59:00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n v="34"/>
    <x v="1"/>
    <s v="spaces"/>
    <x v="3037"/>
    <d v="2010-10-01T23:59:00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n v="38"/>
    <x v="1"/>
    <s v="spaces"/>
    <x v="3038"/>
    <d v="2016-03-04T01:03:17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n v="93"/>
    <x v="1"/>
    <s v="spaces"/>
    <x v="3039"/>
    <d v="2013-12-29T02:59:00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n v="77"/>
    <x v="1"/>
    <s v="spaces"/>
    <x v="3040"/>
    <d v="2015-06-26T18:00:00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n v="97"/>
    <x v="1"/>
    <s v="spaces"/>
    <x v="3041"/>
    <d v="2016-01-20T15:50:4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n v="52"/>
    <x v="1"/>
    <s v="spaces"/>
    <x v="3042"/>
    <d v="2015-10-06T11:30:47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s v="spaces"/>
    <x v="3043"/>
    <d v="2015-04-15T21:50:00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n v="85"/>
    <x v="1"/>
    <s v="spaces"/>
    <x v="3044"/>
    <d v="2016-02-02T12:26: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s v="spaces"/>
    <x v="3045"/>
    <d v="2014-08-21T22:44:15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n v="260"/>
    <x v="1"/>
    <s v="spaces"/>
    <x v="3046"/>
    <d v="2014-09-09T23:52:00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n v="38"/>
    <x v="1"/>
    <s v="spaces"/>
    <x v="3047"/>
    <d v="2016-04-27T08:16:00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n v="178"/>
    <x v="1"/>
    <s v="spaces"/>
    <x v="3048"/>
    <d v="2014-12-31T16:22:00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n v="75"/>
    <x v="1"/>
    <s v="spaces"/>
    <x v="3049"/>
    <d v="2015-06-13T19:20:55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n v="71"/>
    <x v="1"/>
    <s v="spaces"/>
    <x v="3050"/>
    <d v="2016-05-04T23:02:40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n v="24"/>
    <x v="1"/>
    <s v="spaces"/>
    <x v="3051"/>
    <d v="2017-02-08T04:59:05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n v="38"/>
    <x v="1"/>
    <s v="spaces"/>
    <x v="3052"/>
    <d v="2015-05-28T10:59:00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n v="14"/>
    <x v="1"/>
    <s v="spaces"/>
    <x v="3053"/>
    <d v="2014-10-01T22:59:00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s v="spaces"/>
    <x v="3060"/>
    <d v="2015-09-28T01:35:34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s v="spaces"/>
    <x v="3062"/>
    <d v="2015-09-30T13:00:00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n v="26"/>
    <x v="1"/>
    <s v="spaces"/>
    <x v="3063"/>
    <d v="2016-10-22T17:08:5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s v="spaces"/>
    <x v="3064"/>
    <d v="2015-11-22T01:59:00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s v="spaces"/>
    <x v="3066"/>
    <d v="2016-07-10T00:28:57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s v="spaces"/>
    <x v="3068"/>
    <d v="2015-10-16T11:35:52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n v="21"/>
    <x v="1"/>
    <s v="spaces"/>
    <x v="3069"/>
    <d v="2014-12-14T15:00:34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s v="spaces"/>
    <x v="3070"/>
    <d v="2016-12-07T12:36:09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n v="62"/>
    <x v="1"/>
    <s v="spaces"/>
    <x v="3071"/>
    <d v="2015-04-21T00:59:00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n v="93"/>
    <x v="1"/>
    <s v="spaces"/>
    <x v="3073"/>
    <d v="2015-06-14T14:19:00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n v="8"/>
    <x v="1"/>
    <s v="spaces"/>
    <x v="3074"/>
    <d v="2016-03-10T08:42:39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s v="spaces"/>
    <x v="3075"/>
    <d v="2016-08-18T21:27:20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n v="31"/>
    <x v="1"/>
    <s v="spaces"/>
    <x v="3076"/>
    <d v="2015-10-09T10:38:43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n v="53"/>
    <x v="1"/>
    <s v="spaces"/>
    <x v="3077"/>
    <d v="2017-03-02T17:57:5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n v="24"/>
    <x v="1"/>
    <s v="spaces"/>
    <x v="3078"/>
    <d v="2015-02-25T22:19:55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s v="spaces"/>
    <x v="3079"/>
    <d v="2015-03-22T11:07:15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s v="spaces"/>
    <x v="3080"/>
    <d v="2014-12-26T20:40:44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s v="spaces"/>
    <x v="3081"/>
    <d v="2015-09-19T23:21:31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n v="19"/>
    <x v="1"/>
    <s v="spaces"/>
    <x v="3083"/>
    <d v="2014-09-01T00:00:00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n v="79"/>
    <x v="1"/>
    <s v="spaces"/>
    <x v="3084"/>
    <d v="2015-05-05T13:48:00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n v="68"/>
    <x v="1"/>
    <s v="spaces"/>
    <x v="3085"/>
    <d v="2015-09-29T16:12:39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n v="17"/>
    <x v="1"/>
    <s v="spaces"/>
    <x v="3086"/>
    <d v="2015-08-17T11:05:59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n v="63"/>
    <x v="1"/>
    <s v="spaces"/>
    <x v="3087"/>
    <d v="2016-12-20T23:36:30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n v="131"/>
    <x v="1"/>
    <s v="spaces"/>
    <x v="3089"/>
    <d v="2016-07-08T20:59:00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n v="1271"/>
    <x v="1"/>
    <s v="spaces"/>
    <x v="3090"/>
    <d v="2015-05-01T13:39:05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n v="89"/>
    <x v="1"/>
    <s v="spaces"/>
    <x v="3091"/>
    <d v="2016-08-14T17:45:43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n v="57"/>
    <x v="1"/>
    <s v="spaces"/>
    <x v="3092"/>
    <d v="2015-10-15T17:00:00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n v="54"/>
    <x v="1"/>
    <s v="spaces"/>
    <x v="3093"/>
    <d v="2014-05-31T22:59:00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s v="spaces"/>
    <x v="3096"/>
    <d v="2015-05-20T14:48:46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n v="41"/>
    <x v="1"/>
    <s v="spaces"/>
    <x v="3097"/>
    <d v="2016-10-07T09:00:00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n v="66"/>
    <x v="1"/>
    <s v="spaces"/>
    <x v="3098"/>
    <d v="2016-02-07T19:17:00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n v="56"/>
    <x v="1"/>
    <s v="spaces"/>
    <x v="3099"/>
    <d v="2016-02-11T23:33:11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n v="141"/>
    <x v="1"/>
    <s v="spaces"/>
    <x v="3100"/>
    <d v="2014-10-20T09:56:15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n v="70"/>
    <x v="1"/>
    <s v="spaces"/>
    <x v="3102"/>
    <d v="2016-08-23T03:10:1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n v="6"/>
    <x v="1"/>
    <s v="spaces"/>
    <x v="3103"/>
    <d v="2015-06-11T22:45:06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n v="80"/>
    <x v="1"/>
    <s v="spaces"/>
    <x v="3105"/>
    <d v="2014-10-19T00:00:00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n v="11"/>
    <x v="1"/>
    <s v="spaces"/>
    <x v="3106"/>
    <d v="2015-09-16T17:00:00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n v="273"/>
    <x v="1"/>
    <s v="spaces"/>
    <x v="3107"/>
    <d v="2015-05-11T14:32:31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n v="59"/>
    <x v="1"/>
    <s v="spaces"/>
    <x v="3109"/>
    <d v="2014-08-27T22:00:10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n v="71"/>
    <x v="1"/>
    <s v="spaces"/>
    <x v="3111"/>
    <d v="2014-10-04T09:17:00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n v="58"/>
    <x v="1"/>
    <s v="spaces"/>
    <x v="3112"/>
    <d v="2016-10-31T21:55:34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n v="126"/>
    <x v="1"/>
    <s v="spaces"/>
    <x v="3113"/>
    <d v="2015-04-17T12:33:02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s v="spaces"/>
    <x v="3120"/>
    <d v="2016-05-05T16:36:36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s v="spaces"/>
    <x v="3123"/>
    <d v="2016-07-09T18:49:5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n v="7"/>
    <x v="1"/>
    <s v="spaces"/>
    <x v="3124"/>
    <d v="2015-02-02T13:43:21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n v="62"/>
    <x v="1"/>
    <s v="spaces"/>
    <x v="3126"/>
    <d v="2016-03-27T18:26:02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n v="140"/>
    <x v="1"/>
    <s v="plays"/>
    <x v="3128"/>
    <d v="2017-03-16T13:49:01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n v="94"/>
    <x v="1"/>
    <s v="plays"/>
    <x v="3130"/>
    <d v="2017-04-13T23:59:00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n v="54"/>
    <x v="1"/>
    <s v="plays"/>
    <x v="3131"/>
    <d v="2017-04-08T07:54:05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n v="34"/>
    <x v="1"/>
    <s v="plays"/>
    <x v="3133"/>
    <d v="2017-03-24T07:33:54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n v="19"/>
    <x v="1"/>
    <s v="plays"/>
    <x v="3134"/>
    <d v="2017-03-27T11:16:59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n v="24"/>
    <x v="1"/>
    <s v="plays"/>
    <x v="3135"/>
    <d v="2017-04-03T22:38:41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.278"/>
    <n v="30"/>
    <x v="1"/>
    <s v="plays"/>
    <x v="3136"/>
    <d v="2017-03-31T17:59:00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n v="33"/>
    <x v="1"/>
    <s v="plays"/>
    <x v="3141"/>
    <d v="2017-04-16T15:00:00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n v="252"/>
    <x v="1"/>
    <s v="plays"/>
    <x v="3144"/>
    <d v="2017-03-19T01:00:00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n v="438"/>
    <x v="1"/>
    <s v="plays"/>
    <x v="3146"/>
    <d v="2017-04-16T10:22:4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n v="111"/>
    <x v="1"/>
    <s v="plays"/>
    <x v="3147"/>
    <d v="2014-11-06T19:15:55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n v="42"/>
    <x v="1"/>
    <s v="plays"/>
    <x v="3148"/>
    <d v="2014-09-30T23:00:00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n v="34"/>
    <x v="1"/>
    <s v="plays"/>
    <x v="3150"/>
    <d v="2011-01-24T23:00:00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n v="104"/>
    <x v="1"/>
    <s v="plays"/>
    <x v="3151"/>
    <d v="2014-09-10T15:09:34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n v="35"/>
    <x v="1"/>
    <s v="plays"/>
    <x v="3152"/>
    <d v="2013-11-02T15:49:27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s v="plays"/>
    <x v="3153"/>
    <d v="2011-04-30T23:59:00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n v="65"/>
    <x v="1"/>
    <s v="plays"/>
    <x v="3154"/>
    <d v="2012-04-01T15:00:58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n v="32"/>
    <x v="1"/>
    <s v="plays"/>
    <x v="3155"/>
    <d v="2012-12-20T06:58:45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n v="63"/>
    <x v="1"/>
    <s v="plays"/>
    <x v="3156"/>
    <d v="2012-06-01T17:52:24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n v="99"/>
    <x v="1"/>
    <s v="plays"/>
    <x v="3157"/>
    <d v="2014-07-19T00:00:00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n v="83"/>
    <x v="1"/>
    <s v="plays"/>
    <x v="3158"/>
    <d v="2013-07-22T15:09:12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n v="39"/>
    <x v="1"/>
    <s v="plays"/>
    <x v="3159"/>
    <d v="2012-01-18T18:00:00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n v="81"/>
    <x v="1"/>
    <s v="plays"/>
    <x v="3160"/>
    <d v="2014-08-12T23:59:00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n v="29"/>
    <x v="1"/>
    <s v="plays"/>
    <x v="3161"/>
    <d v="2014-10-15T07:52:02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n v="81"/>
    <x v="1"/>
    <s v="plays"/>
    <x v="3162"/>
    <d v="2014-07-06T21:00:00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n v="201"/>
    <x v="1"/>
    <s v="plays"/>
    <x v="3163"/>
    <d v="2014-06-15T13:05:25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n v="38"/>
    <x v="1"/>
    <s v="plays"/>
    <x v="3164"/>
    <d v="2014-06-09T14:20:15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n v="59"/>
    <x v="1"/>
    <s v="plays"/>
    <x v="3165"/>
    <d v="2011-05-02T22:59:00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n v="61"/>
    <x v="1"/>
    <s v="plays"/>
    <x v="3166"/>
    <d v="2014-11-26T02:59:00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n v="64"/>
    <x v="1"/>
    <s v="plays"/>
    <x v="3167"/>
    <d v="2014-08-01T23:13:01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n v="51"/>
    <x v="1"/>
    <s v="plays"/>
    <x v="3168"/>
    <d v="2014-06-13T17:00:00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n v="101"/>
    <x v="1"/>
    <s v="plays"/>
    <x v="3169"/>
    <d v="2013-12-12T23:59:00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n v="32"/>
    <x v="1"/>
    <s v="plays"/>
    <x v="3170"/>
    <d v="2014-07-01T23:00:00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n v="66"/>
    <x v="1"/>
    <s v="plays"/>
    <x v="3171"/>
    <d v="2016-05-06T09:35:58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n v="80"/>
    <x v="1"/>
    <s v="plays"/>
    <x v="3172"/>
    <d v="2012-02-14T12:31:08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n v="140"/>
    <x v="1"/>
    <s v="plays"/>
    <x v="3173"/>
    <d v="2014-09-26T16:04:52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n v="132"/>
    <x v="1"/>
    <s v="plays"/>
    <x v="3174"/>
    <d v="2014-08-25T15:45:08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n v="92"/>
    <x v="1"/>
    <s v="plays"/>
    <x v="3175"/>
    <d v="2011-02-17T16:17:07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n v="40"/>
    <x v="1"/>
    <s v="plays"/>
    <x v="3176"/>
    <d v="2013-08-18T10:00:00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n v="58"/>
    <x v="1"/>
    <s v="plays"/>
    <x v="3177"/>
    <d v="2014-06-21T11:00:09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n v="34"/>
    <x v="1"/>
    <s v="plays"/>
    <x v="3178"/>
    <d v="2014-07-16T09:31:15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n v="78"/>
    <x v="1"/>
    <s v="plays"/>
    <x v="3179"/>
    <d v="2013-05-06T11:51:11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n v="32"/>
    <x v="1"/>
    <s v="plays"/>
    <x v="3180"/>
    <d v="2014-06-20T04:54:09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n v="37"/>
    <x v="1"/>
    <s v="plays"/>
    <x v="3181"/>
    <d v="2014-06-15T11:00:00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n v="47"/>
    <x v="1"/>
    <s v="plays"/>
    <x v="3182"/>
    <d v="2012-01-31T12:00:00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n v="41"/>
    <x v="1"/>
    <s v="plays"/>
    <x v="3183"/>
    <d v="2013-08-23T14:04:29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n v="101"/>
    <x v="1"/>
    <s v="plays"/>
    <x v="3184"/>
    <d v="2014-07-01T18:50:31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n v="42"/>
    <x v="1"/>
    <s v="plays"/>
    <x v="3185"/>
    <d v="2014-07-16T18:27:21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n v="47"/>
    <x v="1"/>
    <s v="plays"/>
    <x v="3186"/>
    <d v="2014-09-16T16:00:00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n v="72"/>
    <x v="1"/>
    <s v="plays"/>
    <x v="3187"/>
    <d v="2014-08-04T10:59:33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n v="15"/>
    <x v="1"/>
    <s v="musical"/>
    <x v="3188"/>
    <d v="2015-06-10T04:58:22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s v="musical"/>
    <x v="3189"/>
    <d v="2015-05-24T03:18:52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n v="38"/>
    <x v="1"/>
    <s v="musical"/>
    <x v="3191"/>
    <d v="2016-08-16T13:07:49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s v="musical"/>
    <x v="3192"/>
    <d v="2015-02-28T17:00:0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n v="25"/>
    <x v="1"/>
    <s v="musical"/>
    <x v="3193"/>
    <d v="2015-02-20T18:14:16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n v="54"/>
    <x v="1"/>
    <s v="musical"/>
    <x v="3195"/>
    <d v="2015-02-12T09:15:42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n v="287"/>
    <x v="1"/>
    <s v="musical"/>
    <x v="3197"/>
    <d v="2015-02-04T06:50:18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s v="musical"/>
    <x v="3198"/>
    <d v="2015-02-16T05:11:17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n v="50"/>
    <x v="1"/>
    <s v="musical"/>
    <x v="3199"/>
    <d v="2014-09-06T16:00:0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n v="13"/>
    <x v="1"/>
    <s v="musical"/>
    <x v="3201"/>
    <d v="2014-08-31T13:24:37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n v="110"/>
    <x v="1"/>
    <s v="musical"/>
    <x v="3202"/>
    <d v="2015-12-14T00:59:0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n v="42"/>
    <x v="1"/>
    <s v="musical"/>
    <x v="3203"/>
    <d v="2015-09-25T18:43:42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s v="musical"/>
    <x v="3205"/>
    <d v="2015-05-01T03:59:32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n v="71"/>
    <x v="1"/>
    <s v="musical"/>
    <x v="3207"/>
    <d v="2015-04-23T00:40:07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n v="64"/>
    <x v="1"/>
    <s v="plays"/>
    <x v="3208"/>
    <d v="2014-07-28T09:31:17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n v="51"/>
    <x v="1"/>
    <s v="plays"/>
    <x v="3209"/>
    <d v="2014-06-20T18:00:00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n v="63"/>
    <x v="1"/>
    <s v="plays"/>
    <x v="3210"/>
    <d v="2012-05-31T22:59:00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n v="86"/>
    <x v="1"/>
    <s v="plays"/>
    <x v="3211"/>
    <d v="2014-08-14T21:00:00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n v="54"/>
    <x v="1"/>
    <s v="plays"/>
    <x v="3212"/>
    <d v="2014-08-08T14:05:51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n v="128"/>
    <x v="1"/>
    <s v="plays"/>
    <x v="3213"/>
    <d v="2015-07-26T13:19:19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s v="plays"/>
    <x v="3214"/>
    <d v="2016-01-05T18:55:00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n v="263"/>
    <x v="1"/>
    <s v="plays"/>
    <x v="3215"/>
    <d v="2015-09-09T22:59:00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n v="58"/>
    <x v="1"/>
    <s v="plays"/>
    <x v="3216"/>
    <d v="2015-07-11T09:30:00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n v="51"/>
    <x v="1"/>
    <s v="plays"/>
    <x v="3217"/>
    <d v="2016-11-04T08:06:24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n v="67"/>
    <x v="1"/>
    <s v="plays"/>
    <x v="3218"/>
    <d v="2014-12-30T19:00:00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n v="169"/>
    <x v="1"/>
    <s v="plays"/>
    <x v="3219"/>
    <d v="2015-03-22T17:35:47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n v="257"/>
    <x v="1"/>
    <s v="plays"/>
    <x v="3220"/>
    <d v="2017-03-12T16:00:00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n v="37"/>
    <x v="1"/>
    <s v="plays"/>
    <x v="3221"/>
    <d v="2015-07-05T11:43:23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n v="38"/>
    <x v="1"/>
    <s v="plays"/>
    <x v="3222"/>
    <d v="2015-10-24T16:29:00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n v="46"/>
    <x v="1"/>
    <s v="plays"/>
    <x v="3223"/>
    <d v="2015-08-20T15:02:5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s v="plays"/>
    <x v="3224"/>
    <d v="2017-01-10T00:00:00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n v="53"/>
    <x v="1"/>
    <s v="plays"/>
    <x v="3225"/>
    <d v="2016-06-03T16:00:00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n v="60"/>
    <x v="1"/>
    <s v="plays"/>
    <x v="3226"/>
    <d v="2015-10-30T09:00:12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n v="194"/>
    <x v="1"/>
    <s v="plays"/>
    <x v="3228"/>
    <d v="2015-12-16T23:59:00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s v="plays"/>
    <x v="3229"/>
    <d v="2014-11-20T02:59:58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n v="78"/>
    <x v="1"/>
    <s v="plays"/>
    <x v="3230"/>
    <d v="2014-09-30T22:59:00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n v="58"/>
    <x v="1"/>
    <s v="plays"/>
    <x v="3231"/>
    <d v="2016-04-16T17:39:07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n v="51"/>
    <x v="1"/>
    <s v="plays"/>
    <x v="3232"/>
    <d v="2016-05-03T22:59:00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n v="98"/>
    <x v="1"/>
    <s v="plays"/>
    <x v="3233"/>
    <d v="2017-03-02T14:19:15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s v="plays"/>
    <x v="3234"/>
    <d v="2017-02-01T18:31:00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n v="86"/>
    <x v="1"/>
    <s v="plays"/>
    <x v="3235"/>
    <d v="2016-07-01T03:20:51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n v="183"/>
    <x v="1"/>
    <s v="plays"/>
    <x v="3236"/>
    <d v="2016-12-28T17:00:33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n v="132"/>
    <x v="1"/>
    <s v="plays"/>
    <x v="3237"/>
    <d v="2015-09-28T22:59:00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n v="40"/>
    <x v="1"/>
    <s v="plays"/>
    <x v="3238"/>
    <d v="2015-07-01T07:14:58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s v="plays"/>
    <x v="3239"/>
    <d v="2015-10-25T18:59:00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n v="89"/>
    <x v="1"/>
    <s v="plays"/>
    <x v="3240"/>
    <d v="2017-02-16T18:00:00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n v="59"/>
    <x v="1"/>
    <s v="plays"/>
    <x v="3241"/>
    <d v="2014-10-14T01:59:00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n v="70"/>
    <x v="1"/>
    <s v="plays"/>
    <x v="3242"/>
    <d v="2014-09-19T13:08:12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n v="116"/>
    <x v="1"/>
    <s v="plays"/>
    <x v="3243"/>
    <d v="2015-10-08T19:00:00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n v="24"/>
    <x v="1"/>
    <s v="plays"/>
    <x v="3244"/>
    <d v="2016-12-01T12:39:42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n v="82"/>
    <x v="1"/>
    <s v="plays"/>
    <x v="3245"/>
    <d v="2015-06-11T21:00:00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n v="58"/>
    <x v="1"/>
    <s v="plays"/>
    <x v="3246"/>
    <d v="2015-09-11T22:59:00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n v="47"/>
    <x v="1"/>
    <s v="plays"/>
    <x v="3247"/>
    <d v="2015-07-12T05:25:12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n v="61"/>
    <x v="1"/>
    <s v="plays"/>
    <x v="3248"/>
    <d v="2015-04-04T15:19:17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n v="66"/>
    <x v="1"/>
    <s v="plays"/>
    <x v="3249"/>
    <d v="2015-06-20T12:55:14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n v="120"/>
    <x v="1"/>
    <s v="plays"/>
    <x v="3250"/>
    <d v="2014-11-05T13:48:44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n v="84"/>
    <x v="1"/>
    <s v="plays"/>
    <x v="3251"/>
    <d v="2015-06-21T12:32:4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n v="58"/>
    <x v="1"/>
    <s v="plays"/>
    <x v="3252"/>
    <d v="2016-09-07T06:20:40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n v="178"/>
    <x v="1"/>
    <s v="plays"/>
    <x v="3253"/>
    <d v="2016-09-07T22:45:00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s v="plays"/>
    <x v="3254"/>
    <d v="2015-03-25T20:03:29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.75"/>
    <n v="30"/>
    <x v="1"/>
    <s v="plays"/>
    <x v="3255"/>
    <d v="2014-10-07T13:26:15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n v="73"/>
    <x v="1"/>
    <s v="plays"/>
    <x v="3256"/>
    <d v="2015-06-10T22:59:00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s v="plays"/>
    <x v="3257"/>
    <d v="2017-02-22T08:25:52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n v="99"/>
    <x v="1"/>
    <s v="plays"/>
    <x v="3258"/>
    <d v="2015-01-08T16:17:41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s v="plays"/>
    <x v="3259"/>
    <d v="2016-09-30T22:59:00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n v="75"/>
    <x v="1"/>
    <s v="plays"/>
    <x v="3260"/>
    <d v="2015-11-30T12:08:38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n v="68"/>
    <x v="1"/>
    <s v="plays"/>
    <x v="3261"/>
    <d v="2015-07-16T12:24:3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n v="94"/>
    <x v="1"/>
    <s v="plays"/>
    <x v="3262"/>
    <d v="2014-12-21T23:00:00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n v="42"/>
    <x v="1"/>
    <s v="plays"/>
    <x v="3263"/>
    <d v="2015-10-30T16:00:00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n v="53"/>
    <x v="1"/>
    <s v="plays"/>
    <x v="3264"/>
    <d v="2015-01-28T17:00:00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n v="71"/>
    <x v="1"/>
    <s v="plays"/>
    <x v="3265"/>
    <d v="2015-12-03T12:00:00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n v="49"/>
    <x v="1"/>
    <s v="plays"/>
    <x v="3266"/>
    <d v="2015-06-12T16:00:00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n v="54"/>
    <x v="1"/>
    <s v="plays"/>
    <x v="3267"/>
    <d v="2015-07-17T13:11:00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n v="61"/>
    <x v="1"/>
    <s v="plays"/>
    <x v="3268"/>
    <d v="2016-08-24T16:42:08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n v="39"/>
    <x v="1"/>
    <s v="plays"/>
    <x v="3271"/>
    <d v="2014-11-02T06:29:35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n v="107"/>
    <x v="1"/>
    <s v="plays"/>
    <x v="3272"/>
    <d v="2015-11-06T08:00:09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n v="205"/>
    <x v="1"/>
    <s v="plays"/>
    <x v="3273"/>
    <d v="2016-09-14T14:00:00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n v="55"/>
    <x v="1"/>
    <s v="plays"/>
    <x v="3274"/>
    <d v="2016-03-15T16:00:00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n v="151"/>
    <x v="1"/>
    <s v="plays"/>
    <x v="3275"/>
    <d v="2015-02-08T23:30:00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n v="53"/>
    <x v="1"/>
    <s v="plays"/>
    <x v="3276"/>
    <d v="2016-03-31T22:59:00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n v="55"/>
    <x v="1"/>
    <s v="plays"/>
    <x v="3277"/>
    <d v="2014-11-18T12:23:2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n v="77"/>
    <x v="1"/>
    <s v="plays"/>
    <x v="3278"/>
    <d v="2015-05-30T15:21:43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n v="106"/>
    <x v="1"/>
    <s v="plays"/>
    <x v="3279"/>
    <d v="2016-03-31T20:27:39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n v="69"/>
    <x v="1"/>
    <s v="plays"/>
    <x v="3280"/>
    <d v="2015-06-01T00:00:00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n v="130"/>
    <x v="1"/>
    <s v="plays"/>
    <x v="3281"/>
    <d v="2015-09-01T19:28:25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n v="135"/>
    <x v="1"/>
    <s v="plays"/>
    <x v="3282"/>
    <d v="2016-04-28T23:39:48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n v="18"/>
    <x v="1"/>
    <s v="plays"/>
    <x v="3283"/>
    <d v="2016-02-10T16:00:00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n v="204"/>
    <x v="1"/>
    <s v="plays"/>
    <x v="3284"/>
    <d v="2016-01-29T00:59:00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n v="70"/>
    <x v="1"/>
    <s v="plays"/>
    <x v="3285"/>
    <d v="2017-02-28T00:00:00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n v="126"/>
    <x v="1"/>
    <s v="plays"/>
    <x v="3286"/>
    <d v="2016-08-15T15:09:42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n v="74"/>
    <x v="1"/>
    <s v="plays"/>
    <x v="3287"/>
    <d v="2015-11-28T13:00:28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n v="49"/>
    <x v="1"/>
    <s v="plays"/>
    <x v="3288"/>
    <d v="2016-06-20T18:00:00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n v="27"/>
    <x v="1"/>
    <s v="plays"/>
    <x v="3289"/>
    <d v="2017-02-20T03:50:02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n v="34"/>
    <x v="1"/>
    <s v="plays"/>
    <x v="3290"/>
    <d v="2017-03-11T07:21:31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n v="41"/>
    <x v="1"/>
    <s v="plays"/>
    <x v="3291"/>
    <d v="2015-09-16T22:59:00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n v="20"/>
    <x v="1"/>
    <s v="plays"/>
    <x v="3292"/>
    <d v="2015-12-04T14:29:08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n v="85"/>
    <x v="1"/>
    <s v="plays"/>
    <x v="3293"/>
    <d v="2017-03-04T05:12:32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n v="30"/>
    <x v="1"/>
    <s v="plays"/>
    <x v="3294"/>
    <d v="2015-06-16T07:59:14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n v="27"/>
    <x v="1"/>
    <s v="plays"/>
    <x v="3295"/>
    <d v="2016-09-26T05:37:09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n v="46"/>
    <x v="1"/>
    <s v="plays"/>
    <x v="3296"/>
    <d v="2015-11-22T17:00:00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n v="126"/>
    <x v="1"/>
    <s v="plays"/>
    <x v="3297"/>
    <d v="2015-07-27T17:59:00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n v="142"/>
    <x v="1"/>
    <s v="plays"/>
    <x v="3298"/>
    <d v="2015-09-12T19:00:00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n v="56"/>
    <x v="1"/>
    <s v="plays"/>
    <x v="3299"/>
    <d v="2015-10-14T17:01:03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n v="47"/>
    <x v="1"/>
    <s v="plays"/>
    <x v="3300"/>
    <d v="2015-04-29T12:51:02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n v="58"/>
    <x v="1"/>
    <s v="plays"/>
    <x v="3301"/>
    <d v="2016-08-01T01:59:00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n v="174"/>
    <x v="1"/>
    <s v="plays"/>
    <x v="3302"/>
    <d v="2016-12-07T03:26:1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n v="60"/>
    <x v="1"/>
    <s v="plays"/>
    <x v="3303"/>
    <d v="2015-03-28T09:38:04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s v="plays"/>
    <x v="3304"/>
    <d v="2016-12-22T09:59:12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n v="205"/>
    <x v="1"/>
    <s v="plays"/>
    <x v="3305"/>
    <d v="2015-07-31T15:32:28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n v="49"/>
    <x v="1"/>
    <s v="plays"/>
    <x v="3306"/>
    <d v="2016-06-09T22:00:00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n v="54"/>
    <x v="1"/>
    <s v="plays"/>
    <x v="3307"/>
    <d v="2016-05-14T20:22:19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n v="76"/>
    <x v="1"/>
    <s v="plays"/>
    <x v="3308"/>
    <d v="2016-04-13T16:02:45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n v="210"/>
    <x v="1"/>
    <s v="plays"/>
    <x v="3310"/>
    <d v="2015-10-06T17:17:05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n v="62"/>
    <x v="1"/>
    <s v="plays"/>
    <x v="3311"/>
    <d v="2015-10-17T02:00:10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n v="81"/>
    <x v="1"/>
    <s v="plays"/>
    <x v="3313"/>
    <d v="2016-01-26T20:00:00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n v="30"/>
    <x v="1"/>
    <s v="plays"/>
    <x v="3314"/>
    <d v="2015-05-08T15:05:00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n v="50"/>
    <x v="1"/>
    <s v="plays"/>
    <x v="3315"/>
    <d v="2016-05-06T02:17:21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s v="plays"/>
    <x v="3316"/>
    <d v="2014-08-08T08:54:00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n v="62"/>
    <x v="1"/>
    <s v="plays"/>
    <x v="3317"/>
    <d v="2016-06-07T19:57:04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n v="79"/>
    <x v="1"/>
    <s v="plays"/>
    <x v="3318"/>
    <d v="2016-04-10T21:30:00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n v="34"/>
    <x v="1"/>
    <s v="plays"/>
    <x v="3319"/>
    <d v="2015-01-31T09:03:0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n v="67"/>
    <x v="1"/>
    <s v="plays"/>
    <x v="3320"/>
    <d v="2016-06-21T20:05:57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n v="36"/>
    <x v="1"/>
    <s v="plays"/>
    <x v="3321"/>
    <d v="2014-10-15T22:59:00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n v="146"/>
    <x v="1"/>
    <s v="plays"/>
    <x v="3322"/>
    <d v="2016-06-21T22:55:00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n v="26"/>
    <x v="1"/>
    <s v="plays"/>
    <x v="3323"/>
    <d v="2016-09-25T03:46:48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n v="153"/>
    <x v="1"/>
    <s v="plays"/>
    <x v="3324"/>
    <d v="2016-06-05T08:59:50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n v="143"/>
    <x v="1"/>
    <s v="plays"/>
    <x v="3326"/>
    <d v="2015-03-08T11:08:25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n v="25"/>
    <x v="1"/>
    <s v="plays"/>
    <x v="3327"/>
    <d v="2016-05-08T03:59:2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n v="293"/>
    <x v="1"/>
    <s v="plays"/>
    <x v="3328"/>
    <d v="2014-07-04T20:00:00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n v="45"/>
    <x v="1"/>
    <s v="plays"/>
    <x v="3329"/>
    <d v="2014-07-27T18:00:00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n v="24"/>
    <x v="1"/>
    <s v="plays"/>
    <x v="3330"/>
    <d v="2015-04-01T15:17:48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n v="81"/>
    <x v="1"/>
    <s v="plays"/>
    <x v="3331"/>
    <d v="2015-10-06T11:44:4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"/>
    <n v="73"/>
    <x v="1"/>
    <s v="plays"/>
    <x v="3332"/>
    <d v="2014-07-19T15:38:50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n v="33"/>
    <x v="1"/>
    <s v="plays"/>
    <x v="3333"/>
    <d v="2015-06-15T11:14:40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n v="117"/>
    <x v="1"/>
    <s v="plays"/>
    <x v="3334"/>
    <d v="2015-07-30T07:30:22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n v="80"/>
    <x v="1"/>
    <s v="plays"/>
    <x v="3335"/>
    <d v="2014-08-03T18:00:00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"/>
    <n v="28"/>
    <x v="1"/>
    <s v="plays"/>
    <x v="3336"/>
    <d v="2016-04-05T03:34:0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n v="82"/>
    <x v="1"/>
    <s v="plays"/>
    <x v="3337"/>
    <d v="2014-10-10T16:00:00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n v="137"/>
    <x v="1"/>
    <s v="plays"/>
    <x v="3338"/>
    <d v="2017-02-24T08:48:00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n v="178"/>
    <x v="1"/>
    <s v="plays"/>
    <x v="3339"/>
    <d v="2016-07-28T10:58:38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n v="110"/>
    <x v="1"/>
    <s v="plays"/>
    <x v="3340"/>
    <d v="2016-12-06T18:22:34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n v="120"/>
    <x v="1"/>
    <s v="plays"/>
    <x v="3341"/>
    <d v="2016-06-12T12:00:00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n v="79"/>
    <x v="1"/>
    <s v="plays"/>
    <x v="3342"/>
    <d v="2015-03-31T23:59:00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n v="53"/>
    <x v="1"/>
    <s v="plays"/>
    <x v="3343"/>
    <d v="2016-04-13T08:18:00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n v="115"/>
    <x v="1"/>
    <s v="plays"/>
    <x v="3344"/>
    <d v="2014-08-29T23:48:13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n v="92"/>
    <x v="1"/>
    <s v="plays"/>
    <x v="3346"/>
    <d v="2015-02-25T19:35:10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n v="109"/>
    <x v="1"/>
    <s v="plays"/>
    <x v="3347"/>
    <d v="2016-05-08T16:00:00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n v="70"/>
    <x v="1"/>
    <s v="plays"/>
    <x v="3348"/>
    <d v="2016-04-29T22:59:00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n v="110"/>
    <x v="1"/>
    <s v="plays"/>
    <x v="3349"/>
    <d v="2016-06-13T12:00:00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n v="72"/>
    <x v="1"/>
    <s v="plays"/>
    <x v="3350"/>
    <d v="2015-11-29T18:00:00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n v="94"/>
    <x v="1"/>
    <s v="plays"/>
    <x v="3351"/>
    <d v="2014-07-23T06:00:00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n v="77"/>
    <x v="1"/>
    <s v="plays"/>
    <x v="3352"/>
    <d v="2016-07-01T18:00:00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n v="36"/>
    <x v="1"/>
    <s v="plays"/>
    <x v="3353"/>
    <d v="2016-05-02T18:00:00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n v="56"/>
    <x v="1"/>
    <s v="plays"/>
    <x v="3354"/>
    <d v="2015-10-28T23:01:00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n v="148"/>
    <x v="1"/>
    <s v="plays"/>
    <x v="3355"/>
    <d v="2016-05-10T06:17:00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n v="57"/>
    <x v="1"/>
    <s v="plays"/>
    <x v="3356"/>
    <d v="2016-07-15T14:34:32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n v="97"/>
    <x v="1"/>
    <s v="plays"/>
    <x v="3357"/>
    <d v="2014-08-01T05:01:50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n v="64"/>
    <x v="1"/>
    <s v="plays"/>
    <x v="3358"/>
    <d v="2014-11-19T03:27:59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n v="185"/>
    <x v="1"/>
    <s v="plays"/>
    <x v="3359"/>
    <d v="2017-02-24T20:22:14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n v="127"/>
    <x v="1"/>
    <s v="plays"/>
    <x v="3360"/>
    <d v="2016-12-14T10:59:00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n v="84"/>
    <x v="1"/>
    <s v="plays"/>
    <x v="3361"/>
    <d v="2014-09-01T10:59:00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n v="55"/>
    <x v="1"/>
    <s v="plays"/>
    <x v="3362"/>
    <d v="2015-03-06T23:55:00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n v="303"/>
    <x v="1"/>
    <s v="plays"/>
    <x v="3363"/>
    <d v="2014-08-19T11:00:00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n v="45"/>
    <x v="1"/>
    <s v="plays"/>
    <x v="3364"/>
    <d v="2016-03-15T16:00:00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n v="867"/>
    <x v="1"/>
    <s v="plays"/>
    <x v="3365"/>
    <d v="2015-12-12T21:26:32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n v="62"/>
    <x v="1"/>
    <s v="plays"/>
    <x v="3366"/>
    <d v="2015-05-12T20:37:17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n v="30"/>
    <x v="1"/>
    <s v="plays"/>
    <x v="3367"/>
    <d v="2015-08-01T17:24:54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n v="46"/>
    <x v="1"/>
    <s v="plays"/>
    <x v="3368"/>
    <d v="2015-01-01T00:00:00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n v="97"/>
    <x v="1"/>
    <s v="plays"/>
    <x v="3369"/>
    <d v="2017-01-14T19:59:40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n v="68"/>
    <x v="1"/>
    <s v="plays"/>
    <x v="3370"/>
    <d v="2016-12-17T03:00:00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n v="31"/>
    <x v="1"/>
    <s v="plays"/>
    <x v="3371"/>
    <d v="2015-12-02T15:59:25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n v="39"/>
    <x v="1"/>
    <s v="plays"/>
    <x v="3372"/>
    <d v="2014-08-24T23:59:00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n v="67"/>
    <x v="1"/>
    <s v="plays"/>
    <x v="3373"/>
    <d v="2015-07-18T11:00:00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n v="72"/>
    <x v="1"/>
    <s v="plays"/>
    <x v="3374"/>
    <d v="2015-10-28T12:33:3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n v="177"/>
    <x v="1"/>
    <s v="plays"/>
    <x v="3375"/>
    <d v="2014-05-18T09:39:33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n v="422"/>
    <x v="1"/>
    <s v="plays"/>
    <x v="3376"/>
    <d v="2015-04-25T10:49:54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n v="105"/>
    <x v="1"/>
    <s v="plays"/>
    <x v="3377"/>
    <d v="2015-03-20T11:56:00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n v="29"/>
    <x v="1"/>
    <s v="plays"/>
    <x v="3378"/>
    <d v="2014-08-31T08:08:00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n v="55"/>
    <x v="1"/>
    <s v="plays"/>
    <x v="3379"/>
    <d v="2015-08-26T18:00:00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n v="112"/>
    <x v="1"/>
    <s v="plays"/>
    <x v="3380"/>
    <d v="2014-11-29T18:52:58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n v="86"/>
    <x v="1"/>
    <s v="plays"/>
    <x v="3381"/>
    <d v="2015-03-10T22:26:23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n v="77"/>
    <x v="1"/>
    <s v="plays"/>
    <x v="3382"/>
    <d v="2016-08-01T17:59:00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n v="66"/>
    <x v="1"/>
    <s v="plays"/>
    <x v="3383"/>
    <d v="2016-06-23T13:47:00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n v="94"/>
    <x v="1"/>
    <s v="plays"/>
    <x v="3384"/>
    <d v="2015-11-20T22:00:00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n v="134"/>
    <x v="1"/>
    <s v="plays"/>
    <x v="3385"/>
    <d v="2014-12-10T15:49:12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n v="52"/>
    <x v="1"/>
    <s v="plays"/>
    <x v="3386"/>
    <d v="2014-12-03T10:28:2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n v="101"/>
    <x v="1"/>
    <s v="plays"/>
    <x v="3387"/>
    <d v="2014-12-14T13:18:08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.038"/>
    <n v="35"/>
    <x v="1"/>
    <s v="plays"/>
    <x v="3388"/>
    <d v="2015-06-18T06:04:01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n v="185"/>
    <x v="1"/>
    <s v="plays"/>
    <x v="3389"/>
    <d v="2016-06-03T08:31:22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n v="70"/>
    <x v="1"/>
    <s v="plays"/>
    <x v="3390"/>
    <d v="2014-07-10T13:35:45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n v="62"/>
    <x v="1"/>
    <s v="plays"/>
    <x v="3391"/>
    <d v="2014-08-08T17:28:00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"/>
    <n v="42"/>
    <x v="1"/>
    <s v="plays"/>
    <x v="3392"/>
    <d v="2016-05-06T15:17:35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n v="37"/>
    <x v="1"/>
    <s v="plays"/>
    <x v="3393"/>
    <d v="2014-11-05T19:46:00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.84"/>
    <n v="25"/>
    <x v="1"/>
    <s v="plays"/>
    <x v="3395"/>
    <d v="2015-05-30T13:10:00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n v="56"/>
    <x v="1"/>
    <s v="plays"/>
    <x v="3396"/>
    <d v="2014-05-31T22:59:00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n v="12"/>
    <x v="1"/>
    <s v="plays"/>
    <x v="3397"/>
    <d v="2016-02-18T17:00:00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n v="69"/>
    <x v="1"/>
    <s v="plays"/>
    <x v="3398"/>
    <d v="2014-11-21T12:00:00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n v="28"/>
    <x v="1"/>
    <s v="plays"/>
    <x v="3399"/>
    <d v="2015-02-21T17:05:25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n v="119"/>
    <x v="1"/>
    <s v="plays"/>
    <x v="3400"/>
    <d v="2014-08-28T17:53:34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n v="45"/>
    <x v="1"/>
    <s v="plays"/>
    <x v="3401"/>
    <d v="2015-08-07T12:22:2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s v="plays"/>
    <x v="3402"/>
    <d v="2015-11-11T21:31:00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n v="118"/>
    <x v="1"/>
    <s v="plays"/>
    <x v="3403"/>
    <d v="2015-06-25T06:05:24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n v="204"/>
    <x v="1"/>
    <s v="plays"/>
    <x v="3404"/>
    <d v="2015-06-17T07:05:02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n v="29"/>
    <x v="1"/>
    <s v="plays"/>
    <x v="3405"/>
    <d v="2016-03-01T18:59:00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n v="111"/>
    <x v="1"/>
    <s v="plays"/>
    <x v="3406"/>
    <d v="2014-07-16T06:49:3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n v="32"/>
    <x v="1"/>
    <s v="plays"/>
    <x v="3407"/>
    <d v="2014-07-06T05:08:09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n v="59"/>
    <x v="1"/>
    <s v="plays"/>
    <x v="3408"/>
    <d v="2014-07-18T18:48:24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n v="30"/>
    <x v="1"/>
    <s v="plays"/>
    <x v="3409"/>
    <d v="2016-07-31T15:58:00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n v="82"/>
    <x v="1"/>
    <s v="plays"/>
    <x v="3410"/>
    <d v="2016-06-06T02:00:00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n v="200"/>
    <x v="1"/>
    <s v="plays"/>
    <x v="3411"/>
    <d v="2015-10-07T19:32:52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n v="116"/>
    <x v="1"/>
    <s v="plays"/>
    <x v="3412"/>
    <d v="2014-09-27T18:01:02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n v="47"/>
    <x v="1"/>
    <s v="plays"/>
    <x v="3413"/>
    <d v="2015-02-27T23:59:00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n v="71"/>
    <x v="1"/>
    <s v="plays"/>
    <x v="3414"/>
    <d v="2016-12-01T02:59:00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n v="23"/>
    <x v="1"/>
    <s v="plays"/>
    <x v="3415"/>
    <d v="2016-04-17T18:30:00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n v="160"/>
    <x v="1"/>
    <s v="plays"/>
    <x v="3416"/>
    <d v="2015-04-23T13:30:00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n v="38"/>
    <x v="1"/>
    <s v="plays"/>
    <x v="3417"/>
    <d v="2014-10-25T19:43:00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n v="73"/>
    <x v="1"/>
    <s v="plays"/>
    <x v="3418"/>
    <d v="2014-05-23T15:01:47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n v="64"/>
    <x v="1"/>
    <s v="plays"/>
    <x v="3419"/>
    <d v="2016-04-06T16:30:00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n v="29"/>
    <x v="1"/>
    <s v="plays"/>
    <x v="3420"/>
    <d v="2016-02-13T19:00:00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n v="104"/>
    <x v="1"/>
    <s v="plays"/>
    <x v="3421"/>
    <d v="2015-03-04T13:59:23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n v="72"/>
    <x v="1"/>
    <s v="plays"/>
    <x v="3422"/>
    <d v="2015-12-13T19:00:00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n v="82"/>
    <x v="1"/>
    <s v="plays"/>
    <x v="3424"/>
    <d v="2015-02-05T01:59:00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n v="298"/>
    <x v="1"/>
    <s v="plays"/>
    <x v="3425"/>
    <d v="2014-10-04T09:48:5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n v="47"/>
    <x v="1"/>
    <s v="plays"/>
    <x v="3426"/>
    <d v="2014-09-20T21:00:00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n v="52"/>
    <x v="1"/>
    <s v="plays"/>
    <x v="3427"/>
    <d v="2014-07-02T10:29:12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n v="41"/>
    <x v="1"/>
    <s v="plays"/>
    <x v="3428"/>
    <d v="2015-02-28T12:00:00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n v="17"/>
    <x v="1"/>
    <s v="plays"/>
    <x v="3429"/>
    <d v="2016-11-01T19:31:01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1"/>
    <x v="1"/>
    <s v="plays"/>
    <x v="3430"/>
    <d v="2014-07-30T17:41:41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n v="96"/>
    <x v="1"/>
    <s v="plays"/>
    <x v="3431"/>
    <d v="2014-08-18T12:32:33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n v="53"/>
    <x v="1"/>
    <s v="plays"/>
    <x v="3432"/>
    <d v="2016-02-05T17:00:00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n v="135"/>
    <x v="1"/>
    <s v="plays"/>
    <x v="3433"/>
    <d v="2014-06-16T22:00:00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n v="63"/>
    <x v="1"/>
    <s v="plays"/>
    <x v="3434"/>
    <d v="2014-07-10T04:07:49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n v="59"/>
    <x v="1"/>
    <s v="plays"/>
    <x v="3435"/>
    <d v="2016-08-06T22:00:00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n v="144"/>
    <x v="1"/>
    <s v="plays"/>
    <x v="3436"/>
    <d v="2014-08-21T11:28:00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n v="85"/>
    <x v="1"/>
    <s v="plays"/>
    <x v="3437"/>
    <d v="2015-08-19T12:03:40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n v="187"/>
    <x v="1"/>
    <s v="plays"/>
    <x v="3438"/>
    <d v="2015-05-02T16:00:00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n v="90"/>
    <x v="1"/>
    <s v="plays"/>
    <x v="3439"/>
    <d v="2016-01-18T23:59:00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n v="65"/>
    <x v="1"/>
    <s v="plays"/>
    <x v="3440"/>
    <d v="2014-07-11T11:15:00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n v="60"/>
    <x v="1"/>
    <s v="plays"/>
    <x v="3441"/>
    <d v="2015-11-13T15:17:00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n v="32"/>
    <x v="1"/>
    <s v="plays"/>
    <x v="3442"/>
    <d v="2015-05-30T15:11:12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n v="42"/>
    <x v="1"/>
    <s v="plays"/>
    <x v="3443"/>
    <d v="2014-09-09T07:35:4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n v="44"/>
    <x v="1"/>
    <s v="plays"/>
    <x v="3444"/>
    <d v="2016-06-08T08:59:00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n v="65"/>
    <x v="1"/>
    <s v="plays"/>
    <x v="3445"/>
    <d v="2015-10-23T07:43:5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n v="44"/>
    <x v="1"/>
    <s v="plays"/>
    <x v="3446"/>
    <d v="2015-02-05T07:20:00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n v="52"/>
    <x v="1"/>
    <s v="plays"/>
    <x v="3448"/>
    <d v="2014-12-16T21:51:29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n v="69"/>
    <x v="1"/>
    <s v="plays"/>
    <x v="3449"/>
    <d v="2016-07-08T23:00:00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n v="20"/>
    <x v="1"/>
    <s v="plays"/>
    <x v="3450"/>
    <d v="2015-04-02T10:54:31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n v="42"/>
    <x v="1"/>
    <s v="plays"/>
    <x v="3451"/>
    <d v="2015-04-21T12:22:07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n v="42"/>
    <x v="1"/>
    <s v="plays"/>
    <x v="3452"/>
    <d v="2014-07-22T22:59:00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n v="28"/>
    <x v="1"/>
    <s v="plays"/>
    <x v="3453"/>
    <d v="2016-08-13T18:29:1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n v="34"/>
    <x v="1"/>
    <s v="plays"/>
    <x v="3454"/>
    <d v="2014-07-31T11:45:59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n v="146"/>
    <x v="1"/>
    <s v="plays"/>
    <x v="3455"/>
    <d v="2016-10-13T13:00:27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.913"/>
    <n v="359"/>
    <x v="1"/>
    <s v="plays"/>
    <x v="3456"/>
    <d v="2014-08-01T01:59:00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n v="51"/>
    <x v="1"/>
    <s v="plays"/>
    <x v="3457"/>
    <d v="2015-02-12T00:59:00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n v="46"/>
    <x v="1"/>
    <s v="plays"/>
    <x v="3458"/>
    <d v="2015-02-02T23:27:00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n v="18"/>
    <x v="1"/>
    <s v="plays"/>
    <x v="3459"/>
    <d v="2016-05-20T06:31:00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n v="58"/>
    <x v="1"/>
    <s v="plays"/>
    <x v="3461"/>
    <d v="2016-10-28T22:00:00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n v="30"/>
    <x v="1"/>
    <s v="plays"/>
    <x v="3462"/>
    <d v="2015-07-10T13:00:00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n v="91"/>
    <x v="1"/>
    <s v="plays"/>
    <x v="3463"/>
    <d v="2016-10-10T22:59:00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n v="56"/>
    <x v="1"/>
    <s v="plays"/>
    <x v="3464"/>
    <d v="2016-08-22T22:07:17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n v="58"/>
    <x v="1"/>
    <s v="plays"/>
    <x v="3465"/>
    <d v="2015-08-09T11:00:00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n v="73"/>
    <x v="1"/>
    <s v="plays"/>
    <x v="3466"/>
    <d v="2016-04-19T18:27:30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n v="65"/>
    <x v="1"/>
    <s v="plays"/>
    <x v="3467"/>
    <d v="2015-03-20T10:07:12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n v="717"/>
    <x v="1"/>
    <s v="plays"/>
    <x v="3468"/>
    <d v="2016-09-20T22:00:00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n v="51"/>
    <x v="1"/>
    <s v="plays"/>
    <x v="3469"/>
    <d v="2016-04-28T10:24:05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n v="42"/>
    <x v="1"/>
    <s v="plays"/>
    <x v="3470"/>
    <d v="2016-07-15T16:38:00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n v="36"/>
    <x v="1"/>
    <s v="plays"/>
    <x v="3471"/>
    <d v="2014-08-31T15:00:00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n v="89"/>
    <x v="1"/>
    <s v="plays"/>
    <x v="3472"/>
    <d v="2014-11-06T00:59:00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n v="149"/>
    <x v="1"/>
    <s v="plays"/>
    <x v="3473"/>
    <d v="2015-03-20T15:27:00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n v="52"/>
    <x v="1"/>
    <s v="plays"/>
    <x v="3474"/>
    <d v="2016-07-20T07:02:11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n v="54"/>
    <x v="1"/>
    <s v="plays"/>
    <x v="3477"/>
    <d v="2015-05-16T22:00:00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n v="40"/>
    <x v="1"/>
    <s v="plays"/>
    <x v="3478"/>
    <d v="2015-03-16T16:00:00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n v="35"/>
    <x v="1"/>
    <s v="plays"/>
    <x v="3479"/>
    <d v="2014-06-21T15:31:20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n v="165"/>
    <x v="1"/>
    <s v="plays"/>
    <x v="3480"/>
    <d v="2015-07-10T16:00:00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n v="126"/>
    <x v="1"/>
    <s v="plays"/>
    <x v="3481"/>
    <d v="2015-01-02T00:56:28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n v="52"/>
    <x v="1"/>
    <s v="plays"/>
    <x v="3482"/>
    <d v="2014-07-06T13:31:0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n v="41"/>
    <x v="1"/>
    <s v="plays"/>
    <x v="3483"/>
    <d v="2014-07-03T11:03:01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n v="65"/>
    <x v="1"/>
    <s v="plays"/>
    <x v="3484"/>
    <d v="2016-06-15T13:14:59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n v="56"/>
    <x v="1"/>
    <s v="plays"/>
    <x v="3485"/>
    <d v="2016-02-02T11:38:00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n v="84"/>
    <x v="1"/>
    <s v="plays"/>
    <x v="3486"/>
    <d v="2015-06-03T01:59:00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n v="39"/>
    <x v="1"/>
    <s v="plays"/>
    <x v="3487"/>
    <d v="2015-06-24T17:34:12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n v="126"/>
    <x v="1"/>
    <s v="plays"/>
    <x v="3488"/>
    <d v="2015-04-17T11:00:00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n v="79"/>
    <x v="1"/>
    <s v="plays"/>
    <x v="3489"/>
    <d v="2014-05-24T16:00:00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n v="48"/>
    <x v="1"/>
    <s v="plays"/>
    <x v="3490"/>
    <d v="2016-04-13T14:15:24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n v="80"/>
    <x v="1"/>
    <s v="plays"/>
    <x v="3491"/>
    <d v="2015-05-18T00:59:44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n v="115"/>
    <x v="1"/>
    <s v="plays"/>
    <x v="3492"/>
    <d v="2015-10-25T19:13:17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n v="52"/>
    <x v="1"/>
    <s v="plays"/>
    <x v="3493"/>
    <d v="2014-08-17T00:11:00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n v="31"/>
    <x v="1"/>
    <s v="plays"/>
    <x v="3494"/>
    <d v="2016-11-26T01:00:00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n v="75"/>
    <x v="1"/>
    <s v="plays"/>
    <x v="3495"/>
    <d v="2014-11-01T12:18:00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n v="48"/>
    <x v="1"/>
    <s v="plays"/>
    <x v="3496"/>
    <d v="2016-09-11T15:19:2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n v="35"/>
    <x v="1"/>
    <s v="plays"/>
    <x v="3497"/>
    <d v="2016-06-02T17:00:00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n v="41"/>
    <x v="1"/>
    <s v="plays"/>
    <x v="3498"/>
    <d v="2016-05-28T16:44:00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n v="61"/>
    <x v="1"/>
    <s v="plays"/>
    <x v="3499"/>
    <d v="2015-07-01T01:59:00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n v="26"/>
    <x v="1"/>
    <s v="plays"/>
    <x v="3500"/>
    <d v="2016-03-06T23:59:00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n v="36"/>
    <x v="1"/>
    <s v="plays"/>
    <x v="3501"/>
    <d v="2015-09-11T13:19:55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n v="71"/>
    <x v="1"/>
    <s v="plays"/>
    <x v="3503"/>
    <d v="2016-07-24T06:28:48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n v="67"/>
    <x v="1"/>
    <s v="plays"/>
    <x v="3505"/>
    <d v="2014-05-12T23:00:00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n v="97"/>
    <x v="1"/>
    <s v="plays"/>
    <x v="3509"/>
    <d v="2014-11-20T23:55:00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n v="61"/>
    <x v="1"/>
    <s v="plays"/>
    <x v="3510"/>
    <d v="2014-07-02T09:54:0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n v="80"/>
    <x v="1"/>
    <s v="plays"/>
    <x v="3511"/>
    <d v="2014-11-07T13:30:00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n v="59"/>
    <x v="1"/>
    <s v="plays"/>
    <x v="3512"/>
    <d v="2015-04-23T06:53:12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n v="76"/>
    <x v="1"/>
    <s v="plays"/>
    <x v="3513"/>
    <d v="2014-06-03T23:59:00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n v="67"/>
    <x v="1"/>
    <s v="plays"/>
    <x v="3515"/>
    <d v="2015-05-31T13:32:51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n v="228"/>
    <x v="1"/>
    <s v="plays"/>
    <x v="3516"/>
    <d v="2014-09-07T22:00:00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n v="308"/>
    <x v="1"/>
    <s v="plays"/>
    <x v="3517"/>
    <d v="2014-07-04T06:00:00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n v="51"/>
    <x v="1"/>
    <s v="plays"/>
    <x v="3518"/>
    <d v="2014-10-02T09:21:00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n v="73"/>
    <x v="1"/>
    <s v="plays"/>
    <x v="3519"/>
    <d v="2015-03-04T09:22:30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n v="96"/>
    <x v="1"/>
    <s v="plays"/>
    <x v="3520"/>
    <d v="2015-09-06T08:47:00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n v="46"/>
    <x v="1"/>
    <s v="plays"/>
    <x v="3521"/>
    <d v="2014-09-29T03:40:20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n v="42"/>
    <x v="1"/>
    <s v="plays"/>
    <x v="3522"/>
    <d v="2015-09-15T05:06:00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n v="57"/>
    <x v="1"/>
    <s v="plays"/>
    <x v="3523"/>
    <d v="2016-09-25T18:00:00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n v="138"/>
    <x v="1"/>
    <s v="plays"/>
    <x v="3524"/>
    <d v="2014-09-12T23:00:00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n v="76"/>
    <x v="1"/>
    <s v="plays"/>
    <x v="3525"/>
    <d v="2015-08-09T11:00:00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n v="82"/>
    <x v="1"/>
    <s v="plays"/>
    <x v="3527"/>
    <d v="2015-07-10T22:59:00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n v="46"/>
    <x v="1"/>
    <s v="plays"/>
    <x v="3528"/>
    <d v="2017-01-18T07:01:58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n v="37"/>
    <x v="1"/>
    <s v="plays"/>
    <x v="3529"/>
    <d v="2015-07-12T20:00:00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n v="50"/>
    <x v="1"/>
    <s v="plays"/>
    <x v="3531"/>
    <d v="2016-06-30T10:42:14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n v="43"/>
    <x v="1"/>
    <s v="plays"/>
    <x v="3532"/>
    <d v="2014-09-17T22:59:00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n v="79"/>
    <x v="1"/>
    <s v="plays"/>
    <x v="3533"/>
    <d v="2015-11-11T14:16:07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n v="39"/>
    <x v="1"/>
    <s v="plays"/>
    <x v="3534"/>
    <d v="2015-10-01T10:00:23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n v="45"/>
    <x v="1"/>
    <s v="plays"/>
    <x v="3535"/>
    <d v="2015-10-02T13:00:00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n v="14"/>
    <x v="1"/>
    <s v="plays"/>
    <x v="3536"/>
    <d v="2015-12-20T06:59:00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n v="44"/>
    <x v="1"/>
    <s v="plays"/>
    <x v="3537"/>
    <d v="2014-11-17T02:59:00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n v="31"/>
    <x v="1"/>
    <s v="plays"/>
    <x v="3538"/>
    <d v="2016-08-17T05:05:40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n v="56"/>
    <x v="1"/>
    <s v="plays"/>
    <x v="3539"/>
    <d v="2016-09-08T13:08:42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n v="47"/>
    <x v="1"/>
    <s v="plays"/>
    <x v="3540"/>
    <d v="2016-06-25T19:04:51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n v="40"/>
    <x v="1"/>
    <s v="plays"/>
    <x v="3541"/>
    <d v="2015-08-31T12:31:15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n v="67"/>
    <x v="1"/>
    <s v="plays"/>
    <x v="3542"/>
    <d v="2014-09-07T09:23:42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n v="55"/>
    <x v="1"/>
    <s v="plays"/>
    <x v="3543"/>
    <d v="2015-06-25T13:07:39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n v="105"/>
    <x v="1"/>
    <s v="plays"/>
    <x v="3544"/>
    <d v="2015-03-07T14:57:37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n v="32"/>
    <x v="1"/>
    <s v="plays"/>
    <x v="3545"/>
    <d v="2015-04-11T14:22:39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n v="60"/>
    <x v="1"/>
    <s v="plays"/>
    <x v="3546"/>
    <d v="2015-03-31T22:59:00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n v="120"/>
    <x v="1"/>
    <s v="plays"/>
    <x v="3547"/>
    <d v="2016-05-13T22:59:00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n v="165"/>
    <x v="1"/>
    <s v="plays"/>
    <x v="3548"/>
    <d v="2016-03-04T20:00:00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n v="25"/>
    <x v="1"/>
    <s v="plays"/>
    <x v="3549"/>
    <d v="2015-09-04T04:27:53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n v="41"/>
    <x v="1"/>
    <s v="plays"/>
    <x v="3550"/>
    <d v="2016-05-02T16:26:38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n v="62"/>
    <x v="1"/>
    <s v="plays"/>
    <x v="3551"/>
    <d v="2014-05-22T17:07:00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n v="39"/>
    <x v="1"/>
    <s v="plays"/>
    <x v="3552"/>
    <d v="2014-06-28T09:05:24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n v="57"/>
    <x v="1"/>
    <s v="plays"/>
    <x v="3553"/>
    <d v="2015-08-11T19:00:00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n v="108"/>
    <x v="1"/>
    <s v="plays"/>
    <x v="3554"/>
    <d v="2015-02-11T12:00:00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n v="172"/>
    <x v="1"/>
    <s v="plays"/>
    <x v="3555"/>
    <d v="2016-11-17T06:36:34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n v="111"/>
    <x v="1"/>
    <s v="plays"/>
    <x v="3556"/>
    <d v="2014-08-17T10:35:24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n v="180"/>
    <x v="1"/>
    <s v="plays"/>
    <x v="3557"/>
    <d v="2014-05-05T01:38:31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n v="23"/>
    <x v="1"/>
    <s v="plays"/>
    <x v="3558"/>
    <d v="2015-06-26T16:00:00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n v="44"/>
    <x v="1"/>
    <s v="plays"/>
    <x v="3559"/>
    <d v="2015-07-31T03:58:00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n v="47"/>
    <x v="1"/>
    <s v="plays"/>
    <x v="3560"/>
    <d v="2015-05-26T21:45:00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n v="48"/>
    <x v="1"/>
    <s v="plays"/>
    <x v="3561"/>
    <d v="2015-08-05T13:36:00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n v="16"/>
    <x v="1"/>
    <s v="plays"/>
    <x v="3562"/>
    <d v="2016-03-13T17:00:00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2"/>
    <x v="1"/>
    <s v="plays"/>
    <x v="3563"/>
    <d v="2016-08-01T14:00:00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n v="60"/>
    <x v="1"/>
    <s v="plays"/>
    <x v="3564"/>
    <d v="2015-10-05T11:00:00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n v="98"/>
    <x v="1"/>
    <s v="plays"/>
    <x v="3565"/>
    <d v="2014-12-31T12:50:08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n v="56"/>
    <x v="1"/>
    <s v="plays"/>
    <x v="3566"/>
    <d v="2015-01-23T07:11:23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n v="27"/>
    <x v="1"/>
    <s v="plays"/>
    <x v="3567"/>
    <d v="2015-06-10T14:27:24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n v="59"/>
    <x v="1"/>
    <s v="plays"/>
    <x v="3568"/>
    <d v="2014-09-17T12:46:34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n v="123"/>
    <x v="1"/>
    <s v="plays"/>
    <x v="3569"/>
    <d v="2015-01-08T11:31:3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n v="88"/>
    <x v="1"/>
    <s v="plays"/>
    <x v="3570"/>
    <d v="2014-12-31T02:00:00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n v="74"/>
    <x v="1"/>
    <s v="plays"/>
    <x v="3571"/>
    <d v="2014-10-30T15:36:53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"/>
    <n v="56"/>
    <x v="1"/>
    <s v="plays"/>
    <x v="3572"/>
    <d v="2015-06-21T08:41:22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n v="40"/>
    <x v="1"/>
    <s v="plays"/>
    <x v="3573"/>
    <d v="2014-11-08T05:00:4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n v="137"/>
    <x v="1"/>
    <s v="plays"/>
    <x v="3574"/>
    <d v="2014-11-13T18:37:28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n v="100"/>
    <x v="1"/>
    <s v="plays"/>
    <x v="3575"/>
    <d v="2016-08-10T22:59:00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n v="29"/>
    <x v="1"/>
    <s v="plays"/>
    <x v="3577"/>
    <d v="2015-04-26T01:28:00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n v="41"/>
    <x v="1"/>
    <s v="plays"/>
    <x v="3578"/>
    <d v="2016-04-30T12:36:17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n v="36"/>
    <x v="1"/>
    <s v="plays"/>
    <x v="3579"/>
    <d v="2016-03-31T12:17:3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n v="38"/>
    <x v="1"/>
    <s v="plays"/>
    <x v="3580"/>
    <d v="2015-02-28T23:59:00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n v="34"/>
    <x v="1"/>
    <s v="plays"/>
    <x v="3581"/>
    <d v="2014-07-30T06:18:30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n v="59"/>
    <x v="1"/>
    <s v="plays"/>
    <x v="3582"/>
    <d v="2016-04-04T21:18:02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n v="136"/>
    <x v="1"/>
    <s v="plays"/>
    <x v="3583"/>
    <d v="2016-04-18T04:13:25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n v="31"/>
    <x v="1"/>
    <s v="plays"/>
    <x v="3584"/>
    <d v="2015-07-13T02:35:44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n v="177"/>
    <x v="1"/>
    <s v="plays"/>
    <x v="3585"/>
    <d v="2014-12-21T12:11:30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n v="152"/>
    <x v="1"/>
    <s v="plays"/>
    <x v="3586"/>
    <d v="2016-09-23T11:44:30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n v="23"/>
    <x v="1"/>
    <s v="plays"/>
    <x v="3587"/>
    <d v="2016-06-27T14:00:00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n v="19"/>
    <x v="1"/>
    <s v="plays"/>
    <x v="3588"/>
    <d v="2015-04-29T18:00:00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n v="83"/>
    <x v="1"/>
    <s v="plays"/>
    <x v="3589"/>
    <d v="2015-05-26T10:32:27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n v="69"/>
    <x v="1"/>
    <s v="plays"/>
    <x v="3590"/>
    <d v="2014-10-20T03:00:34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n v="69"/>
    <x v="1"/>
    <s v="plays"/>
    <x v="3591"/>
    <d v="2015-01-23T23:59:00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n v="73"/>
    <x v="1"/>
    <s v="plays"/>
    <x v="3592"/>
    <d v="2015-02-10T23:59:00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n v="78"/>
    <x v="1"/>
    <s v="plays"/>
    <x v="3593"/>
    <d v="2015-01-05T15:26:00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n v="56"/>
    <x v="1"/>
    <s v="plays"/>
    <x v="3594"/>
    <d v="2016-09-03T20:36:22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n v="50"/>
    <x v="1"/>
    <s v="plays"/>
    <x v="3595"/>
    <d v="2015-03-13T01:59:00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n v="78"/>
    <x v="1"/>
    <s v="plays"/>
    <x v="3597"/>
    <d v="2016-03-03T00:59:00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n v="41"/>
    <x v="1"/>
    <s v="plays"/>
    <x v="3598"/>
    <d v="2014-09-02T23:59:00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n v="60"/>
    <x v="1"/>
    <s v="plays"/>
    <x v="3599"/>
    <d v="2015-08-29T19:00:00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.3"/>
    <n v="4"/>
    <x v="1"/>
    <s v="plays"/>
    <x v="3600"/>
    <d v="2016-10-13T15:22:44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n v="40"/>
    <x v="1"/>
    <s v="plays"/>
    <x v="3601"/>
    <d v="2015-01-16T18:58:02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n v="82"/>
    <x v="1"/>
    <s v="plays"/>
    <x v="3602"/>
    <d v="2016-05-17T16:27:59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n v="45"/>
    <x v="1"/>
    <s v="plays"/>
    <x v="3603"/>
    <d v="2015-11-05T16:44:40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n v="50"/>
    <x v="1"/>
    <s v="plays"/>
    <x v="3604"/>
    <d v="2016-04-29T01:59:00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n v="31"/>
    <x v="1"/>
    <s v="plays"/>
    <x v="3605"/>
    <d v="2016-02-13T14:02:0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n v="62"/>
    <x v="1"/>
    <s v="plays"/>
    <x v="3606"/>
    <d v="2016-08-14T09:30:57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"/>
    <n v="30"/>
    <x v="1"/>
    <s v="plays"/>
    <x v="3608"/>
    <d v="2016-06-17T09:00:00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n v="144"/>
    <x v="1"/>
    <s v="plays"/>
    <x v="3609"/>
    <d v="2016-03-30T17:48:05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n v="53"/>
    <x v="1"/>
    <s v="plays"/>
    <x v="3610"/>
    <d v="2015-08-17T05:22:1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n v="67"/>
    <x v="1"/>
    <s v="plays"/>
    <x v="3611"/>
    <d v="2015-04-08T03:53:21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n v="127"/>
    <x v="1"/>
    <s v="plays"/>
    <x v="3612"/>
    <d v="2014-06-09T12:26:51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n v="63"/>
    <x v="1"/>
    <s v="plays"/>
    <x v="3613"/>
    <d v="2014-06-28T09:09:34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n v="36"/>
    <x v="1"/>
    <s v="plays"/>
    <x v="3614"/>
    <d v="2015-06-18T20:00:1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n v="38"/>
    <x v="1"/>
    <s v="plays"/>
    <x v="3615"/>
    <d v="2015-12-10T09:14:5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n v="70"/>
    <x v="1"/>
    <s v="plays"/>
    <x v="3616"/>
    <d v="2015-03-19T16:47:44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n v="18"/>
    <x v="1"/>
    <s v="plays"/>
    <x v="3617"/>
    <d v="2017-02-27T19:00:00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n v="37"/>
    <x v="1"/>
    <s v="plays"/>
    <x v="3618"/>
    <d v="2015-06-03T10:04:10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n v="67"/>
    <x v="1"/>
    <s v="plays"/>
    <x v="3619"/>
    <d v="2016-11-19T17:00:00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n v="57"/>
    <x v="1"/>
    <s v="plays"/>
    <x v="3620"/>
    <d v="2015-03-04T23:00:00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n v="48"/>
    <x v="1"/>
    <s v="plays"/>
    <x v="3621"/>
    <d v="2016-09-30T16:00:00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n v="48"/>
    <x v="1"/>
    <s v="plays"/>
    <x v="3622"/>
    <d v="2014-09-27T22:23:00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n v="89"/>
    <x v="1"/>
    <s v="plays"/>
    <x v="3623"/>
    <d v="2014-07-26T02:00:00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n v="81"/>
    <x v="1"/>
    <s v="plays"/>
    <x v="3624"/>
    <d v="2016-08-23T13:34:50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n v="40"/>
    <x v="1"/>
    <s v="plays"/>
    <x v="3625"/>
    <d v="2015-07-02T10:39:37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n v="85"/>
    <x v="1"/>
    <s v="plays"/>
    <x v="3626"/>
    <d v="2014-08-16T11:00:57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n v="69"/>
    <x v="1"/>
    <s v="plays"/>
    <x v="3627"/>
    <d v="2016-05-20T22:59:00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s v="musical"/>
    <x v="3631"/>
    <d v="2014-09-22T22:59:0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n v="57"/>
    <x v="1"/>
    <s v="musical"/>
    <x v="3633"/>
    <d v="2016-11-18T20:00:0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s v="musical"/>
    <x v="3634"/>
    <d v="2017-01-13T22:59:0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s v="musical"/>
    <x v="3635"/>
    <d v="2016-04-20T16:11:16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n v="67"/>
    <x v="1"/>
    <s v="musical"/>
    <x v="3637"/>
    <d v="2015-01-01T11:48:55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n v="19"/>
    <x v="1"/>
    <s v="musical"/>
    <x v="3640"/>
    <d v="2015-05-10T13:45:3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n v="8"/>
    <x v="1"/>
    <s v="musical"/>
    <x v="3642"/>
    <d v="2015-11-30T12:00:0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n v="69"/>
    <x v="1"/>
    <s v="musical"/>
    <x v="3644"/>
    <d v="2016-03-07T23:59:0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n v="61"/>
    <x v="1"/>
    <s v="musical"/>
    <x v="3646"/>
    <d v="2015-06-16T18:30:0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n v="551"/>
    <x v="1"/>
    <s v="plays"/>
    <x v="3648"/>
    <d v="2014-10-05T02:00:45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n v="98"/>
    <x v="1"/>
    <s v="plays"/>
    <x v="3649"/>
    <d v="2014-06-16T12:06:34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n v="30"/>
    <x v="1"/>
    <s v="plays"/>
    <x v="3650"/>
    <d v="2016-02-02T06:29:44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n v="58"/>
    <x v="1"/>
    <s v="plays"/>
    <x v="3651"/>
    <d v="2014-08-10T10:59:00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n v="45"/>
    <x v="1"/>
    <s v="plays"/>
    <x v="3652"/>
    <d v="2016-08-24T22:59:00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n v="61"/>
    <x v="1"/>
    <s v="plays"/>
    <x v="3653"/>
    <d v="2015-08-05T03:43:27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n v="69"/>
    <x v="1"/>
    <s v="plays"/>
    <x v="3654"/>
    <d v="2016-04-03T12:00:00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n v="74"/>
    <x v="1"/>
    <s v="plays"/>
    <x v="3655"/>
    <d v="2015-07-18T01:59:00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n v="116"/>
    <x v="1"/>
    <s v="plays"/>
    <x v="3656"/>
    <d v="2017-02-01T17:59:00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n v="111"/>
    <x v="1"/>
    <s v="plays"/>
    <x v="3657"/>
    <d v="2016-06-01T16:42:00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n v="76"/>
    <x v="1"/>
    <s v="plays"/>
    <x v="3658"/>
    <d v="2014-07-01T22:59:00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n v="236"/>
    <x v="1"/>
    <s v="plays"/>
    <x v="3659"/>
    <d v="2015-03-19T09:39:00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n v="12"/>
    <x v="1"/>
    <s v="plays"/>
    <x v="3660"/>
    <d v="2014-12-23T16:08:45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n v="93"/>
    <x v="1"/>
    <s v="plays"/>
    <x v="3661"/>
    <d v="2016-04-09T23:00:00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n v="203"/>
    <x v="1"/>
    <s v="plays"/>
    <x v="3662"/>
    <d v="2015-03-30T23:16:54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n v="47"/>
    <x v="1"/>
    <s v="plays"/>
    <x v="3664"/>
    <d v="2016-06-16T00:58:09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n v="32"/>
    <x v="1"/>
    <s v="plays"/>
    <x v="3666"/>
    <d v="2014-07-24T02:00:00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n v="54"/>
    <x v="1"/>
    <s v="plays"/>
    <x v="3667"/>
    <d v="2015-07-18T18:16:59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n v="37"/>
    <x v="1"/>
    <s v="plays"/>
    <x v="3668"/>
    <d v="2015-07-23T13:33:00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n v="82"/>
    <x v="1"/>
    <s v="plays"/>
    <x v="3669"/>
    <d v="2015-06-11T11:12:17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n v="21"/>
    <x v="1"/>
    <s v="plays"/>
    <x v="3670"/>
    <d v="2015-05-31T18:00:00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n v="89"/>
    <x v="1"/>
    <s v="plays"/>
    <x v="3671"/>
    <d v="2014-07-20T22:59:00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n v="54"/>
    <x v="1"/>
    <s v="plays"/>
    <x v="3672"/>
    <d v="2014-09-26T17:43:04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n v="40"/>
    <x v="1"/>
    <s v="plays"/>
    <x v="3673"/>
    <d v="2014-11-05T07:52:00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n v="146"/>
    <x v="1"/>
    <s v="plays"/>
    <x v="3674"/>
    <d v="2016-09-03T15:57:09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n v="24"/>
    <x v="1"/>
    <s v="plays"/>
    <x v="3675"/>
    <d v="2016-05-15T18:00:00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n v="65"/>
    <x v="1"/>
    <s v="plays"/>
    <x v="3676"/>
    <d v="2014-09-12T14:34:44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n v="63"/>
    <x v="1"/>
    <s v="plays"/>
    <x v="3677"/>
    <d v="2014-07-02T22:59:00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n v="67"/>
    <x v="1"/>
    <s v="plays"/>
    <x v="3678"/>
    <d v="2015-05-31T07:44:58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n v="74"/>
    <x v="1"/>
    <s v="plays"/>
    <x v="3679"/>
    <d v="2014-06-30T23:59:00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n v="100"/>
    <x v="1"/>
    <s v="plays"/>
    <x v="3680"/>
    <d v="2016-10-05T05:53:54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n v="63"/>
    <x v="1"/>
    <s v="plays"/>
    <x v="3681"/>
    <d v="2016-01-15T10:38:10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n v="63"/>
    <x v="1"/>
    <s v="plays"/>
    <x v="3682"/>
    <d v="2014-06-16T01:59:00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n v="59"/>
    <x v="1"/>
    <s v="plays"/>
    <x v="3683"/>
    <d v="2016-10-19T21:48:1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n v="46"/>
    <x v="1"/>
    <s v="plays"/>
    <x v="3684"/>
    <d v="2015-09-01T23:19:4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n v="42"/>
    <x v="1"/>
    <s v="plays"/>
    <x v="3685"/>
    <d v="2014-05-19T16:00:00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n v="60"/>
    <x v="1"/>
    <s v="plays"/>
    <x v="3686"/>
    <d v="2015-08-28T22:59:00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n v="201"/>
    <x v="1"/>
    <s v="plays"/>
    <x v="3687"/>
    <d v="2014-06-27T00:14:15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n v="84"/>
    <x v="1"/>
    <s v="plays"/>
    <x v="3688"/>
    <d v="2014-08-08T13:53:24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n v="58"/>
    <x v="1"/>
    <s v="plays"/>
    <x v="3689"/>
    <d v="2015-06-21T17:25:00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.2"/>
    <n v="59"/>
    <x v="1"/>
    <s v="plays"/>
    <x v="3690"/>
    <d v="2014-11-27T10:21:23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s v="plays"/>
    <x v="3691"/>
    <d v="2015-03-01T23:59:00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n v="75"/>
    <x v="1"/>
    <s v="plays"/>
    <x v="3692"/>
    <d v="2014-09-18T19:00:00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n v="31"/>
    <x v="1"/>
    <s v="plays"/>
    <x v="3693"/>
    <d v="2015-11-30T17:30:00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n v="63"/>
    <x v="1"/>
    <s v="plays"/>
    <x v="3694"/>
    <d v="2016-06-05T21:00:00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n v="122"/>
    <x v="1"/>
    <s v="plays"/>
    <x v="3695"/>
    <d v="2015-01-11T15:53:30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n v="40"/>
    <x v="1"/>
    <s v="plays"/>
    <x v="3696"/>
    <d v="2015-02-13T09:48:3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n v="41"/>
    <x v="1"/>
    <s v="plays"/>
    <x v="3698"/>
    <d v="2016-03-02T14:21:27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n v="34"/>
    <x v="1"/>
    <s v="plays"/>
    <x v="3700"/>
    <d v="2014-09-30T11:00:00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n v="39"/>
    <x v="1"/>
    <s v="plays"/>
    <x v="3701"/>
    <d v="2015-06-04T07:59:53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n v="156"/>
    <x v="1"/>
    <s v="plays"/>
    <x v="3702"/>
    <d v="2016-07-10T17:59:00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n v="44"/>
    <x v="1"/>
    <s v="plays"/>
    <x v="3703"/>
    <d v="2016-08-13T01:59:00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n v="16"/>
    <x v="1"/>
    <s v="plays"/>
    <x v="3704"/>
    <d v="2016-05-31T11:33:14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n v="84"/>
    <x v="1"/>
    <s v="plays"/>
    <x v="3705"/>
    <d v="2014-06-23T13:00:00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n v="81"/>
    <x v="1"/>
    <s v="plays"/>
    <x v="3707"/>
    <d v="2016-07-22T00:26:00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n v="54"/>
    <x v="1"/>
    <s v="plays"/>
    <x v="3708"/>
    <d v="2014-07-03T22:24:4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n v="31"/>
    <x v="1"/>
    <s v="plays"/>
    <x v="3709"/>
    <d v="2014-06-25T11:59:0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n v="68"/>
    <x v="1"/>
    <s v="plays"/>
    <x v="3710"/>
    <d v="2015-04-03T08:49:48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n v="28"/>
    <x v="1"/>
    <s v="plays"/>
    <x v="3711"/>
    <d v="2014-06-15T11:00:00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n v="111"/>
    <x v="1"/>
    <s v="plays"/>
    <x v="3712"/>
    <d v="2015-05-31T01:59:00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n v="107"/>
    <x v="1"/>
    <s v="plays"/>
    <x v="3713"/>
    <d v="2016-06-04T12:42:4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n v="106"/>
    <x v="1"/>
    <s v="plays"/>
    <x v="3714"/>
    <d v="2015-05-25T22:59:00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n v="133"/>
    <x v="1"/>
    <s v="plays"/>
    <x v="3715"/>
    <d v="2015-03-31T07:52:00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n v="52"/>
    <x v="1"/>
    <s v="plays"/>
    <x v="3716"/>
    <d v="2016-01-21T16:18:29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n v="27"/>
    <x v="1"/>
    <s v="plays"/>
    <x v="3718"/>
    <d v="2015-02-27T12:11:15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n v="87"/>
    <x v="1"/>
    <s v="plays"/>
    <x v="3720"/>
    <d v="2015-07-02T18:50:0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n v="115"/>
    <x v="1"/>
    <s v="plays"/>
    <x v="3721"/>
    <d v="2014-11-05T18:28:04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n v="48"/>
    <x v="1"/>
    <s v="plays"/>
    <x v="3722"/>
    <d v="2016-02-11T17:59:00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n v="73"/>
    <x v="1"/>
    <s v="plays"/>
    <x v="3723"/>
    <d v="2014-11-30T14:04:22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n v="50"/>
    <x v="1"/>
    <s v="plays"/>
    <x v="3724"/>
    <d v="2016-05-04T18:00:00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n v="26"/>
    <x v="1"/>
    <s v="plays"/>
    <x v="3725"/>
    <d v="2016-02-18T16:30:00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n v="63"/>
    <x v="1"/>
    <s v="plays"/>
    <x v="3726"/>
    <d v="2016-04-29T16:00:00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n v="62"/>
    <x v="1"/>
    <s v="plays"/>
    <x v="3727"/>
    <d v="2016-10-19T23:55:00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n v="61"/>
    <x v="1"/>
    <s v="plays"/>
    <x v="3728"/>
    <d v="2015-08-18T23:06:1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n v="73"/>
    <x v="1"/>
    <s v="plays"/>
    <x v="3729"/>
    <d v="2015-03-22T22:55:12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n v="52"/>
    <x v="1"/>
    <s v="plays"/>
    <x v="3731"/>
    <d v="2015-01-09T22:23:00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n v="33"/>
    <x v="1"/>
    <s v="plays"/>
    <x v="3732"/>
    <d v="2015-01-24T07:00:00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n v="38"/>
    <x v="1"/>
    <s v="plays"/>
    <x v="3737"/>
    <d v="2015-11-12T01:59:00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n v="101"/>
    <x v="1"/>
    <s v="plays"/>
    <x v="3739"/>
    <d v="2016-07-17T05:47:48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n v="26"/>
    <x v="1"/>
    <s v="plays"/>
    <x v="3740"/>
    <d v="2014-08-11T20:53:58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n v="100"/>
    <x v="1"/>
    <s v="musical"/>
    <x v="3748"/>
    <d v="2016-02-16T00:59:0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n v="216"/>
    <x v="1"/>
    <s v="musical"/>
    <x v="3750"/>
    <d v="2015-02-10T02:59:0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n v="121"/>
    <x v="1"/>
    <s v="musical"/>
    <x v="3751"/>
    <d v="2016-04-02T18:51:13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n v="38"/>
    <x v="1"/>
    <s v="musical"/>
    <x v="3752"/>
    <d v="2016-10-16T16:00:0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n v="173"/>
    <x v="1"/>
    <s v="musical"/>
    <x v="3753"/>
    <d v="2015-06-02T19:00:0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n v="112"/>
    <x v="1"/>
    <s v="musical"/>
    <x v="3754"/>
    <d v="2014-07-25T23:59:0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n v="26"/>
    <x v="1"/>
    <s v="musical"/>
    <x v="3755"/>
    <d v="2016-04-15T15:48:27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n v="268"/>
    <x v="1"/>
    <s v="musical"/>
    <x v="3756"/>
    <d v="2014-06-11T14:33:18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n v="76"/>
    <x v="1"/>
    <s v="musical"/>
    <x v="3757"/>
    <d v="2014-12-01T15:25:15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n v="60"/>
    <x v="1"/>
    <s v="musical"/>
    <x v="3758"/>
    <d v="2014-05-19T00:00:0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1"/>
    <x v="1"/>
    <s v="musical"/>
    <x v="3759"/>
    <d v="2015-08-25T21:35:53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s v="musical"/>
    <x v="3760"/>
    <d v="2014-05-05T07:36:26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n v="167"/>
    <x v="1"/>
    <s v="musical"/>
    <x v="3761"/>
    <d v="2015-08-10T18:00:0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n v="48"/>
    <x v="1"/>
    <s v="musical"/>
    <x v="3762"/>
    <d v="2015-08-02T14:31:29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n v="65"/>
    <x v="1"/>
    <s v="musical"/>
    <x v="3763"/>
    <d v="2015-04-01T12:00:26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n v="56"/>
    <x v="1"/>
    <s v="musical"/>
    <x v="3764"/>
    <d v="2016-05-28T19:36:0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n v="75"/>
    <x v="1"/>
    <s v="musical"/>
    <x v="3765"/>
    <d v="2014-07-30T13:38:02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s v="musical"/>
    <x v="3766"/>
    <d v="2014-07-02T23:00:45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n v="42"/>
    <x v="1"/>
    <s v="musical"/>
    <x v="3767"/>
    <d v="2015-02-28T23:59:0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5"/>
    <x v="1"/>
    <s v="musical"/>
    <x v="3768"/>
    <d v="2014-06-12T12:28:1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n v="74"/>
    <x v="1"/>
    <s v="musical"/>
    <x v="3769"/>
    <d v="2016-04-15T09:21:19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n v="39"/>
    <x v="1"/>
    <s v="musical"/>
    <x v="3771"/>
    <d v="2016-05-17T19:00:0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n v="167"/>
    <x v="1"/>
    <s v="musical"/>
    <x v="3772"/>
    <d v="2016-11-29T01:00:0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n v="95"/>
    <x v="1"/>
    <s v="musical"/>
    <x v="3773"/>
    <d v="2016-11-14T21:08:0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n v="144"/>
    <x v="1"/>
    <s v="musical"/>
    <x v="3775"/>
    <d v="2015-04-08T23:00:0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n v="91"/>
    <x v="1"/>
    <s v="musical"/>
    <x v="3776"/>
    <d v="2014-07-31T20:00:0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n v="49"/>
    <x v="1"/>
    <s v="musical"/>
    <x v="3777"/>
    <d v="2014-09-26T23:00:0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n v="71"/>
    <x v="1"/>
    <s v="musical"/>
    <x v="3778"/>
    <d v="2015-02-14T14:39: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s v="musical"/>
    <x v="3779"/>
    <d v="2016-03-26T11:39:0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n v="95"/>
    <x v="1"/>
    <s v="musical"/>
    <x v="3781"/>
    <d v="2014-09-08T16:11:25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n v="76"/>
    <x v="1"/>
    <s v="musical"/>
    <x v="3782"/>
    <d v="2016-07-24T18:00:0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n v="65"/>
    <x v="1"/>
    <s v="musical"/>
    <x v="3783"/>
    <d v="2016-03-15T11:00:0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n v="101"/>
    <x v="1"/>
    <s v="musical"/>
    <x v="3785"/>
    <d v="2016-08-02T05:03:0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n v="94"/>
    <x v="1"/>
    <s v="musical"/>
    <x v="3786"/>
    <d v="2016-05-26T19:54:35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n v="36"/>
    <x v="1"/>
    <s v="musical"/>
    <x v="3787"/>
    <d v="2015-07-10T22:59:0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n v="18"/>
    <x v="1"/>
    <s v="musical"/>
    <x v="3792"/>
    <d v="2015-07-15T05:43:42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n v="146"/>
    <x v="1"/>
    <s v="musical"/>
    <x v="3797"/>
    <d v="2015-04-20T16:09:25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n v="101"/>
    <x v="1"/>
    <s v="musical"/>
    <x v="3799"/>
    <d v="2016-03-11T17:20:43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n v="56"/>
    <x v="1"/>
    <s v="musical"/>
    <x v="3800"/>
    <d v="2015-01-10T23:59:0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n v="48"/>
    <x v="1"/>
    <s v="musical"/>
    <x v="3801"/>
    <d v="2015-01-02T11:13:36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s v="musical"/>
    <x v="3803"/>
    <d v="2016-03-04T18:19:28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n v="2"/>
    <x v="1"/>
    <s v="musical"/>
    <x v="3805"/>
    <d v="2014-09-27T16:17:2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n v="51"/>
    <x v="1"/>
    <s v="musical"/>
    <x v="3807"/>
    <d v="2015-04-03T16:48:59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n v="42"/>
    <x v="1"/>
    <s v="plays"/>
    <x v="3808"/>
    <d v="2015-04-25T04:53:39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n v="54"/>
    <x v="1"/>
    <s v="plays"/>
    <x v="3809"/>
    <d v="2014-07-30T18:00:00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n v="71"/>
    <x v="1"/>
    <s v="plays"/>
    <x v="3810"/>
    <d v="2015-03-21T14:22:38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n v="44"/>
    <x v="1"/>
    <s v="plays"/>
    <x v="3811"/>
    <d v="2016-05-31T06:00:00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n v="200"/>
    <x v="1"/>
    <s v="plays"/>
    <x v="3812"/>
    <d v="2015-05-31T22:59:00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s v="plays"/>
    <x v="3813"/>
    <d v="2016-06-14T16:43:00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n v="62"/>
    <x v="1"/>
    <s v="plays"/>
    <x v="3814"/>
    <d v="2015-03-31T22:59:00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n v="51"/>
    <x v="1"/>
    <s v="plays"/>
    <x v="3815"/>
    <d v="2015-08-20T18:00:00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n v="49"/>
    <x v="1"/>
    <s v="plays"/>
    <x v="3816"/>
    <d v="2014-07-17T11:33:43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n v="108"/>
    <x v="1"/>
    <s v="plays"/>
    <x v="3817"/>
    <d v="2015-10-23T22:59:00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n v="41"/>
    <x v="1"/>
    <s v="plays"/>
    <x v="3819"/>
    <d v="2015-07-17T16:02:00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n v="22"/>
    <x v="1"/>
    <s v="plays"/>
    <x v="3820"/>
    <d v="2015-07-05T10:38:37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n v="80"/>
    <x v="1"/>
    <s v="plays"/>
    <x v="3821"/>
    <d v="2016-01-03T23:20:07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n v="73"/>
    <x v="1"/>
    <s v="plays"/>
    <x v="3822"/>
    <d v="2016-01-19T17:59:00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.06"/>
    <n v="65"/>
    <x v="1"/>
    <s v="plays"/>
    <x v="3823"/>
    <d v="2015-07-19T22:59:00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n v="39"/>
    <x v="1"/>
    <s v="plays"/>
    <x v="3824"/>
    <d v="2016-08-01T08:41:00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n v="108"/>
    <x v="1"/>
    <s v="plays"/>
    <x v="3825"/>
    <d v="2015-06-16T20:40:14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n v="28"/>
    <x v="1"/>
    <s v="plays"/>
    <x v="3826"/>
    <d v="2015-05-07T05:09:54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n v="71"/>
    <x v="1"/>
    <s v="plays"/>
    <x v="3827"/>
    <d v="2015-03-26T19:00:00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n v="179"/>
    <x v="1"/>
    <s v="plays"/>
    <x v="3828"/>
    <d v="2014-12-31T08:39:47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n v="63"/>
    <x v="1"/>
    <s v="plays"/>
    <x v="3829"/>
    <d v="2016-08-31T15:46:11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n v="59"/>
    <x v="1"/>
    <s v="plays"/>
    <x v="3831"/>
    <d v="2014-11-05T16:22:25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n v="140"/>
    <x v="1"/>
    <s v="plays"/>
    <x v="3832"/>
    <d v="2016-02-19T21:45:35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n v="58"/>
    <x v="1"/>
    <s v="plays"/>
    <x v="3834"/>
    <d v="2015-06-18T05:41:07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n v="65"/>
    <x v="1"/>
    <s v="plays"/>
    <x v="3836"/>
    <d v="2016-08-02T23:09:00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n v="121"/>
    <x v="1"/>
    <s v="plays"/>
    <x v="3837"/>
    <d v="2015-07-03T13:22:38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n v="1009"/>
    <x v="1"/>
    <s v="plays"/>
    <x v="3838"/>
    <d v="2015-05-22T12:03:29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n v="64"/>
    <x v="1"/>
    <s v="plays"/>
    <x v="3839"/>
    <d v="2015-07-29T22:25:24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n v="22"/>
    <x v="1"/>
    <s v="plays"/>
    <x v="3840"/>
    <d v="2016-03-28T10:50:29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n v="26"/>
    <x v="1"/>
    <s v="plays"/>
    <x v="3841"/>
    <d v="2014-07-20T13:51:27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n v="48"/>
    <x v="1"/>
    <s v="plays"/>
    <x v="3842"/>
    <d v="2014-05-11T06:50:52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n v="57"/>
    <x v="1"/>
    <s v="plays"/>
    <x v="3843"/>
    <d v="2014-05-31T20:44:24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n v="82"/>
    <x v="1"/>
    <s v="plays"/>
    <x v="3844"/>
    <d v="2014-06-03T01:59:00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n v="71"/>
    <x v="1"/>
    <s v="plays"/>
    <x v="3845"/>
    <d v="2015-10-01T10:02:54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n v="24"/>
    <x v="1"/>
    <s v="plays"/>
    <x v="3846"/>
    <d v="2014-10-04T01:59:00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n v="189"/>
    <x v="1"/>
    <s v="plays"/>
    <x v="3847"/>
    <d v="2015-07-19T00:23:11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n v="50"/>
    <x v="1"/>
    <s v="plays"/>
    <x v="3848"/>
    <d v="2015-10-18T14:36:29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n v="76"/>
    <x v="1"/>
    <s v="plays"/>
    <x v="3849"/>
    <d v="2015-06-11T13:24:44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n v="10"/>
    <x v="1"/>
    <s v="plays"/>
    <x v="3850"/>
    <d v="2014-12-31T21:59:03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n v="36"/>
    <x v="1"/>
    <s v="plays"/>
    <x v="3851"/>
    <d v="2015-07-17T05:32:59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n v="90"/>
    <x v="1"/>
    <s v="plays"/>
    <x v="3854"/>
    <d v="2015-05-09T16:14:18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n v="82"/>
    <x v="1"/>
    <s v="plays"/>
    <x v="3860"/>
    <d v="2014-08-12T10:51:50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n v="47"/>
    <x v="1"/>
    <s v="plays"/>
    <x v="3865"/>
    <d v="2014-08-30T00:30:00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n v="6"/>
    <x v="1"/>
    <s v="plays"/>
    <x v="3866"/>
    <d v="2016-03-22T22:29:00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n v="51"/>
    <x v="1"/>
    <s v="plays"/>
    <x v="3867"/>
    <d v="2016-06-18T14:32:19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n v="31"/>
    <x v="1"/>
    <s v="musical"/>
    <x v="3869"/>
    <d v="2015-03-13T22:11:0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n v="14"/>
    <x v="1"/>
    <s v="musical"/>
    <x v="3871"/>
    <d v="2017-03-29T12:44:1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n v="45"/>
    <x v="1"/>
    <s v="musical"/>
    <x v="3876"/>
    <d v="2016-02-02T09:58:48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s v="musical"/>
    <x v="3877"/>
    <d v="2016-12-08T11:15:52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n v="58"/>
    <x v="1"/>
    <s v="musical"/>
    <x v="3880"/>
    <d v="2014-07-30T18:00:0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n v="18"/>
    <x v="1"/>
    <s v="musical"/>
    <x v="3887"/>
    <d v="2015-05-01T17:00:0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n v="39"/>
    <x v="1"/>
    <s v="plays"/>
    <x v="3888"/>
    <d v="2017-02-26T08:05:58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n v="14"/>
    <x v="1"/>
    <s v="plays"/>
    <x v="3889"/>
    <d v="2015-01-04T18:26:00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n v="316"/>
    <x v="1"/>
    <s v="plays"/>
    <x v="3890"/>
    <d v="2015-08-15T13:12:24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n v="38"/>
    <x v="1"/>
    <s v="plays"/>
    <x v="3891"/>
    <d v="2015-03-22T23:59:00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n v="129"/>
    <x v="1"/>
    <s v="plays"/>
    <x v="3893"/>
    <d v="2014-07-01T01:00:00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n v="48"/>
    <x v="1"/>
    <s v="plays"/>
    <x v="3894"/>
    <d v="2016-12-05T23:59:00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n v="43"/>
    <x v="1"/>
    <s v="plays"/>
    <x v="3896"/>
    <d v="2014-06-16T23:36:18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n v="51"/>
    <x v="1"/>
    <s v="plays"/>
    <x v="3898"/>
    <d v="2015-08-17T11:00:00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n v="63"/>
    <x v="1"/>
    <s v="plays"/>
    <x v="3899"/>
    <d v="2014-08-12T13:36:01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n v="48"/>
    <x v="1"/>
    <s v="plays"/>
    <x v="3902"/>
    <d v="2016-11-14T07:14:02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n v="2"/>
    <x v="1"/>
    <s v="plays"/>
    <x v="3904"/>
    <d v="2015-04-15T00:04:00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n v="25"/>
    <x v="1"/>
    <s v="plays"/>
    <x v="3905"/>
    <d v="2015-06-11T18:00:00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n v="64"/>
    <x v="1"/>
    <s v="plays"/>
    <x v="3906"/>
    <d v="2015-06-26T08:25:00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n v="39"/>
    <x v="1"/>
    <s v="plays"/>
    <x v="3907"/>
    <d v="2014-10-26T15:08:00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n v="17"/>
    <x v="1"/>
    <s v="plays"/>
    <x v="3908"/>
    <d v="2014-07-28T22:14:5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n v="34"/>
    <x v="1"/>
    <s v="plays"/>
    <x v="3909"/>
    <d v="2014-09-11T03:37:22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n v="62"/>
    <x v="1"/>
    <s v="plays"/>
    <x v="3910"/>
    <d v="2015-09-07T13:09:57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n v="84"/>
    <x v="1"/>
    <s v="plays"/>
    <x v="3911"/>
    <d v="2014-11-26T15:29:37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n v="143"/>
    <x v="1"/>
    <s v="plays"/>
    <x v="3913"/>
    <d v="2015-11-30T01:04:09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n v="34"/>
    <x v="1"/>
    <s v="plays"/>
    <x v="3914"/>
    <d v="2015-05-10T17:59:00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n v="11"/>
    <x v="1"/>
    <s v="plays"/>
    <x v="3922"/>
    <d v="2015-03-02T18:00:00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n v="82"/>
    <x v="1"/>
    <s v="plays"/>
    <x v="3923"/>
    <d v="2015-04-09T18:31:11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n v="58"/>
    <x v="1"/>
    <s v="plays"/>
    <x v="3924"/>
    <d v="2014-06-26T18:02:02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n v="13"/>
    <x v="1"/>
    <s v="plays"/>
    <x v="3927"/>
    <d v="2014-08-09T01:25:04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n v="33"/>
    <x v="1"/>
    <s v="plays"/>
    <x v="3929"/>
    <d v="2016-09-18T14:51:05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n v="92"/>
    <x v="1"/>
    <s v="plays"/>
    <x v="3933"/>
    <d v="2016-07-16T19:43:00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n v="46"/>
    <x v="1"/>
    <s v="plays"/>
    <x v="3934"/>
    <d v="2015-10-01T08:00:00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n v="58"/>
    <x v="1"/>
    <s v="plays"/>
    <x v="3935"/>
    <d v="2015-10-04T10:45:4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n v="249"/>
    <x v="1"/>
    <s v="plays"/>
    <x v="3937"/>
    <d v="2016-07-11T10:09:20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n v="80"/>
    <x v="1"/>
    <s v="plays"/>
    <x v="3938"/>
    <d v="2015-06-27T16:44:14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n v="6"/>
    <x v="1"/>
    <s v="plays"/>
    <x v="3940"/>
    <d v="2015-01-02T06:49:11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n v="138"/>
    <x v="1"/>
    <s v="plays"/>
    <x v="3943"/>
    <d v="2015-11-02T11:50:00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n v="51"/>
    <x v="1"/>
    <s v="plays"/>
    <x v="3947"/>
    <d v="2016-10-01T22:25:44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n v="50"/>
    <x v="1"/>
    <s v="plays"/>
    <x v="3949"/>
    <d v="2015-02-10T21:53:41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n v="54"/>
    <x v="1"/>
    <s v="plays"/>
    <x v="3955"/>
    <d v="2015-11-28T16:22:21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n v="41"/>
    <x v="1"/>
    <s v="plays"/>
    <x v="3958"/>
    <d v="2014-08-02T09:00:00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n v="25"/>
    <x v="1"/>
    <s v="plays"/>
    <x v="3959"/>
    <d v="2014-09-28T13:55:5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n v="12"/>
    <x v="1"/>
    <s v="plays"/>
    <x v="3960"/>
    <d v="2016-01-03T15:17:3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n v="11"/>
    <x v="1"/>
    <s v="plays"/>
    <x v="3961"/>
    <d v="2014-05-08T16:23:30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n v="72"/>
    <x v="1"/>
    <s v="plays"/>
    <x v="3965"/>
    <d v="2016-04-13T23:39:40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n v="23"/>
    <x v="1"/>
    <s v="plays"/>
    <x v="3966"/>
    <d v="2014-07-23T21:59:00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n v="48"/>
    <x v="1"/>
    <s v="plays"/>
    <x v="3968"/>
    <d v="2016-05-22T14:34:33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n v="36"/>
    <x v="1"/>
    <s v="plays"/>
    <x v="3969"/>
    <d v="2016-08-28T22:55:00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n v="6"/>
    <x v="1"/>
    <s v="plays"/>
    <x v="3970"/>
    <d v="2016-04-17T15:43:31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n v="23"/>
    <x v="1"/>
    <s v="plays"/>
    <x v="3971"/>
    <d v="2014-07-21T07:52:0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n v="27"/>
    <x v="1"/>
    <s v="plays"/>
    <x v="3972"/>
    <d v="2015-02-05T20:37:14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n v="106"/>
    <x v="1"/>
    <s v="plays"/>
    <x v="3973"/>
    <d v="2016-05-08T23:00:00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n v="30"/>
    <x v="1"/>
    <s v="plays"/>
    <x v="3974"/>
    <d v="2016-06-02T08:07:28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s v="plays"/>
    <x v="3977"/>
    <d v="2016-07-22T13:55:32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n v="27"/>
    <x v="1"/>
    <s v="plays"/>
    <x v="3978"/>
    <d v="2015-01-31T10:25:53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n v="19"/>
    <x v="1"/>
    <s v="plays"/>
    <x v="3979"/>
    <d v="2015-03-29T15:00:00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n v="65"/>
    <x v="1"/>
    <s v="plays"/>
    <x v="3980"/>
    <d v="2014-07-05T09:22:27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n v="85"/>
    <x v="1"/>
    <s v="plays"/>
    <x v="3983"/>
    <d v="2014-05-20T01:59:00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n v="10"/>
    <x v="1"/>
    <s v="plays"/>
    <x v="3984"/>
    <d v="2014-11-07T19:00:00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n v="34"/>
    <x v="1"/>
    <s v="plays"/>
    <x v="3985"/>
    <d v="2016-02-20T16:05:00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n v="38"/>
    <x v="1"/>
    <s v="plays"/>
    <x v="3986"/>
    <d v="2016-05-06T08:04:00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n v="12"/>
    <x v="1"/>
    <s v="plays"/>
    <x v="3987"/>
    <d v="2014-05-16T17:11:30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n v="61"/>
    <x v="1"/>
    <s v="plays"/>
    <x v="3992"/>
    <d v="2015-12-11T18:34:19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n v="18"/>
    <x v="1"/>
    <s v="plays"/>
    <x v="3995"/>
    <d v="2015-02-14T06:27:00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n v="30"/>
    <x v="1"/>
    <s v="plays"/>
    <x v="3996"/>
    <d v="2014-11-20T11:04:00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n v="60"/>
    <x v="1"/>
    <s v="plays"/>
    <x v="3998"/>
    <d v="2015-03-28T17:07:0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n v="83"/>
    <x v="1"/>
    <s v="plays"/>
    <x v="3999"/>
    <d v="2014-08-31T14:51:49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n v="33"/>
    <x v="1"/>
    <s v="plays"/>
    <x v="4001"/>
    <d v="2017-03-01T14:00:00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n v="6"/>
    <x v="1"/>
    <s v="plays"/>
    <x v="4002"/>
    <d v="2014-09-26T20:02:41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n v="101"/>
    <x v="1"/>
    <s v="plays"/>
    <x v="4003"/>
    <d v="2015-02-15T09:05:47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n v="46"/>
    <x v="1"/>
    <s v="plays"/>
    <x v="4010"/>
    <d v="2014-10-26T13:29:2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n v="5"/>
    <x v="1"/>
    <s v="plays"/>
    <x v="4011"/>
    <d v="2015-01-28T08:04:38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n v="53"/>
    <x v="1"/>
    <s v="plays"/>
    <x v="4017"/>
    <d v="2014-09-04T11:07:54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n v="33"/>
    <x v="1"/>
    <s v="plays"/>
    <x v="4018"/>
    <d v="2016-10-07T16:51:48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n v="8"/>
    <x v="1"/>
    <s v="plays"/>
    <x v="4019"/>
    <d v="2016-04-15T11:28:00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n v="34"/>
    <x v="1"/>
    <s v="plays"/>
    <x v="4020"/>
    <d v="2015-03-23T22:34:59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n v="63"/>
    <x v="1"/>
    <s v="plays"/>
    <x v="4021"/>
    <d v="2014-10-26T16:52:38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s v="plays"/>
    <x v="4022"/>
    <d v="2015-01-31T21:54:00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n v="63"/>
    <x v="1"/>
    <s v="plays"/>
    <x v="4025"/>
    <d v="2015-07-26T00:42:1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n v="31"/>
    <x v="1"/>
    <s v="plays"/>
    <x v="4027"/>
    <d v="2017-02-22T20:00:00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n v="67"/>
    <x v="1"/>
    <s v="plays"/>
    <x v="4030"/>
    <d v="2016-02-03T13:49:00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n v="66"/>
    <x v="1"/>
    <s v="plays"/>
    <x v="4033"/>
    <d v="2016-10-02T04:00:00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n v="148"/>
    <x v="1"/>
    <s v="plays"/>
    <x v="4035"/>
    <d v="2014-10-21T16:11:27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n v="167"/>
    <x v="1"/>
    <s v="plays"/>
    <x v="4036"/>
    <d v="2014-07-01T17:30:00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n v="76"/>
    <x v="1"/>
    <s v="plays"/>
    <x v="4038"/>
    <d v="2014-10-17T14:10:10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n v="11"/>
    <x v="1"/>
    <s v="plays"/>
    <x v="4041"/>
    <d v="2016-09-06T06:22:34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n v="57"/>
    <x v="1"/>
    <s v="plays"/>
    <x v="4044"/>
    <d v="2015-04-10T00:00:00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n v="39"/>
    <x v="1"/>
    <s v="plays"/>
    <x v="4046"/>
    <d v="2014-10-22T10:36:50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n v="28"/>
    <x v="1"/>
    <s v="plays"/>
    <x v="4047"/>
    <d v="2015-01-10T20:00:00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n v="33"/>
    <x v="1"/>
    <s v="plays"/>
    <x v="4048"/>
    <d v="2016-04-11T06:13:07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n v="87"/>
    <x v="1"/>
    <s v="plays"/>
    <x v="4052"/>
    <d v="2014-10-13T16:05:1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n v="42"/>
    <x v="1"/>
    <s v="plays"/>
    <x v="4055"/>
    <d v="2014-06-19T10:33:51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n v="89"/>
    <x v="1"/>
    <s v="plays"/>
    <x v="4056"/>
    <d v="2016-07-03T14:59:00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n v="130"/>
    <x v="1"/>
    <s v="plays"/>
    <x v="4057"/>
    <d v="2015-11-25T18:00:00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n v="24"/>
    <x v="1"/>
    <s v="plays"/>
    <x v="4058"/>
    <d v="2016-03-31T22:59:00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n v="36"/>
    <x v="1"/>
    <s v="plays"/>
    <x v="4059"/>
    <d v="2014-09-15T22:00:00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n v="164"/>
    <x v="1"/>
    <s v="plays"/>
    <x v="4062"/>
    <d v="2016-07-02T12:44:28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n v="65"/>
    <x v="1"/>
    <s v="plays"/>
    <x v="4064"/>
    <d v="2015-04-29T09:07:0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n v="7"/>
    <x v="1"/>
    <s v="plays"/>
    <x v="4065"/>
    <d v="2014-08-12T17:50:11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n v="180"/>
    <x v="1"/>
    <s v="plays"/>
    <x v="4067"/>
    <d v="2015-09-27T21:49:10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n v="35"/>
    <x v="1"/>
    <s v="plays"/>
    <x v="4068"/>
    <d v="2017-01-13T18:05:00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n v="34"/>
    <x v="1"/>
    <s v="plays"/>
    <x v="4069"/>
    <d v="2015-02-28T07:00:00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n v="28"/>
    <x v="1"/>
    <s v="plays"/>
    <x v="4070"/>
    <d v="2015-02-28T22:00:00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n v="19"/>
    <x v="1"/>
    <s v="plays"/>
    <x v="4073"/>
    <d v="2015-05-08T23:00:00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n v="45"/>
    <x v="1"/>
    <s v="plays"/>
    <x v="4075"/>
    <d v="2014-06-30T12:28:00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s v="plays"/>
    <x v="4077"/>
    <d v="2016-12-21T12:03:14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n v="30"/>
    <x v="1"/>
    <s v="plays"/>
    <x v="4081"/>
    <d v="2015-03-08T07:57:05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n v="2"/>
    <x v="1"/>
    <s v="plays"/>
    <x v="4082"/>
    <d v="2015-11-14T18:00:00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n v="127"/>
    <x v="1"/>
    <s v="plays"/>
    <x v="4083"/>
    <d v="2016-01-14T13:16:5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n v="10"/>
    <x v="1"/>
    <s v="plays"/>
    <x v="4086"/>
    <d v="2015-11-20T23:00:00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n v="11"/>
    <x v="1"/>
    <s v="plays"/>
    <x v="4090"/>
    <d v="2015-08-07T10:00:00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n v="26"/>
    <x v="1"/>
    <s v="plays"/>
    <x v="4091"/>
    <d v="2015-01-16T07:09:11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n v="92"/>
    <x v="1"/>
    <s v="plays"/>
    <x v="4094"/>
    <d v="2014-10-21T23:59:00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n v="23"/>
    <x v="1"/>
    <s v="plays"/>
    <x v="4102"/>
    <d v="2016-05-15T15:21:13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0.1"/>
    <n v="17"/>
    <x v="1"/>
    <s v="plays"/>
    <x v="4103"/>
    <d v="2015-08-26T13:32:00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n v="46"/>
    <x v="1"/>
    <s v="plays"/>
    <x v="4104"/>
    <d v="2016-10-27T01:40:34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n v="384"/>
    <x v="1"/>
    <s v="plays"/>
    <x v="4105"/>
    <d v="2016-12-25T19:15:09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n v="107"/>
    <x v="1"/>
    <s v="plays"/>
    <x v="4106"/>
    <d v="2015-04-01T20:00:00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n v="11"/>
    <x v="1"/>
    <s v="plays"/>
    <x v="4107"/>
    <d v="2014-09-24T17:00:01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n v="15"/>
    <x v="1"/>
    <s v="plays"/>
    <x v="4110"/>
    <d v="2016-07-21T10:02:31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n v="16"/>
    <x v="1"/>
    <s v="plays"/>
    <x v="4111"/>
    <d v="2015-02-23T22:15:40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x v="4105"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5A603-B8BD-224D-AB61-0159A68CEE7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9B4AD-145E-1F4B-A3E7-73FB54BD2C21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84649-4DA1-0143-B340-13A213414B5B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pane ySplit="1" topLeftCell="A2" activePane="bottomLeft" state="frozen"/>
      <selection activeCell="C1" sqref="C1"/>
      <selection pane="bottomLeft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bestFit="1" customWidth="1"/>
    <col min="16" max="16" width="15" bestFit="1" customWidth="1"/>
    <col min="17" max="17" width="24" bestFit="1" customWidth="1"/>
    <col min="18" max="18" width="27.83203125" customWidth="1"/>
    <col min="19" max="19" width="21.5" bestFit="1" customWidth="1"/>
    <col min="20" max="20" width="20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8310</v>
      </c>
      <c r="R1" s="1" t="s">
        <v>8308</v>
      </c>
      <c r="S1" s="1" t="s">
        <v>8356</v>
      </c>
      <c r="T1" s="1" t="s">
        <v>8357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ROUNDUP(E2/L2,0)</f>
        <v>64</v>
      </c>
      <c r="Q2" t="str">
        <f>LEFT(N2,FIND("/", N2)-1)</f>
        <v>film &amp; video</v>
      </c>
      <c r="R2" t="str">
        <f>RIGHT(N2,LEN(N2)-FIND("/",N2)-0)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>ROUNDUP(E3/L3,0)</f>
        <v>186</v>
      </c>
      <c r="Q3" t="str">
        <f t="shared" ref="Q3:Q66" si="1">LEFT(N3,FIND("/", N3)-1)</f>
        <v>film &amp; video</v>
      </c>
      <c r="R3" t="str">
        <f t="shared" ref="R3:R66" si="2">RIGHT(N3,LEN(N3)-FIND("/",N3)-0)</f>
        <v>television</v>
      </c>
      <c r="S3" s="9">
        <f t="shared" ref="S3:S66" si="3">(((J3/60)/60)/24)+DATE(1970,1,1)+(-5/24)</f>
        <v>42766.392164351848</v>
      </c>
      <c r="T3" s="9">
        <f t="shared" ref="T3:T66" si="4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ref="P4:P67" si="5">ROUNDUP(E4/L4,0)</f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42405.494016203702</v>
      </c>
      <c r="T4" s="9">
        <f t="shared" si="4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5"/>
        <v>70</v>
      </c>
      <c r="Q5" t="str">
        <f t="shared" si="1"/>
        <v>film &amp; video</v>
      </c>
      <c r="R5" t="str">
        <f t="shared" si="2"/>
        <v>television</v>
      </c>
      <c r="S5" s="9">
        <f t="shared" si="3"/>
        <v>41828.306793981479</v>
      </c>
      <c r="T5" s="9">
        <f t="shared" si="4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5"/>
        <v>191</v>
      </c>
      <c r="Q6" t="str">
        <f t="shared" si="1"/>
        <v>film &amp; video</v>
      </c>
      <c r="R6" t="str">
        <f t="shared" si="2"/>
        <v>television</v>
      </c>
      <c r="S6" s="9">
        <f t="shared" si="3"/>
        <v>42327.625914351847</v>
      </c>
      <c r="T6" s="9">
        <f t="shared" si="4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5"/>
        <v>94</v>
      </c>
      <c r="Q7" t="str">
        <f t="shared" si="1"/>
        <v>film &amp; video</v>
      </c>
      <c r="R7" t="str">
        <f t="shared" si="2"/>
        <v>television</v>
      </c>
      <c r="S7" s="9">
        <f t="shared" si="3"/>
        <v>42563.724618055552</v>
      </c>
      <c r="T7" s="9">
        <f t="shared" si="4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5"/>
        <v>147</v>
      </c>
      <c r="Q8" t="str">
        <f t="shared" si="1"/>
        <v>film &amp; video</v>
      </c>
      <c r="R8" t="str">
        <f t="shared" si="2"/>
        <v>television</v>
      </c>
      <c r="S8" s="9">
        <f t="shared" si="3"/>
        <v>41793.864004629628</v>
      </c>
      <c r="T8" s="9">
        <f t="shared" si="4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5"/>
        <v>160</v>
      </c>
      <c r="Q9" t="str">
        <f t="shared" si="1"/>
        <v>film &amp; video</v>
      </c>
      <c r="R9" t="str">
        <f t="shared" si="2"/>
        <v>television</v>
      </c>
      <c r="S9" s="9">
        <f t="shared" si="3"/>
        <v>42515.838738425926</v>
      </c>
      <c r="T9" s="9">
        <f t="shared" si="4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5"/>
        <v>292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42468.736249999994</v>
      </c>
      <c r="T10" s="9">
        <f t="shared" si="4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5"/>
        <v>32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42446.895185185182</v>
      </c>
      <c r="T11" s="9">
        <f t="shared" si="4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5"/>
        <v>159</v>
      </c>
      <c r="Q12" t="str">
        <f t="shared" si="1"/>
        <v>film &amp; video</v>
      </c>
      <c r="R12" t="str">
        <f t="shared" si="2"/>
        <v>television</v>
      </c>
      <c r="S12" s="9">
        <f t="shared" si="3"/>
        <v>41779.859710648147</v>
      </c>
      <c r="T12" s="9">
        <f t="shared" si="4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5"/>
        <v>81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42572.570162037031</v>
      </c>
      <c r="T13" s="9">
        <f t="shared" si="4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5"/>
        <v>60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41791.504918981482</v>
      </c>
      <c r="T14" s="9">
        <f t="shared" si="4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5"/>
        <v>110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42508.468854166662</v>
      </c>
      <c r="T15" s="9">
        <f t="shared" si="4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5"/>
        <v>148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41807.818148148144</v>
      </c>
      <c r="T16" s="9">
        <f t="shared" si="4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5"/>
        <v>22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42256.183541666665</v>
      </c>
      <c r="T17" s="9">
        <f t="shared" si="4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5"/>
        <v>172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41760.588090277779</v>
      </c>
      <c r="T18" s="9">
        <f t="shared" si="4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5"/>
        <v>42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41917.523402777777</v>
      </c>
      <c r="T19" s="9">
        <f t="shared" si="4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5"/>
        <v>94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41869.333981481483</v>
      </c>
      <c r="T20" s="9">
        <f t="shared" si="4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5"/>
        <v>57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42175.608032407406</v>
      </c>
      <c r="T21" s="9">
        <f t="shared" si="4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5"/>
        <v>81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42200.549907407411</v>
      </c>
      <c r="T22" s="9">
        <f t="shared" si="4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5"/>
        <v>200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41878.418854166666</v>
      </c>
      <c r="T23" s="9">
        <f t="shared" si="4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5"/>
        <v>52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41989.703009259254</v>
      </c>
      <c r="T24" s="9">
        <f t="shared" si="4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5"/>
        <v>104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42097.570613425924</v>
      </c>
      <c r="T25" s="9">
        <f t="shared" si="4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5"/>
        <v>67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42229.611840277772</v>
      </c>
      <c r="T26" s="9">
        <f t="shared" si="4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5"/>
        <v>58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42317.816678240742</v>
      </c>
      <c r="T27" s="9">
        <f t="shared" si="4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5"/>
        <v>103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41828.307222222218</v>
      </c>
      <c r="T28" s="9">
        <f t="shared" si="4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5"/>
        <v>149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41928.956400462957</v>
      </c>
      <c r="T29" s="9">
        <f t="shared" si="4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5"/>
        <v>170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42324.755601851844</v>
      </c>
      <c r="T30" s="9">
        <f t="shared" si="4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5"/>
        <v>32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41812.464907407404</v>
      </c>
      <c r="T31" s="9">
        <f t="shared" si="4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5"/>
        <v>77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41842.084664351853</v>
      </c>
      <c r="T32" s="9">
        <f t="shared" si="4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5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42376.583726851844</v>
      </c>
      <c r="T33" s="9">
        <f t="shared" si="4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5"/>
        <v>321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42461.419178240736</v>
      </c>
      <c r="T34" s="9">
        <f t="shared" si="4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5"/>
        <v>84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42286.452557870369</v>
      </c>
      <c r="T35" s="9">
        <f t="shared" si="4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5"/>
        <v>50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41841.113437499997</v>
      </c>
      <c r="T36" s="9">
        <f t="shared" si="4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5"/>
        <v>60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42098.083495370367</v>
      </c>
      <c r="T37" s="9">
        <f t="shared" si="4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5"/>
        <v>194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42068.098668981482</v>
      </c>
      <c r="T38" s="9">
        <f t="shared" si="4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5"/>
        <v>160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42032.484710648147</v>
      </c>
      <c r="T39" s="9">
        <f t="shared" si="4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5"/>
        <v>42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41374.848888888882</v>
      </c>
      <c r="T40" s="9">
        <f t="shared" si="4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5"/>
        <v>151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41753.838749999995</v>
      </c>
      <c r="T41" s="9">
        <f t="shared" si="4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5"/>
        <v>127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41789.005648148144</v>
      </c>
      <c r="T42" s="9">
        <f t="shared" si="4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5"/>
        <v>106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41887.360578703701</v>
      </c>
      <c r="T43" s="9">
        <f t="shared" si="4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5"/>
        <v>118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41971.430856481478</v>
      </c>
      <c r="T44" s="9">
        <f t="shared" si="4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5"/>
        <v>118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41802.582013888888</v>
      </c>
      <c r="T45" s="9">
        <f t="shared" si="4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5"/>
        <v>134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41873.890474537038</v>
      </c>
      <c r="T46" s="9">
        <f t="shared" si="4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5"/>
        <v>99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42457.415590277778</v>
      </c>
      <c r="T47" s="9">
        <f t="shared" si="4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5"/>
        <v>195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42323.756643518522</v>
      </c>
      <c r="T48" s="9">
        <f t="shared" si="4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5"/>
        <v>77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41932.611192129625</v>
      </c>
      <c r="T49" s="9">
        <f t="shared" si="4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5"/>
        <v>57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42033.308564814812</v>
      </c>
      <c r="T50" s="9">
        <f t="shared" si="4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5"/>
        <v>138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42270.968113425923</v>
      </c>
      <c r="T51" s="9">
        <f t="shared" si="4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5"/>
        <v>28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41995.544652777775</v>
      </c>
      <c r="T52" s="9">
        <f t="shared" si="4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5"/>
        <v>119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42196.720335648148</v>
      </c>
      <c r="T53" s="9">
        <f t="shared" si="4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5"/>
        <v>224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41807.493587962963</v>
      </c>
      <c r="T54" s="9">
        <f t="shared" si="4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5"/>
        <v>29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41719.340798611105</v>
      </c>
      <c r="T55" s="9">
        <f t="shared" si="4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5"/>
        <v>195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42333.504872685182</v>
      </c>
      <c r="T56" s="9">
        <f t="shared" si="4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5"/>
        <v>129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42496.760601851849</v>
      </c>
      <c r="T57" s="9">
        <f t="shared" si="4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5"/>
        <v>50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42149.340555555551</v>
      </c>
      <c r="T58" s="9">
        <f t="shared" si="4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5"/>
        <v>222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42089.624560185184</v>
      </c>
      <c r="T59" s="9">
        <f t="shared" si="4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5"/>
        <v>138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41932.536712962959</v>
      </c>
      <c r="T60" s="9">
        <f t="shared" si="4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5"/>
        <v>607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42230.027500000004</v>
      </c>
      <c r="T61" s="9">
        <f t="shared" si="4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5"/>
        <v>44</v>
      </c>
      <c r="Q62" t="str">
        <f t="shared" si="1"/>
        <v>film &amp; video</v>
      </c>
      <c r="R62" t="str">
        <f t="shared" si="2"/>
        <v>shorts</v>
      </c>
      <c r="S62" s="9">
        <f t="shared" si="3"/>
        <v>41701.693483796291</v>
      </c>
      <c r="T62" s="9">
        <f t="shared" si="4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5"/>
        <v>323</v>
      </c>
      <c r="Q63" t="str">
        <f t="shared" si="1"/>
        <v>film &amp; video</v>
      </c>
      <c r="R63" t="str">
        <f t="shared" si="2"/>
        <v>shorts</v>
      </c>
      <c r="S63" s="9">
        <f t="shared" si="3"/>
        <v>41409.605983796297</v>
      </c>
      <c r="T63" s="9">
        <f t="shared" si="4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5"/>
        <v>97</v>
      </c>
      <c r="Q64" t="str">
        <f t="shared" si="1"/>
        <v>film &amp; video</v>
      </c>
      <c r="R64" t="str">
        <f t="shared" si="2"/>
        <v>shorts</v>
      </c>
      <c r="S64" s="9">
        <f t="shared" si="3"/>
        <v>41311.591180555552</v>
      </c>
      <c r="T64" s="9">
        <f t="shared" si="4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5"/>
        <v>36</v>
      </c>
      <c r="Q65" t="str">
        <f t="shared" si="1"/>
        <v>film &amp; video</v>
      </c>
      <c r="R65" t="str">
        <f t="shared" si="2"/>
        <v>shorts</v>
      </c>
      <c r="S65" s="9">
        <f t="shared" si="3"/>
        <v>41612.703854166662</v>
      </c>
      <c r="T65" s="9">
        <f t="shared" si="4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5"/>
        <v>87</v>
      </c>
      <c r="Q66" t="str">
        <f t="shared" si="1"/>
        <v>film &amp; video</v>
      </c>
      <c r="R66" t="str">
        <f t="shared" si="2"/>
        <v>shorts</v>
      </c>
      <c r="S66" s="9">
        <f t="shared" si="3"/>
        <v>41432.809965277775</v>
      </c>
      <c r="T66" s="9">
        <f t="shared" si="4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si="5"/>
        <v>133</v>
      </c>
      <c r="Q67" t="str">
        <f t="shared" ref="Q67:Q130" si="7">LEFT(N67,FIND("/", N67)-1)</f>
        <v>film &amp; video</v>
      </c>
      <c r="R67" t="str">
        <f t="shared" ref="R67:R130" si="8">RIGHT(N67,LEN(N67)-FIND("/",N67)-0)</f>
        <v>shorts</v>
      </c>
      <c r="S67" s="9">
        <f t="shared" ref="S67:S130" si="9">(((J67/60)/60)/24)+DATE(1970,1,1)+(-5/24)</f>
        <v>41835.612893518519</v>
      </c>
      <c r="T67" s="9">
        <f t="shared" ref="T67:T130" si="10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ref="P68:P131" si="11">ROUNDUP(E68/L68,0)</f>
        <v>92</v>
      </c>
      <c r="Q68" t="str">
        <f t="shared" si="7"/>
        <v>film &amp; video</v>
      </c>
      <c r="R68" t="str">
        <f t="shared" si="8"/>
        <v>shorts</v>
      </c>
      <c r="S68" s="9">
        <f t="shared" si="9"/>
        <v>42539.641435185178</v>
      </c>
      <c r="T68" s="9">
        <f t="shared" si="10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11"/>
        <v>117</v>
      </c>
      <c r="Q69" t="str">
        <f t="shared" si="7"/>
        <v>film &amp; video</v>
      </c>
      <c r="R69" t="str">
        <f t="shared" si="8"/>
        <v>shorts</v>
      </c>
      <c r="S69" s="9">
        <f t="shared" si="9"/>
        <v>41075.375046296293</v>
      </c>
      <c r="T69" s="9">
        <f t="shared" si="10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11"/>
        <v>22</v>
      </c>
      <c r="Q70" t="str">
        <f t="shared" si="7"/>
        <v>film &amp; video</v>
      </c>
      <c r="R70" t="str">
        <f t="shared" si="8"/>
        <v>shorts</v>
      </c>
      <c r="S70" s="9">
        <f t="shared" si="9"/>
        <v>41663.36100694444</v>
      </c>
      <c r="T70" s="9">
        <f t="shared" si="10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11"/>
        <v>63</v>
      </c>
      <c r="Q71" t="str">
        <f t="shared" si="7"/>
        <v>film &amp; video</v>
      </c>
      <c r="R71" t="str">
        <f t="shared" si="8"/>
        <v>shorts</v>
      </c>
      <c r="S71" s="9">
        <f t="shared" si="9"/>
        <v>40785.979456018518</v>
      </c>
      <c r="T71" s="9">
        <f t="shared" si="10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11"/>
        <v>38</v>
      </c>
      <c r="Q72" t="str">
        <f t="shared" si="7"/>
        <v>film &amp; video</v>
      </c>
      <c r="R72" t="str">
        <f t="shared" si="8"/>
        <v>shorts</v>
      </c>
      <c r="S72" s="9">
        <f t="shared" si="9"/>
        <v>40730.688020833331</v>
      </c>
      <c r="T72" s="9">
        <f t="shared" si="10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11"/>
        <v>70</v>
      </c>
      <c r="Q73" t="str">
        <f t="shared" si="7"/>
        <v>film &amp; video</v>
      </c>
      <c r="R73" t="str">
        <f t="shared" si="8"/>
        <v>shorts</v>
      </c>
      <c r="S73" s="9">
        <f t="shared" si="9"/>
        <v>40997.063159722216</v>
      </c>
      <c r="T73" s="9">
        <f t="shared" si="10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11"/>
        <v>59</v>
      </c>
      <c r="Q74" t="str">
        <f t="shared" si="7"/>
        <v>film &amp; video</v>
      </c>
      <c r="R74" t="str">
        <f t="shared" si="8"/>
        <v>shorts</v>
      </c>
      <c r="S74" s="9">
        <f t="shared" si="9"/>
        <v>41207.801863425921</v>
      </c>
      <c r="T74" s="9">
        <f t="shared" si="10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11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40587.548425925925</v>
      </c>
      <c r="T75" s="9">
        <f t="shared" si="10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11"/>
        <v>20</v>
      </c>
      <c r="Q76" t="str">
        <f t="shared" si="7"/>
        <v>film &amp; video</v>
      </c>
      <c r="R76" t="str">
        <f t="shared" si="8"/>
        <v>shorts</v>
      </c>
      <c r="S76" s="9">
        <f t="shared" si="9"/>
        <v>42360.278877314813</v>
      </c>
      <c r="T76" s="9">
        <f t="shared" si="10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11"/>
        <v>86</v>
      </c>
      <c r="Q77" t="str">
        <f t="shared" si="7"/>
        <v>film &amp; video</v>
      </c>
      <c r="R77" t="str">
        <f t="shared" si="8"/>
        <v>shorts</v>
      </c>
      <c r="S77" s="9">
        <f t="shared" si="9"/>
        <v>41357.000833333332</v>
      </c>
      <c r="T77" s="9">
        <f t="shared" si="10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11"/>
        <v>31</v>
      </c>
      <c r="Q78" t="str">
        <f t="shared" si="7"/>
        <v>film &amp; video</v>
      </c>
      <c r="R78" t="str">
        <f t="shared" si="8"/>
        <v>shorts</v>
      </c>
      <c r="S78" s="9">
        <f t="shared" si="9"/>
        <v>40844.483310185184</v>
      </c>
      <c r="T78" s="9">
        <f t="shared" si="10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11"/>
        <v>61</v>
      </c>
      <c r="Q79" t="str">
        <f t="shared" si="7"/>
        <v>film &amp; video</v>
      </c>
      <c r="R79" t="str">
        <f t="shared" si="8"/>
        <v>shorts</v>
      </c>
      <c r="S79" s="9">
        <f t="shared" si="9"/>
        <v>40996.936539351853</v>
      </c>
      <c r="T79" s="9">
        <f t="shared" si="10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11"/>
        <v>39</v>
      </c>
      <c r="Q80" t="str">
        <f t="shared" si="7"/>
        <v>film &amp; video</v>
      </c>
      <c r="R80" t="str">
        <f t="shared" si="8"/>
        <v>shorts</v>
      </c>
      <c r="S80" s="9">
        <f t="shared" si="9"/>
        <v>42604.522233796299</v>
      </c>
      <c r="T80" s="9">
        <f t="shared" si="10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11"/>
        <v>41</v>
      </c>
      <c r="Q81" t="str">
        <f t="shared" si="7"/>
        <v>film &amp; video</v>
      </c>
      <c r="R81" t="str">
        <f t="shared" si="8"/>
        <v>shorts</v>
      </c>
      <c r="S81" s="9">
        <f t="shared" si="9"/>
        <v>41724.568206018514</v>
      </c>
      <c r="T81" s="9">
        <f t="shared" si="10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11"/>
        <v>274</v>
      </c>
      <c r="Q82" t="str">
        <f t="shared" si="7"/>
        <v>film &amp; video</v>
      </c>
      <c r="R82" t="str">
        <f t="shared" si="8"/>
        <v>shorts</v>
      </c>
      <c r="S82" s="9">
        <f t="shared" si="9"/>
        <v>41582.875648148147</v>
      </c>
      <c r="T82" s="9">
        <f t="shared" si="10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11"/>
        <v>54</v>
      </c>
      <c r="Q83" t="str">
        <f t="shared" si="7"/>
        <v>film &amp; video</v>
      </c>
      <c r="R83" t="str">
        <f t="shared" si="8"/>
        <v>shorts</v>
      </c>
      <c r="S83" s="9">
        <f t="shared" si="9"/>
        <v>41099.950543981482</v>
      </c>
      <c r="T83" s="9">
        <f t="shared" si="10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11"/>
        <v>41</v>
      </c>
      <c r="Q84" t="str">
        <f t="shared" si="7"/>
        <v>film &amp; video</v>
      </c>
      <c r="R84" t="str">
        <f t="shared" si="8"/>
        <v>shorts</v>
      </c>
      <c r="S84" s="9">
        <f t="shared" si="9"/>
        <v>40795.611817129626</v>
      </c>
      <c r="T84" s="9">
        <f t="shared" si="10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11"/>
        <v>16</v>
      </c>
      <c r="Q85" t="str">
        <f t="shared" si="7"/>
        <v>film &amp; video</v>
      </c>
      <c r="R85" t="str">
        <f t="shared" si="8"/>
        <v>shorts</v>
      </c>
      <c r="S85" s="9">
        <f t="shared" si="9"/>
        <v>42042.407280092586</v>
      </c>
      <c r="T85" s="9">
        <f t="shared" si="10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11"/>
        <v>72</v>
      </c>
      <c r="Q86" t="str">
        <f t="shared" si="7"/>
        <v>film &amp; video</v>
      </c>
      <c r="R86" t="str">
        <f t="shared" si="8"/>
        <v>shorts</v>
      </c>
      <c r="S86" s="9">
        <f t="shared" si="9"/>
        <v>40648.54960648148</v>
      </c>
      <c r="T86" s="9">
        <f t="shared" si="10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11"/>
        <v>72</v>
      </c>
      <c r="Q87" t="str">
        <f t="shared" si="7"/>
        <v>film &amp; video</v>
      </c>
      <c r="R87" t="str">
        <f t="shared" si="8"/>
        <v>shorts</v>
      </c>
      <c r="S87" s="9">
        <f t="shared" si="9"/>
        <v>40778.917094907403</v>
      </c>
      <c r="T87" s="9">
        <f t="shared" si="10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11"/>
        <v>376</v>
      </c>
      <c r="Q88" t="str">
        <f t="shared" si="7"/>
        <v>film &amp; video</v>
      </c>
      <c r="R88" t="str">
        <f t="shared" si="8"/>
        <v>shorts</v>
      </c>
      <c r="S88" s="9">
        <f t="shared" si="9"/>
        <v>42291.347743055558</v>
      </c>
      <c r="T88" s="9">
        <f t="shared" si="10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11"/>
        <v>105</v>
      </c>
      <c r="Q89" t="str">
        <f t="shared" si="7"/>
        <v>film &amp; video</v>
      </c>
      <c r="R89" t="str">
        <f t="shared" si="8"/>
        <v>shorts</v>
      </c>
      <c r="S89" s="9">
        <f t="shared" si="9"/>
        <v>40322.331053240734</v>
      </c>
      <c r="T89" s="9">
        <f t="shared" si="10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11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41786.450590277775</v>
      </c>
      <c r="T90" s="9">
        <f t="shared" si="10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11"/>
        <v>124</v>
      </c>
      <c r="Q91" t="str">
        <f t="shared" si="7"/>
        <v>film &amp; video</v>
      </c>
      <c r="R91" t="str">
        <f t="shared" si="8"/>
        <v>shorts</v>
      </c>
      <c r="S91" s="9">
        <f t="shared" si="9"/>
        <v>41402.543888888889</v>
      </c>
      <c r="T91" s="9">
        <f t="shared" si="10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11"/>
        <v>32</v>
      </c>
      <c r="Q92" t="str">
        <f t="shared" si="7"/>
        <v>film &amp; video</v>
      </c>
      <c r="R92" t="str">
        <f t="shared" si="8"/>
        <v>shorts</v>
      </c>
      <c r="S92" s="9">
        <f t="shared" si="9"/>
        <v>40706.089108796295</v>
      </c>
      <c r="T92" s="9">
        <f t="shared" si="10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11"/>
        <v>79</v>
      </c>
      <c r="Q93" t="str">
        <f t="shared" si="7"/>
        <v>film &amp; video</v>
      </c>
      <c r="R93" t="str">
        <f t="shared" si="8"/>
        <v>shorts</v>
      </c>
      <c r="S93" s="9">
        <f t="shared" si="9"/>
        <v>40619.194027777776</v>
      </c>
      <c r="T93" s="9">
        <f t="shared" si="10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11"/>
        <v>123</v>
      </c>
      <c r="Q94" t="str">
        <f t="shared" si="7"/>
        <v>film &amp; video</v>
      </c>
      <c r="R94" t="str">
        <f t="shared" si="8"/>
        <v>shorts</v>
      </c>
      <c r="S94" s="9">
        <f t="shared" si="9"/>
        <v>42720.990543981483</v>
      </c>
      <c r="T94" s="9">
        <f t="shared" si="10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11"/>
        <v>74</v>
      </c>
      <c r="Q95" t="str">
        <f t="shared" si="7"/>
        <v>film &amp; video</v>
      </c>
      <c r="R95" t="str">
        <f t="shared" si="8"/>
        <v>shorts</v>
      </c>
      <c r="S95" s="9">
        <f t="shared" si="9"/>
        <v>41065.649733796294</v>
      </c>
      <c r="T95" s="9">
        <f t="shared" si="10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11"/>
        <v>22</v>
      </c>
      <c r="Q96" t="str">
        <f t="shared" si="7"/>
        <v>film &amp; video</v>
      </c>
      <c r="R96" t="str">
        <f t="shared" si="8"/>
        <v>shorts</v>
      </c>
      <c r="S96" s="9">
        <f t="shared" si="9"/>
        <v>41716.509513888886</v>
      </c>
      <c r="T96" s="9">
        <f t="shared" si="10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11"/>
        <v>22</v>
      </c>
      <c r="Q97" t="str">
        <f t="shared" si="7"/>
        <v>film &amp; video</v>
      </c>
      <c r="R97" t="str">
        <f t="shared" si="8"/>
        <v>shorts</v>
      </c>
      <c r="S97" s="9">
        <f t="shared" si="9"/>
        <v>40934.796770833331</v>
      </c>
      <c r="T97" s="9">
        <f t="shared" si="10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11"/>
        <v>51</v>
      </c>
      <c r="Q98" t="str">
        <f t="shared" si="7"/>
        <v>film &amp; video</v>
      </c>
      <c r="R98" t="str">
        <f t="shared" si="8"/>
        <v>shorts</v>
      </c>
      <c r="S98" s="9">
        <f t="shared" si="9"/>
        <v>40324.45417824074</v>
      </c>
      <c r="T98" s="9">
        <f t="shared" si="10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11"/>
        <v>54</v>
      </c>
      <c r="Q99" t="str">
        <f t="shared" si="7"/>
        <v>film &amp; video</v>
      </c>
      <c r="R99" t="str">
        <f t="shared" si="8"/>
        <v>shorts</v>
      </c>
      <c r="S99" s="9">
        <f t="shared" si="9"/>
        <v>40705.926874999997</v>
      </c>
      <c r="T99" s="9">
        <f t="shared" si="10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11"/>
        <v>57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41214.586504629624</v>
      </c>
      <c r="T100" s="9">
        <f t="shared" si="10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11"/>
        <v>41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41631.694432870368</v>
      </c>
      <c r="T101" s="9">
        <f t="shared" si="10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11"/>
        <v>193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41197.544976851852</v>
      </c>
      <c r="T102" s="9">
        <f t="shared" si="10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11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41274.568402777775</v>
      </c>
      <c r="T103" s="9">
        <f t="shared" si="10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11"/>
        <v>118</v>
      </c>
      <c r="Q104" t="str">
        <f t="shared" si="7"/>
        <v>film &amp; video</v>
      </c>
      <c r="R104" t="str">
        <f t="shared" si="8"/>
        <v>shorts</v>
      </c>
      <c r="S104" s="9">
        <f t="shared" si="9"/>
        <v>40504.922835648147</v>
      </c>
      <c r="T104" s="9">
        <f t="shared" si="10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11"/>
        <v>28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41682.597569444442</v>
      </c>
      <c r="T105" s="9">
        <f t="shared" si="10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11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40612.486874999995</v>
      </c>
      <c r="T106" s="9">
        <f t="shared" si="10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11"/>
        <v>40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42485.516435185178</v>
      </c>
      <c r="T107" s="9">
        <f t="shared" si="10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11"/>
        <v>187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40987.568298611113</v>
      </c>
      <c r="T108" s="9">
        <f t="shared" si="10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11"/>
        <v>112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40635.774155092593</v>
      </c>
      <c r="T109" s="9">
        <f t="shared" si="10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11"/>
        <v>79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41365.404745370368</v>
      </c>
      <c r="T110" s="9">
        <f t="shared" si="10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11"/>
        <v>47</v>
      </c>
      <c r="Q111" t="str">
        <f t="shared" si="7"/>
        <v>film &amp; video</v>
      </c>
      <c r="R111" t="str">
        <f t="shared" si="8"/>
        <v>shorts</v>
      </c>
      <c r="S111" s="9">
        <f t="shared" si="9"/>
        <v>40569.817476851851</v>
      </c>
      <c r="T111" s="9">
        <f t="shared" si="10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11"/>
        <v>66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41557.741354166668</v>
      </c>
      <c r="T112" s="9">
        <f t="shared" si="10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11"/>
        <v>103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42125.124849537031</v>
      </c>
      <c r="T113" s="9">
        <f t="shared" si="10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11"/>
        <v>65</v>
      </c>
      <c r="Q114" t="str">
        <f t="shared" si="7"/>
        <v>film &amp; video</v>
      </c>
      <c r="R114" t="str">
        <f t="shared" si="8"/>
        <v>shorts</v>
      </c>
      <c r="S114" s="9">
        <f t="shared" si="9"/>
        <v>41717.834699074068</v>
      </c>
      <c r="T114" s="9">
        <f t="shared" si="10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11"/>
        <v>91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40753.550092592588</v>
      </c>
      <c r="T115" s="9">
        <f t="shared" si="10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11"/>
        <v>89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40861.065833333334</v>
      </c>
      <c r="T116" s="9">
        <f t="shared" si="10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11"/>
        <v>29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40918.530601851846</v>
      </c>
      <c r="T117" s="9">
        <f t="shared" si="10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11"/>
        <v>70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40595.288831018515</v>
      </c>
      <c r="T118" s="9">
        <f t="shared" si="10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11"/>
        <v>168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40248.626666666663</v>
      </c>
      <c r="T119" s="9">
        <f t="shared" si="10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11"/>
        <v>145</v>
      </c>
      <c r="Q120" t="str">
        <f t="shared" si="7"/>
        <v>film &amp; video</v>
      </c>
      <c r="R120" t="str">
        <f t="shared" si="8"/>
        <v>shorts</v>
      </c>
      <c r="S120" s="9">
        <f t="shared" si="9"/>
        <v>40722.845324074071</v>
      </c>
      <c r="T120" s="9">
        <f t="shared" si="10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11"/>
        <v>92</v>
      </c>
      <c r="Q121" t="str">
        <f t="shared" si="7"/>
        <v>film &amp; video</v>
      </c>
      <c r="R121" t="str">
        <f t="shared" si="8"/>
        <v>shorts</v>
      </c>
      <c r="S121" s="9">
        <f t="shared" si="9"/>
        <v>40738.860949074071</v>
      </c>
      <c r="T121" s="9">
        <f t="shared" si="10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42615.841516203705</v>
      </c>
      <c r="T122" s="9">
        <f t="shared" si="10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42096.496643518512</v>
      </c>
      <c r="T123" s="9">
        <f t="shared" si="10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11"/>
        <v>#DIV/0!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42593.223460648143</v>
      </c>
      <c r="T124" s="9">
        <f t="shared" si="10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11"/>
        <v>26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41904.573657407404</v>
      </c>
      <c r="T125" s="9">
        <f t="shared" si="10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11"/>
        <v>#DIV/0!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42114.720393518517</v>
      </c>
      <c r="T126" s="9">
        <f t="shared" si="10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11"/>
        <v>12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42709.78564814815</v>
      </c>
      <c r="T127" s="9">
        <f t="shared" si="10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11"/>
        <v>107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42135.381215277775</v>
      </c>
      <c r="T128" s="9">
        <f t="shared" si="10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11"/>
        <v>48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42067.415983796294</v>
      </c>
      <c r="T129" s="9">
        <f t="shared" si="10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11"/>
        <v>312</v>
      </c>
      <c r="Q130" t="str">
        <f t="shared" si="7"/>
        <v>film &amp; video</v>
      </c>
      <c r="R130" t="str">
        <f t="shared" si="8"/>
        <v>science fiction</v>
      </c>
      <c r="S130" s="9">
        <f t="shared" si="9"/>
        <v>42628.019594907404</v>
      </c>
      <c r="T130" s="9">
        <f t="shared" si="10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si="11"/>
        <v>#DIV/0!</v>
      </c>
      <c r="Q131" t="str">
        <f t="shared" ref="Q131:Q194" si="13">LEFT(N131,FIND("/", N131)-1)</f>
        <v>film &amp; video</v>
      </c>
      <c r="R131" t="str">
        <f t="shared" ref="R131:R194" si="14">RIGHT(N131,LEN(N131)-FIND("/",N131)-0)</f>
        <v>science fiction</v>
      </c>
      <c r="S131" s="9">
        <f t="shared" ref="S131:S194" si="15">(((J131/60)/60)/24)+DATE(1970,1,1)+(-5/24)</f>
        <v>41882.728969907403</v>
      </c>
      <c r="T131" s="9">
        <f t="shared" ref="T131:T194" si="16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ref="P132:P195" si="17">ROUNDUP(E132/L132,0)</f>
        <v>#DIV/0!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41778.707083333327</v>
      </c>
      <c r="T132" s="9">
        <f t="shared" si="16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7"/>
        <v>#DIV/0!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42541.629178240742</v>
      </c>
      <c r="T133" s="9">
        <f t="shared" si="16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7"/>
        <v>95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41905.60424768518</v>
      </c>
      <c r="T134" s="9">
        <f t="shared" si="16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7"/>
        <v>#DIV/0!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42491.599351851844</v>
      </c>
      <c r="T135" s="9">
        <f t="shared" si="16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7"/>
        <v>#DIV/0!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42221.701597222222</v>
      </c>
      <c r="T136" s="9">
        <f t="shared" si="16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7"/>
        <v>81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41788.173576388886</v>
      </c>
      <c r="T137" s="9">
        <f t="shared" si="16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7"/>
        <v>#DIV/0!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42096.201782407406</v>
      </c>
      <c r="T138" s="9">
        <f t="shared" si="16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7"/>
        <v>#DIV/0!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42239.365659722222</v>
      </c>
      <c r="T139" s="9">
        <f t="shared" si="16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7"/>
        <v>82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42186.049085648141</v>
      </c>
      <c r="T140" s="9">
        <f t="shared" si="16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42187.712638888886</v>
      </c>
      <c r="T141" s="9">
        <f t="shared" si="16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7"/>
        <v>#DIV/0!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42052.989953703705</v>
      </c>
      <c r="T142" s="9">
        <f t="shared" si="16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7"/>
        <v>47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42109.944710648146</v>
      </c>
      <c r="T143" s="9">
        <f t="shared" si="16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41938.684930555552</v>
      </c>
      <c r="T144" s="9">
        <f t="shared" si="16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7"/>
        <v>#DIV/0!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42558.855810185189</v>
      </c>
      <c r="T145" s="9">
        <f t="shared" si="16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7"/>
        <v>56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42047.554074074076</v>
      </c>
      <c r="T146" s="9">
        <f t="shared" si="16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7"/>
        <v>38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42200.333935185183</v>
      </c>
      <c r="T147" s="9">
        <f t="shared" si="16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7"/>
        <v>39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42692.807847222219</v>
      </c>
      <c r="T148" s="9">
        <f t="shared" si="16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7"/>
        <v>#DIV/0!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41969.559490740743</v>
      </c>
      <c r="T149" s="9">
        <f t="shared" si="16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42397.073333333326</v>
      </c>
      <c r="T150" s="9">
        <f t="shared" si="16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7"/>
        <v>16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41967.963773148142</v>
      </c>
      <c r="T151" s="9">
        <f t="shared" si="16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7"/>
        <v>450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42089.95349537037</v>
      </c>
      <c r="T152" s="9">
        <f t="shared" si="16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42113.342488425922</v>
      </c>
      <c r="T153" s="9">
        <f t="shared" si="16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41874.869212962964</v>
      </c>
      <c r="T154" s="9">
        <f t="shared" si="16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7"/>
        <v>36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41933.377824074072</v>
      </c>
      <c r="T155" s="9">
        <f t="shared" si="16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7"/>
        <v>14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42115.339062499996</v>
      </c>
      <c r="T156" s="9">
        <f t="shared" si="16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7"/>
        <v>21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42168.351099537038</v>
      </c>
      <c r="T157" s="9">
        <f t="shared" si="16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41793.916620370372</v>
      </c>
      <c r="T158" s="9">
        <f t="shared" si="16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42396.703379629624</v>
      </c>
      <c r="T159" s="9">
        <f t="shared" si="16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7"/>
        <v>#DIV/0!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41903.868379629625</v>
      </c>
      <c r="T160" s="9">
        <f t="shared" si="16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42514.226215277777</v>
      </c>
      <c r="T161" s="9">
        <f t="shared" si="16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7"/>
        <v>#DIV/0!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42171.704756944448</v>
      </c>
      <c r="T162" s="9">
        <f t="shared" si="16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7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41792.479108796295</v>
      </c>
      <c r="T163" s="9">
        <f t="shared" si="16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7"/>
        <v>44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41834.91847222222</v>
      </c>
      <c r="T164" s="9">
        <f t="shared" si="16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7"/>
        <v>#DIV/0!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42243.752939814811</v>
      </c>
      <c r="T165" s="9">
        <f t="shared" si="16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7"/>
        <v>92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41841.554409722223</v>
      </c>
      <c r="T166" s="9">
        <f t="shared" si="16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7"/>
        <v>#DIV/0!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42351.450509259252</v>
      </c>
      <c r="T167" s="9">
        <f t="shared" si="16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42720.867615740739</v>
      </c>
      <c r="T168" s="9">
        <f t="shared" si="16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7"/>
        <v>6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42160.719155092585</v>
      </c>
      <c r="T169" s="9">
        <f t="shared" si="16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7"/>
        <v>109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42052.626967592594</v>
      </c>
      <c r="T170" s="9">
        <f t="shared" si="16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7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41900.296979166662</v>
      </c>
      <c r="T171" s="9">
        <f t="shared" si="16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7"/>
        <v>33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42216.769479166665</v>
      </c>
      <c r="T172" s="9">
        <f t="shared" si="16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7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42533.972384259258</v>
      </c>
      <c r="T173" s="9">
        <f t="shared" si="16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7"/>
        <v>#DIV/0!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42047.186608796292</v>
      </c>
      <c r="T174" s="9">
        <f t="shared" si="16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7"/>
        <v>#DIV/0!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42033.364675925921</v>
      </c>
      <c r="T175" s="9">
        <f t="shared" si="16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7"/>
        <v>#DIV/0!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42072.55064814815</v>
      </c>
      <c r="T176" s="9">
        <f t="shared" si="16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7"/>
        <v>50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41855.569571759253</v>
      </c>
      <c r="T177" s="9">
        <f t="shared" si="16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7"/>
        <v>#DIV/0!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42191.615729166668</v>
      </c>
      <c r="T178" s="9">
        <f t="shared" si="16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7"/>
        <v>26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42069.839421296296</v>
      </c>
      <c r="T179" s="9">
        <f t="shared" si="16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7"/>
        <v>#DIV/0!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42304.747048611105</v>
      </c>
      <c r="T180" s="9">
        <f t="shared" si="16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7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42402.872164351851</v>
      </c>
      <c r="T181" s="9">
        <f t="shared" si="16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7"/>
        <v>31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42067.782905092587</v>
      </c>
      <c r="T182" s="9">
        <f t="shared" si="16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7"/>
        <v>181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42147.533506944441</v>
      </c>
      <c r="T183" s="9">
        <f t="shared" si="16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7"/>
        <v>#DIV/0!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42711.803611111107</v>
      </c>
      <c r="T184" s="9">
        <f t="shared" si="16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7"/>
        <v>374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41939.601967592593</v>
      </c>
      <c r="T185" s="9">
        <f t="shared" si="16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7"/>
        <v>26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41825.58289351852</v>
      </c>
      <c r="T186" s="9">
        <f t="shared" si="16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7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42570.702997685185</v>
      </c>
      <c r="T187" s="9">
        <f t="shared" si="16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7"/>
        <v>#DIV/0!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42767.604560185187</v>
      </c>
      <c r="T188" s="9">
        <f t="shared" si="16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7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42182.02612268518</v>
      </c>
      <c r="T189" s="9">
        <f t="shared" si="16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7"/>
        <v>#DIV/0!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41856.974710648145</v>
      </c>
      <c r="T190" s="9">
        <f t="shared" si="16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7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42556.482372685183</v>
      </c>
      <c r="T191" s="9">
        <f t="shared" si="16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7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42527.442662037036</v>
      </c>
      <c r="T192" s="9">
        <f t="shared" si="16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7"/>
        <v>84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42239.233078703699</v>
      </c>
      <c r="T193" s="9">
        <f t="shared" si="16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7"/>
        <v>6</v>
      </c>
      <c r="Q194" t="str">
        <f t="shared" si="13"/>
        <v>film &amp; video</v>
      </c>
      <c r="R194" t="str">
        <f t="shared" si="14"/>
        <v>drama</v>
      </c>
      <c r="S194" s="9">
        <f t="shared" si="15"/>
        <v>41899.583703703705</v>
      </c>
      <c r="T194" s="9">
        <f t="shared" si="16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si="17"/>
        <v>#DIV/0!</v>
      </c>
      <c r="Q195" t="str">
        <f t="shared" ref="Q195:Q258" si="19">LEFT(N195,FIND("/", N195)-1)</f>
        <v>film &amp; video</v>
      </c>
      <c r="R195" t="str">
        <f t="shared" ref="R195:R258" si="20">RIGHT(N195,LEN(N195)-FIND("/",N195)-0)</f>
        <v>drama</v>
      </c>
      <c r="S195" s="9">
        <f t="shared" ref="S195:S258" si="21">(((J195/60)/60)/24)+DATE(1970,1,1)+(-5/24)</f>
        <v>41911.726458333331</v>
      </c>
      <c r="T195" s="9">
        <f t="shared" ref="T195:T258" si="22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ref="P196:P259" si="23">ROUNDUP(E196/L196,0)</f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42375.788553240738</v>
      </c>
      <c r="T196" s="9">
        <f t="shared" si="22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23"/>
        <v>#DIV/0!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42135.462175925924</v>
      </c>
      <c r="T197" s="9">
        <f t="shared" si="22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23"/>
        <v>78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42259.334467592591</v>
      </c>
      <c r="T198" s="9">
        <f t="shared" si="22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23"/>
        <v>33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42741.640046296299</v>
      </c>
      <c r="T199" s="9">
        <f t="shared" si="22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23"/>
        <v>47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41887.175023148149</v>
      </c>
      <c r="T200" s="9">
        <f t="shared" si="22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23"/>
        <v>#DIV/0!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42583.915532407402</v>
      </c>
      <c r="T201" s="9">
        <f t="shared" si="22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23"/>
        <v>88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41866.875034722223</v>
      </c>
      <c r="T202" s="9">
        <f t="shared" si="22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23"/>
        <v>55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42023.610289351847</v>
      </c>
      <c r="T203" s="9">
        <f t="shared" si="22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23"/>
        <v>#DIV/0!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42255.719490740739</v>
      </c>
      <c r="T204" s="9">
        <f t="shared" si="22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23"/>
        <v>94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41973.639629629623</v>
      </c>
      <c r="T205" s="9">
        <f t="shared" si="22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23"/>
        <v>118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42556.375034722216</v>
      </c>
      <c r="T206" s="9">
        <f t="shared" si="22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23"/>
        <v>77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42248.423865740733</v>
      </c>
      <c r="T207" s="9">
        <f t="shared" si="22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23"/>
        <v>#DIV/0!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42566.79609953703</v>
      </c>
      <c r="T208" s="9">
        <f t="shared" si="22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23"/>
        <v>164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41977.988865740735</v>
      </c>
      <c r="T209" s="9">
        <f t="shared" si="22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23"/>
        <v>#DIV/0!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41959.16165509259</v>
      </c>
      <c r="T210" s="9">
        <f t="shared" si="22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23"/>
        <v>#DIV/0!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42165.714525462965</v>
      </c>
      <c r="T211" s="9">
        <f t="shared" si="22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23"/>
        <v>92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42248.856388888882</v>
      </c>
      <c r="T212" s="9">
        <f t="shared" si="22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23"/>
        <v>186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42235.951585648152</v>
      </c>
      <c r="T213" s="9">
        <f t="shared" si="22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23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42416.672685185178</v>
      </c>
      <c r="T214" s="9">
        <f t="shared" si="22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23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42202.385960648149</v>
      </c>
      <c r="T215" s="9">
        <f t="shared" si="22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23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42009.432280092595</v>
      </c>
      <c r="T216" s="9">
        <f t="shared" si="22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23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42375.021782407406</v>
      </c>
      <c r="T217" s="9">
        <f t="shared" si="22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23"/>
        <v>332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42066.750428240739</v>
      </c>
      <c r="T218" s="9">
        <f t="shared" si="22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23"/>
        <v>315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41970.432280092595</v>
      </c>
      <c r="T219" s="9">
        <f t="shared" si="22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23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42079.420011574075</v>
      </c>
      <c r="T220" s="9">
        <f t="shared" si="22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23"/>
        <v>116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42429.118344907409</v>
      </c>
      <c r="T221" s="9">
        <f t="shared" si="22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23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42195.435532407406</v>
      </c>
      <c r="T222" s="9">
        <f t="shared" si="22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23"/>
        <v>#DIV/0!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42031.629212962966</v>
      </c>
      <c r="T223" s="9">
        <f t="shared" si="22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23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42031.561550925922</v>
      </c>
      <c r="T224" s="9">
        <f t="shared" si="22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23"/>
        <v>#DIV/0!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42481.839699074073</v>
      </c>
      <c r="T225" s="9">
        <f t="shared" si="22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23"/>
        <v>#DIV/0!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42135.026921296296</v>
      </c>
      <c r="T226" s="9">
        <f t="shared" si="22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23"/>
        <v>#DIV/0!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42438.752939814811</v>
      </c>
      <c r="T227" s="9">
        <f t="shared" si="22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23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42106.457685185182</v>
      </c>
      <c r="T228" s="9">
        <f t="shared" si="22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23"/>
        <v>#DIV/0!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42164.685659722221</v>
      </c>
      <c r="T229" s="9">
        <f t="shared" si="22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23"/>
        <v>#DIV/0!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42096.478067129625</v>
      </c>
      <c r="T230" s="9">
        <f t="shared" si="22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42383.725659722222</v>
      </c>
      <c r="T231" s="9">
        <f t="shared" si="22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23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42129.568877314807</v>
      </c>
      <c r="T232" s="9">
        <f t="shared" si="22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23"/>
        <v>#DIV/0!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42341.750590277778</v>
      </c>
      <c r="T233" s="9">
        <f t="shared" si="22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23"/>
        <v>16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42032.617430555554</v>
      </c>
      <c r="T234" s="9">
        <f t="shared" si="22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23"/>
        <v>#DIV/0!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42612.703379629624</v>
      </c>
      <c r="T235" s="9">
        <f t="shared" si="22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23"/>
        <v>81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42135.82707175926</v>
      </c>
      <c r="T236" s="9">
        <f t="shared" si="22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23"/>
        <v>#DIV/0!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42164.700196759259</v>
      </c>
      <c r="T237" s="9">
        <f t="shared" si="22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23"/>
        <v>#DIV/0!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42320.876145833325</v>
      </c>
      <c r="T238" s="9">
        <f t="shared" si="22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23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42377.368854166663</v>
      </c>
      <c r="T239" s="9">
        <f t="shared" si="22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23"/>
        <v>#DIV/0!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42713.754166666658</v>
      </c>
      <c r="T240" s="9">
        <f t="shared" si="22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23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42296.901967592588</v>
      </c>
      <c r="T241" s="9">
        <f t="shared" si="22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23"/>
        <v>118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41354.500127314815</v>
      </c>
      <c r="T242" s="9">
        <f t="shared" si="22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23"/>
        <v>110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41949.489629629628</v>
      </c>
      <c r="T243" s="9">
        <f t="shared" si="22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23"/>
        <v>74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40862.28460648148</v>
      </c>
      <c r="T244" s="9">
        <f t="shared" si="22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23"/>
        <v>79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41661.839166666665</v>
      </c>
      <c r="T245" s="9">
        <f t="shared" si="22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23"/>
        <v>48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40213.115266203698</v>
      </c>
      <c r="T246" s="9">
        <f t="shared" si="22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23"/>
        <v>55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41106.844733796293</v>
      </c>
      <c r="T247" s="9">
        <f t="shared" si="22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23"/>
        <v>69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40480.155150462961</v>
      </c>
      <c r="T248" s="9">
        <f t="shared" si="22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23"/>
        <v>109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40430.395995370367</v>
      </c>
      <c r="T249" s="9">
        <f t="shared" si="22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23"/>
        <v>590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40870.566076388888</v>
      </c>
      <c r="T250" s="9">
        <f t="shared" si="22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23"/>
        <v>49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40332.715509259258</v>
      </c>
      <c r="T251" s="9">
        <f t="shared" si="22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23"/>
        <v>73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41401.357534722221</v>
      </c>
      <c r="T252" s="9">
        <f t="shared" si="22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23"/>
        <v>58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41013.579236111109</v>
      </c>
      <c r="T253" s="9">
        <f t="shared" si="22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23"/>
        <v>86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40266.454375000001</v>
      </c>
      <c r="T254" s="9">
        <f t="shared" si="22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23"/>
        <v>216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40924.44253472222</v>
      </c>
      <c r="T255" s="9">
        <f t="shared" si="22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23"/>
        <v>90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42263.744328703695</v>
      </c>
      <c r="T256" s="9">
        <f t="shared" si="22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23"/>
        <v>46</v>
      </c>
      <c r="Q257" t="str">
        <f t="shared" si="19"/>
        <v>film &amp; video</v>
      </c>
      <c r="R257" t="str">
        <f t="shared" si="20"/>
        <v>documentary</v>
      </c>
      <c r="S257" s="9">
        <f t="shared" si="21"/>
        <v>40588.318078703705</v>
      </c>
      <c r="T257" s="9">
        <f t="shared" si="22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23"/>
        <v>66</v>
      </c>
      <c r="Q258" t="str">
        <f t="shared" si="19"/>
        <v>film &amp; video</v>
      </c>
      <c r="R258" t="str">
        <f t="shared" si="20"/>
        <v>documentary</v>
      </c>
      <c r="S258" s="9">
        <f t="shared" si="21"/>
        <v>41319.560960648145</v>
      </c>
      <c r="T258" s="9">
        <f t="shared" si="22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si="23"/>
        <v>67</v>
      </c>
      <c r="Q259" t="str">
        <f t="shared" ref="Q259:Q322" si="25">LEFT(N259,FIND("/", N259)-1)</f>
        <v>film &amp; video</v>
      </c>
      <c r="R259" t="str">
        <f t="shared" ref="R259:R322" si="26">RIGHT(N259,LEN(N259)-FIND("/",N259)-0)</f>
        <v>documentary</v>
      </c>
      <c r="S259" s="9">
        <f t="shared" ref="S259:S322" si="27">(((J259/60)/60)/24)+DATE(1970,1,1)+(-5/24)</f>
        <v>42479.418541666666</v>
      </c>
      <c r="T259" s="9">
        <f t="shared" ref="T259:T322" si="28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ref="P260:P323" si="29">ROUNDUP(E260/L260,0)</f>
        <v>84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40681.843356481477</v>
      </c>
      <c r="T260" s="9">
        <f t="shared" si="28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9"/>
        <v>106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42072.529733796291</v>
      </c>
      <c r="T261" s="9">
        <f t="shared" si="28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9"/>
        <v>121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40330.547210648147</v>
      </c>
      <c r="T262" s="9">
        <f t="shared" si="28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9"/>
        <v>98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41017.677129629628</v>
      </c>
      <c r="T263" s="9">
        <f t="shared" si="28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9"/>
        <v>42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40555.039675925924</v>
      </c>
      <c r="T264" s="9">
        <f t="shared" si="28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9"/>
        <v>31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41149.746458333328</v>
      </c>
      <c r="T265" s="9">
        <f t="shared" si="28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9"/>
        <v>65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41010.411979166667</v>
      </c>
      <c r="T266" s="9">
        <f t="shared" si="28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9"/>
        <v>96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40267.037384259253</v>
      </c>
      <c r="T267" s="9">
        <f t="shared" si="28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9"/>
        <v>41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40204.966516203705</v>
      </c>
      <c r="T268" s="9">
        <f t="shared" si="28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9"/>
        <v>79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41785.244201388887</v>
      </c>
      <c r="T269" s="9">
        <f t="shared" si="28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9"/>
        <v>51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40808.944189814814</v>
      </c>
      <c r="T270" s="9">
        <f t="shared" si="28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9"/>
        <v>93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42757.988680555551</v>
      </c>
      <c r="T271" s="9">
        <f t="shared" si="28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9"/>
        <v>58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40637.658217592587</v>
      </c>
      <c r="T272" s="9">
        <f t="shared" si="28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9"/>
        <v>110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41611.891909722224</v>
      </c>
      <c r="T273" s="9">
        <f t="shared" si="28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9"/>
        <v>82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40235.692025462959</v>
      </c>
      <c r="T274" s="9">
        <f t="shared" si="28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9"/>
        <v>46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40697.29011574074</v>
      </c>
      <c r="T275" s="9">
        <f t="shared" si="28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9"/>
        <v>56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40969.704039351847</v>
      </c>
      <c r="T276" s="9">
        <f t="shared" si="28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9"/>
        <v>66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41192.823680555557</v>
      </c>
      <c r="T277" s="9">
        <f t="shared" si="28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9"/>
        <v>96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40966.87354166666</v>
      </c>
      <c r="T278" s="9">
        <f t="shared" si="28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9"/>
        <v>76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42117.68309027778</v>
      </c>
      <c r="T279" s="9">
        <f t="shared" si="28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9"/>
        <v>98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41163.832627314812</v>
      </c>
      <c r="T280" s="9">
        <f t="shared" si="28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9"/>
        <v>88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42759.035833333335</v>
      </c>
      <c r="T281" s="9">
        <f t="shared" si="28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9"/>
        <v>55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41744.382349537031</v>
      </c>
      <c r="T282" s="9">
        <f t="shared" si="28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9"/>
        <v>84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39949.955011574071</v>
      </c>
      <c r="T283" s="9">
        <f t="shared" si="28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9"/>
        <v>255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40194.711712962962</v>
      </c>
      <c r="T284" s="9">
        <f t="shared" si="28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9"/>
        <v>102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40675.501666666663</v>
      </c>
      <c r="T285" s="9">
        <f t="shared" si="28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9"/>
        <v>56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40904.529861111107</v>
      </c>
      <c r="T286" s="9">
        <f t="shared" si="28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9"/>
        <v>57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41506.547777777778</v>
      </c>
      <c r="T287" s="9">
        <f t="shared" si="28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9"/>
        <v>122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41313.60791666666</v>
      </c>
      <c r="T288" s="9">
        <f t="shared" si="28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9"/>
        <v>92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41184.069652777776</v>
      </c>
      <c r="T289" s="9">
        <f t="shared" si="28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9"/>
        <v>116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41050.960567129623</v>
      </c>
      <c r="T290" s="9">
        <f t="shared" si="28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9"/>
        <v>68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41550.248078703698</v>
      </c>
      <c r="T291" s="9">
        <f t="shared" si="28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9"/>
        <v>29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40526.160844907405</v>
      </c>
      <c r="T292" s="9">
        <f t="shared" si="28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9"/>
        <v>47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41376.560717592591</v>
      </c>
      <c r="T293" s="9">
        <f t="shared" si="28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9"/>
        <v>155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40812.594895833332</v>
      </c>
      <c r="T294" s="9">
        <f t="shared" si="28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9"/>
        <v>202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41719.459652777776</v>
      </c>
      <c r="T295" s="9">
        <f t="shared" si="28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40342.876087962963</v>
      </c>
      <c r="T296" s="9">
        <f t="shared" si="28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9"/>
        <v>101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41518.796400462961</v>
      </c>
      <c r="T297" s="9">
        <f t="shared" si="28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9"/>
        <v>231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41134.267164351848</v>
      </c>
      <c r="T298" s="9">
        <f t="shared" si="28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9"/>
        <v>142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42089.519687500004</v>
      </c>
      <c r="T299" s="9">
        <f t="shared" si="28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9"/>
        <v>57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41709.255185185182</v>
      </c>
      <c r="T300" s="9">
        <f t="shared" si="28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9"/>
        <v>74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40469.016898148147</v>
      </c>
      <c r="T301" s="9">
        <f t="shared" si="28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9"/>
        <v>86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40626.751597222217</v>
      </c>
      <c r="T302" s="9">
        <f t="shared" si="28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9"/>
        <v>62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41312.529340277775</v>
      </c>
      <c r="T303" s="9">
        <f t="shared" si="28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9"/>
        <v>94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40933.648587962962</v>
      </c>
      <c r="T304" s="9">
        <f t="shared" si="28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9"/>
        <v>51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41031.862800925926</v>
      </c>
      <c r="T305" s="9">
        <f t="shared" si="28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9"/>
        <v>107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41113.88653935185</v>
      </c>
      <c r="T306" s="9">
        <f t="shared" si="28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9"/>
        <v>52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40948.421863425923</v>
      </c>
      <c r="T307" s="9">
        <f t="shared" si="28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9"/>
        <v>37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41333.628854166665</v>
      </c>
      <c r="T308" s="9">
        <f t="shared" si="28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9"/>
        <v>43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41282.736122685179</v>
      </c>
      <c r="T309" s="9">
        <f t="shared" si="28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9"/>
        <v>63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40567.486226851848</v>
      </c>
      <c r="T310" s="9">
        <f t="shared" si="28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9"/>
        <v>90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41134.543217592589</v>
      </c>
      <c r="T311" s="9">
        <f t="shared" si="28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9"/>
        <v>29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40820.974803240737</v>
      </c>
      <c r="T312" s="9">
        <f t="shared" si="28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9"/>
        <v>139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40868.011481481481</v>
      </c>
      <c r="T313" s="9">
        <f t="shared" si="28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9"/>
        <v>62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41348.669351851851</v>
      </c>
      <c r="T314" s="9">
        <f t="shared" si="28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9"/>
        <v>81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40357.019606481481</v>
      </c>
      <c r="T315" s="9">
        <f t="shared" si="28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9"/>
        <v>33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41304.624861111108</v>
      </c>
      <c r="T316" s="9">
        <f t="shared" si="28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9"/>
        <v>201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41113.564050925925</v>
      </c>
      <c r="T317" s="9">
        <f t="shared" si="28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9"/>
        <v>109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41950.715243055551</v>
      </c>
      <c r="T318" s="9">
        <f t="shared" si="28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9"/>
        <v>96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41589.468553240738</v>
      </c>
      <c r="T319" s="9">
        <f t="shared" si="28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9"/>
        <v>50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41329.830451388887</v>
      </c>
      <c r="T320" s="9">
        <f t="shared" si="28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9"/>
        <v>111</v>
      </c>
      <c r="Q321" t="str">
        <f t="shared" si="25"/>
        <v>film &amp; video</v>
      </c>
      <c r="R321" t="str">
        <f t="shared" si="26"/>
        <v>documentary</v>
      </c>
      <c r="S321" s="9">
        <f t="shared" si="27"/>
        <v>40123.629965277774</v>
      </c>
      <c r="T321" s="9">
        <f t="shared" si="28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9"/>
        <v>135</v>
      </c>
      <c r="Q322" t="str">
        <f t="shared" si="25"/>
        <v>film &amp; video</v>
      </c>
      <c r="R322" t="str">
        <f t="shared" si="26"/>
        <v>documentary</v>
      </c>
      <c r="S322" s="9">
        <f t="shared" si="27"/>
        <v>42331.34297453703</v>
      </c>
      <c r="T322" s="9">
        <f t="shared" si="28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si="29"/>
        <v>107</v>
      </c>
      <c r="Q323" t="str">
        <f t="shared" ref="Q323:Q386" si="31">LEFT(N323,FIND("/", N323)-1)</f>
        <v>film &amp; video</v>
      </c>
      <c r="R323" t="str">
        <f t="shared" ref="R323:R386" si="32">RIGHT(N323,LEN(N323)-FIND("/",N323)-0)</f>
        <v>documentary</v>
      </c>
      <c r="S323" s="9">
        <f t="shared" ref="S323:S386" si="33">(((J323/60)/60)/24)+DATE(1970,1,1)+(-5/24)</f>
        <v>42647.238263888888</v>
      </c>
      <c r="T323" s="9">
        <f t="shared" ref="T323:T386" si="34"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ref="P324:P387" si="35">ROUNDUP(E324/L324,0)</f>
        <v>146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42473.361666666664</v>
      </c>
      <c r="T324" s="9">
        <f t="shared" si="34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5"/>
        <v>115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42697.113032407404</v>
      </c>
      <c r="T325" s="9">
        <f t="shared" si="34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5"/>
        <v>106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42184.417916666665</v>
      </c>
      <c r="T326" s="9">
        <f t="shared" si="34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5"/>
        <v>71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42688.979548611103</v>
      </c>
      <c r="T327" s="9">
        <f t="shared" si="34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5"/>
        <v>148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42775.106550925928</v>
      </c>
      <c r="T328" s="9">
        <f t="shared" si="34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5"/>
        <v>161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42058.026956018519</v>
      </c>
      <c r="T329" s="9">
        <f t="shared" si="34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5"/>
        <v>157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42278.738287037035</v>
      </c>
      <c r="T330" s="9">
        <f t="shared" si="34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5"/>
        <v>64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42291.258414351854</v>
      </c>
      <c r="T331" s="9">
        <f t="shared" si="34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5"/>
        <v>105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41379.307442129626</v>
      </c>
      <c r="T332" s="9">
        <f t="shared" si="34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5"/>
        <v>98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42507.373078703698</v>
      </c>
      <c r="T333" s="9">
        <f t="shared" si="34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5"/>
        <v>204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42263.471956018511</v>
      </c>
      <c r="T334" s="9">
        <f t="shared" si="34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5"/>
        <v>189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42437.428136574068</v>
      </c>
      <c r="T335" s="9">
        <f t="shared" si="34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5"/>
        <v>147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42101.474039351851</v>
      </c>
      <c r="T336" s="9">
        <f t="shared" si="34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5"/>
        <v>110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42101.529108796291</v>
      </c>
      <c r="T337" s="9">
        <f t="shared" si="34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5"/>
        <v>60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42291.387939814813</v>
      </c>
      <c r="T338" s="9">
        <f t="shared" si="34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5"/>
        <v>98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42046.920231481483</v>
      </c>
      <c r="T339" s="9">
        <f t="shared" si="34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5"/>
        <v>71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42559.547337962962</v>
      </c>
      <c r="T340" s="9">
        <f t="shared" si="34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5"/>
        <v>73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42093.551712962959</v>
      </c>
      <c r="T341" s="9">
        <f t="shared" si="34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5"/>
        <v>147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42772.460729166669</v>
      </c>
      <c r="T342" s="9">
        <f t="shared" si="34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5"/>
        <v>68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41894.671273148146</v>
      </c>
      <c r="T343" s="9">
        <f t="shared" si="34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5"/>
        <v>170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42459.572511574072</v>
      </c>
      <c r="T344" s="9">
        <f t="shared" si="34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5"/>
        <v>59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41926.529456018514</v>
      </c>
      <c r="T345" s="9">
        <f t="shared" si="34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5"/>
        <v>120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42111.762662037036</v>
      </c>
      <c r="T346" s="9">
        <f t="shared" si="34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5"/>
        <v>100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42114.735995370364</v>
      </c>
      <c r="T347" s="9">
        <f t="shared" si="34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5"/>
        <v>91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42261.291909722226</v>
      </c>
      <c r="T348" s="9">
        <f t="shared" si="34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5"/>
        <v>118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42292.287141203698</v>
      </c>
      <c r="T349" s="9">
        <f t="shared" si="34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5"/>
        <v>87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42207.378657407404</v>
      </c>
      <c r="T350" s="9">
        <f t="shared" si="34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5"/>
        <v>72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42760.290601851848</v>
      </c>
      <c r="T351" s="9">
        <f t="shared" si="34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5"/>
        <v>130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42585.857743055552</v>
      </c>
      <c r="T352" s="9">
        <f t="shared" si="34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5"/>
        <v>45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42427.75641203703</v>
      </c>
      <c r="T353" s="9">
        <f t="shared" si="34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5"/>
        <v>41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41889.959120370368</v>
      </c>
      <c r="T354" s="9">
        <f t="shared" si="34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5"/>
        <v>104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42297.583553240744</v>
      </c>
      <c r="T355" s="9">
        <f t="shared" si="34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5"/>
        <v>126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42438.619456018518</v>
      </c>
      <c r="T356" s="9">
        <f t="shared" si="34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5"/>
        <v>247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41943.0855787037</v>
      </c>
      <c r="T357" s="9">
        <f t="shared" si="34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5"/>
        <v>80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42415.594826388886</v>
      </c>
      <c r="T358" s="9">
        <f t="shared" si="34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5"/>
        <v>87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42078.01385416666</v>
      </c>
      <c r="T359" s="9">
        <f t="shared" si="34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5"/>
        <v>194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42507.651863425919</v>
      </c>
      <c r="T360" s="9">
        <f t="shared" si="34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5"/>
        <v>85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41934.862152777772</v>
      </c>
      <c r="T361" s="9">
        <f t="shared" si="34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5"/>
        <v>140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42163.689583333333</v>
      </c>
      <c r="T362" s="9">
        <f t="shared" si="34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5"/>
        <v>110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41935.792893518512</v>
      </c>
      <c r="T363" s="9">
        <f t="shared" si="34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5"/>
        <v>140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41837.002210648148</v>
      </c>
      <c r="T364" s="9">
        <f t="shared" si="34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5"/>
        <v>348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40255.53629629629</v>
      </c>
      <c r="T365" s="9">
        <f t="shared" si="34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5"/>
        <v>69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41780.651296296295</v>
      </c>
      <c r="T366" s="9">
        <f t="shared" si="34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5"/>
        <v>240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41668.398136574069</v>
      </c>
      <c r="T367" s="9">
        <f t="shared" si="34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5"/>
        <v>288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41019.584699074068</v>
      </c>
      <c r="T368" s="9">
        <f t="shared" si="34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5"/>
        <v>87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41355.368958333333</v>
      </c>
      <c r="T369" s="9">
        <f t="shared" si="34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5"/>
        <v>82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42043.397245370368</v>
      </c>
      <c r="T370" s="9">
        <f t="shared" si="34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5"/>
        <v>43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40893.3433912037</v>
      </c>
      <c r="T371" s="9">
        <f t="shared" si="34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5"/>
        <v>710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42711.586805555555</v>
      </c>
      <c r="T372" s="9">
        <f t="shared" si="34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5"/>
        <v>162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41261.559479166666</v>
      </c>
      <c r="T373" s="9">
        <f t="shared" si="34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5"/>
        <v>42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42425.368564814817</v>
      </c>
      <c r="T374" s="9">
        <f t="shared" si="34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5"/>
        <v>90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41078.703680555554</v>
      </c>
      <c r="T375" s="9">
        <f t="shared" si="34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5"/>
        <v>46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40757.680914351848</v>
      </c>
      <c r="T376" s="9">
        <f t="shared" si="34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5"/>
        <v>43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41657.77674768518</v>
      </c>
      <c r="T377" s="9">
        <f t="shared" si="34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5"/>
        <v>55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42576.244398148141</v>
      </c>
      <c r="T378" s="9">
        <f t="shared" si="34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5"/>
        <v>104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42292.042453703696</v>
      </c>
      <c r="T379" s="9">
        <f t="shared" si="34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5"/>
        <v>41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42370.363518518519</v>
      </c>
      <c r="T380" s="9">
        <f t="shared" si="34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5"/>
        <v>117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40987.479999999996</v>
      </c>
      <c r="T381" s="9">
        <f t="shared" si="34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5"/>
        <v>116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42367.511481481481</v>
      </c>
      <c r="T382" s="9">
        <f t="shared" si="34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5"/>
        <v>105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41085.48978009259</v>
      </c>
      <c r="T383" s="9">
        <f t="shared" si="34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5"/>
        <v>70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41144.501157407409</v>
      </c>
      <c r="T384" s="9">
        <f t="shared" si="34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5"/>
        <v>44</v>
      </c>
      <c r="Q385" t="str">
        <f t="shared" si="31"/>
        <v>film &amp; video</v>
      </c>
      <c r="R385" t="str">
        <f t="shared" si="32"/>
        <v>documentary</v>
      </c>
      <c r="S385" s="9">
        <f t="shared" si="33"/>
        <v>41754.90924768518</v>
      </c>
      <c r="T385" s="9">
        <f t="shared" si="34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5"/>
        <v>59</v>
      </c>
      <c r="Q386" t="str">
        <f t="shared" si="31"/>
        <v>film &amp; video</v>
      </c>
      <c r="R386" t="str">
        <f t="shared" si="32"/>
        <v>documentary</v>
      </c>
      <c r="S386" s="9">
        <f t="shared" si="33"/>
        <v>41980.573460648149</v>
      </c>
      <c r="T386" s="9">
        <f t="shared" si="34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si="35"/>
        <v>112</v>
      </c>
      <c r="Q387" t="str">
        <f t="shared" ref="Q387:Q450" si="37">LEFT(N387,FIND("/", N387)-1)</f>
        <v>film &amp; video</v>
      </c>
      <c r="R387" t="str">
        <f t="shared" ref="R387:R450" si="38">RIGHT(N387,LEN(N387)-FIND("/",N387)-0)</f>
        <v>documentary</v>
      </c>
      <c r="S387" s="9">
        <f t="shared" ref="S387:S450" si="39">(((J387/60)/60)/24)+DATE(1970,1,1)+(-5/24)</f>
        <v>41934.376168981478</v>
      </c>
      <c r="T387" s="9">
        <f t="shared" ref="T387:T450" si="40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ref="P388:P451" si="41">ROUNDUP(E388/L388,0)</f>
        <v>47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42211.742951388886</v>
      </c>
      <c r="T388" s="9">
        <f t="shared" si="40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41"/>
        <v>145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42200.468263888884</v>
      </c>
      <c r="T389" s="9">
        <f t="shared" si="40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41"/>
        <v>89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42548.867824074077</v>
      </c>
      <c r="T390" s="9">
        <f t="shared" si="40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41"/>
        <v>82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41673.854745370365</v>
      </c>
      <c r="T391" s="9">
        <f t="shared" si="40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41"/>
        <v>72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42111.828379629624</v>
      </c>
      <c r="T392" s="9">
        <f t="shared" si="40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41"/>
        <v>105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40864.833923611113</v>
      </c>
      <c r="T393" s="9">
        <f t="shared" si="40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41"/>
        <v>91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40763.508923611109</v>
      </c>
      <c r="T394" s="9">
        <f t="shared" si="40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41"/>
        <v>158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41526.500601851847</v>
      </c>
      <c r="T395" s="9">
        <f t="shared" si="40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41"/>
        <v>106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42417.60974537037</v>
      </c>
      <c r="T396" s="9">
        <f t="shared" si="40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41"/>
        <v>59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40990.700925925921</v>
      </c>
      <c r="T397" s="9">
        <f t="shared" si="40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41"/>
        <v>82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41082.356550925921</v>
      </c>
      <c r="T398" s="9">
        <f t="shared" si="40"/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41"/>
        <v>57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40379.568101851852</v>
      </c>
      <c r="T399" s="9">
        <f t="shared" si="40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41"/>
        <v>141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42078.584791666661</v>
      </c>
      <c r="T400" s="9">
        <f t="shared" si="40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41"/>
        <v>225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42687.667442129627</v>
      </c>
      <c r="T401" s="9">
        <f t="shared" si="40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41"/>
        <v>182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41745.427627314813</v>
      </c>
      <c r="T402" s="9">
        <f t="shared" si="40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41"/>
        <v>712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40732.633912037032</v>
      </c>
      <c r="T403" s="9">
        <f t="shared" si="40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41"/>
        <v>66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42292.331215277773</v>
      </c>
      <c r="T404" s="9">
        <f t="shared" si="40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41"/>
        <v>76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40718.102326388886</v>
      </c>
      <c r="T405" s="9">
        <f t="shared" si="40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41"/>
        <v>134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41646.419699074075</v>
      </c>
      <c r="T406" s="9">
        <f t="shared" si="40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41"/>
        <v>56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41673.876608796294</v>
      </c>
      <c r="T407" s="9">
        <f t="shared" si="40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41"/>
        <v>87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40637.95413194444</v>
      </c>
      <c r="T408" s="9">
        <f t="shared" si="40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41"/>
        <v>93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40806.662615740737</v>
      </c>
      <c r="T409" s="9">
        <f t="shared" si="40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41"/>
        <v>161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41543.527662037035</v>
      </c>
      <c r="T410" s="9">
        <f t="shared" si="40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41"/>
        <v>46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42543.654444444437</v>
      </c>
      <c r="T411" s="9">
        <f t="shared" si="40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41"/>
        <v>184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42113.77311342593</v>
      </c>
      <c r="T412" s="9">
        <f t="shared" si="40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41"/>
        <v>126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41597.967638888884</v>
      </c>
      <c r="T413" s="9">
        <f t="shared" si="40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41"/>
        <v>58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41099.534467592588</v>
      </c>
      <c r="T414" s="9">
        <f t="shared" si="40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41"/>
        <v>79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41079.66910879629</v>
      </c>
      <c r="T415" s="9">
        <f t="shared" si="40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41"/>
        <v>92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41528.85491898148</v>
      </c>
      <c r="T416" s="9">
        <f t="shared" si="40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41"/>
        <v>69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41904.643541666665</v>
      </c>
      <c r="T417" s="9">
        <f t="shared" si="40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41"/>
        <v>49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41648.187858796293</v>
      </c>
      <c r="T418" s="9">
        <f t="shared" si="40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41"/>
        <v>203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41360.76226851852</v>
      </c>
      <c r="T419" s="9">
        <f t="shared" si="40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41"/>
        <v>217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42178.07403935185</v>
      </c>
      <c r="T420" s="9">
        <f t="shared" si="40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41"/>
        <v>111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41394.634108796294</v>
      </c>
      <c r="T421" s="9">
        <f t="shared" si="40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41"/>
        <v>5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41682.028136574074</v>
      </c>
      <c r="T422" s="9">
        <f t="shared" si="40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41"/>
        <v>51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42177.283055555548</v>
      </c>
      <c r="T423" s="9">
        <f t="shared" si="40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41"/>
        <v>36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41863.052048611105</v>
      </c>
      <c r="T424" s="9">
        <f t="shared" si="40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41"/>
        <v>12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41400.717939814815</v>
      </c>
      <c r="T425" s="9">
        <f t="shared" si="40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41"/>
        <v>41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40934.167812499996</v>
      </c>
      <c r="T426" s="9">
        <f t="shared" si="40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42275.652824074066</v>
      </c>
      <c r="T427" s="9">
        <f t="shared" si="40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41"/>
        <v>17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42400.503634259258</v>
      </c>
      <c r="T428" s="9">
        <f t="shared" si="40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41"/>
        <v>#DIV/0!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42285.700694444437</v>
      </c>
      <c r="T429" s="9">
        <f t="shared" si="40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41778.558391203704</v>
      </c>
      <c r="T430" s="9">
        <f t="shared" si="40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41"/>
        <v>#DIV/0!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40070.693078703705</v>
      </c>
      <c r="T431" s="9">
        <f t="shared" si="40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41"/>
        <v>5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41512.898923611108</v>
      </c>
      <c r="T432" s="9">
        <f t="shared" si="40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41"/>
        <v>52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42526.662997685176</v>
      </c>
      <c r="T433" s="9">
        <f t="shared" si="40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41"/>
        <v>72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42238.51829861111</v>
      </c>
      <c r="T434" s="9">
        <f t="shared" si="40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41"/>
        <v>#DIV/0!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42228.42155092593</v>
      </c>
      <c r="T435" s="9">
        <f t="shared" si="40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41"/>
        <v>63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41576.626180555555</v>
      </c>
      <c r="T436" s="9">
        <f t="shared" si="40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41500.539120370369</v>
      </c>
      <c r="T437" s="9">
        <f t="shared" si="40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41"/>
        <v>#DIV/0!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41456.154085648144</v>
      </c>
      <c r="T438" s="9">
        <f t="shared" si="40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41"/>
        <v>#DIV/0!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42591.110254629624</v>
      </c>
      <c r="T439" s="9">
        <f t="shared" si="40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41"/>
        <v>171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42296.052754629629</v>
      </c>
      <c r="T440" s="9">
        <f t="shared" si="40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41"/>
        <v>#DIV/0!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41919.553449074068</v>
      </c>
      <c r="T441" s="9">
        <f t="shared" si="40"/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42423.777233796289</v>
      </c>
      <c r="T442" s="9">
        <f t="shared" si="40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41"/>
        <v>#DIV/0!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41550.585601851846</v>
      </c>
      <c r="T443" s="9">
        <f t="shared" si="40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41"/>
        <v>394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42024.680358796293</v>
      </c>
      <c r="T444" s="9">
        <f t="shared" si="40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41649.806724537033</v>
      </c>
      <c r="T445" s="9">
        <f t="shared" si="40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40894.69862268518</v>
      </c>
      <c r="T446" s="9">
        <f t="shared" si="40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42130.127025462956</v>
      </c>
      <c r="T447" s="9">
        <f t="shared" si="40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41"/>
        <v>48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42036.875231481477</v>
      </c>
      <c r="T448" s="9">
        <f t="shared" si="40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9">
        <f t="shared" si="39"/>
        <v>41331.34679398148</v>
      </c>
      <c r="T449" s="9">
        <f t="shared" si="40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41"/>
        <v>21</v>
      </c>
      <c r="Q450" t="str">
        <f t="shared" si="37"/>
        <v>film &amp; video</v>
      </c>
      <c r="R450" t="str">
        <f t="shared" si="38"/>
        <v>animation</v>
      </c>
      <c r="S450" s="9">
        <f t="shared" si="39"/>
        <v>41753.549710648142</v>
      </c>
      <c r="T450" s="9">
        <f t="shared" si="40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si="41"/>
        <v>9</v>
      </c>
      <c r="Q451" t="str">
        <f t="shared" ref="Q451:Q514" si="43">LEFT(N451,FIND("/", N451)-1)</f>
        <v>film &amp; video</v>
      </c>
      <c r="R451" t="str">
        <f t="shared" ref="R451:R514" si="44">RIGHT(N451,LEN(N451)-FIND("/",N451)-0)</f>
        <v>animation</v>
      </c>
      <c r="S451" s="9">
        <f t="shared" ref="S451:S514" si="45">(((J451/60)/60)/24)+DATE(1970,1,1)+(-5/24)</f>
        <v>41534.359780092593</v>
      </c>
      <c r="T451" s="9">
        <f t="shared" ref="T451:T514" si="46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ref="P452:P515" si="47">ROUNDUP(E452/L452,0)</f>
        <v>57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41654.73842592592</v>
      </c>
      <c r="T452" s="9">
        <f t="shared" si="46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7"/>
        <v>#DIV/0!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41634.506840277776</v>
      </c>
      <c r="T453" s="9">
        <f t="shared" si="46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42107.495543981473</v>
      </c>
      <c r="T454" s="9">
        <f t="shared" si="46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42038.616655092592</v>
      </c>
      <c r="T455" s="9">
        <f t="shared" si="46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7"/>
        <v>17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41938.508923611109</v>
      </c>
      <c r="T456" s="9">
        <f t="shared" si="46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7"/>
        <v>23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40970.794236111105</v>
      </c>
      <c r="T457" s="9">
        <f t="shared" si="46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7"/>
        <v>21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41547.486122685179</v>
      </c>
      <c r="T458" s="9">
        <f t="shared" si="46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7"/>
        <v>#DIV/0!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41837.559166666666</v>
      </c>
      <c r="T459" s="9">
        <f t="shared" si="46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7"/>
        <v>17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41378.491435185184</v>
      </c>
      <c r="T460" s="9">
        <f t="shared" si="46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40800.432025462964</v>
      </c>
      <c r="T461" s="9">
        <f t="shared" si="46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7"/>
        <v>13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41759.334201388883</v>
      </c>
      <c r="T462" s="9">
        <f t="shared" si="46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7"/>
        <v>#DIV/0!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41407.638506944444</v>
      </c>
      <c r="T463" s="9">
        <f t="shared" si="46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7"/>
        <v>#DIV/0!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40704.918298611112</v>
      </c>
      <c r="T464" s="9">
        <f t="shared" si="46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7"/>
        <v>114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40750.501770833333</v>
      </c>
      <c r="T465" s="9">
        <f t="shared" si="46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42488.640451388892</v>
      </c>
      <c r="T466" s="9">
        <f t="shared" si="46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7"/>
        <v>18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41800.911736111106</v>
      </c>
      <c r="T467" s="9">
        <f t="shared" si="46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7"/>
        <v>16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41129.734537037039</v>
      </c>
      <c r="T468" s="9">
        <f t="shared" si="46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7"/>
        <v>111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41135.471458333333</v>
      </c>
      <c r="T469" s="9">
        <f t="shared" si="46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7"/>
        <v>#DIV/0!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41040.959293981476</v>
      </c>
      <c r="T470" s="9">
        <f t="shared" si="46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7"/>
        <v>#DIV/0!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41827.781527777777</v>
      </c>
      <c r="T471" s="9">
        <f t="shared" si="46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7"/>
        <v>26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41604.959363425922</v>
      </c>
      <c r="T472" s="9">
        <f t="shared" si="46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7"/>
        <v>39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41703.513645833329</v>
      </c>
      <c r="T473" s="9">
        <f t="shared" si="46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7"/>
        <v>29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41844.714328703703</v>
      </c>
      <c r="T474" s="9">
        <f t="shared" si="46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7"/>
        <v>62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41869.489803240736</v>
      </c>
      <c r="T475" s="9">
        <f t="shared" si="46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42753.120706018519</v>
      </c>
      <c r="T476" s="9">
        <f t="shared" si="46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7"/>
        <v>#DIV/0!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42099.877812500003</v>
      </c>
      <c r="T477" s="9">
        <f t="shared" si="46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7"/>
        <v>40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41757.76667824074</v>
      </c>
      <c r="T478" s="9">
        <f t="shared" si="46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7"/>
        <v>#DIV/0!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40987.626550925925</v>
      </c>
      <c r="T479" s="9">
        <f t="shared" si="46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7"/>
        <v>#DIV/0!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42065.702650462961</v>
      </c>
      <c r="T480" s="9">
        <f t="shared" si="46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7"/>
        <v>89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41904.199479166666</v>
      </c>
      <c r="T481" s="9">
        <f t="shared" si="46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7"/>
        <v>56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41465.291840277772</v>
      </c>
      <c r="T482" s="9">
        <f t="shared" si="46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7"/>
        <v>88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41162.46399305555</v>
      </c>
      <c r="T483" s="9">
        <f t="shared" si="46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42447.68854166667</v>
      </c>
      <c r="T484" s="9">
        <f t="shared" si="46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7"/>
        <v>52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41242.989259259259</v>
      </c>
      <c r="T485" s="9">
        <f t="shared" si="46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7"/>
        <v>14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42272.731157407405</v>
      </c>
      <c r="T486" s="9">
        <f t="shared" si="46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7"/>
        <v>67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41381.297442129624</v>
      </c>
      <c r="T487" s="9">
        <f t="shared" si="46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41761.734247685185</v>
      </c>
      <c r="T488" s="9">
        <f t="shared" si="46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7"/>
        <v>#DIV/0!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42669.386504629627</v>
      </c>
      <c r="T489" s="9">
        <f t="shared" si="46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7"/>
        <v>#DIV/0!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42713.84606481481</v>
      </c>
      <c r="T490" s="9">
        <f t="shared" si="46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7"/>
        <v>72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40882.273333333331</v>
      </c>
      <c r="T491" s="9">
        <f t="shared" si="46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7"/>
        <v>#DIV/0!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41113.760243055556</v>
      </c>
      <c r="T492" s="9">
        <f t="shared" si="46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7"/>
        <v>#DIV/0!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42366.774293981485</v>
      </c>
      <c r="T493" s="9">
        <f t="shared" si="46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7"/>
        <v>#DIV/0!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42595.826736111114</v>
      </c>
      <c r="T494" s="9">
        <f t="shared" si="46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7"/>
        <v>#DIV/0!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42114.517800925918</v>
      </c>
      <c r="T495" s="9">
        <f t="shared" si="46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7"/>
        <v>11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41799.62228009259</v>
      </c>
      <c r="T496" s="9">
        <f t="shared" si="46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7"/>
        <v>#DIV/0!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42171.619270833333</v>
      </c>
      <c r="T497" s="9">
        <f t="shared" si="46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41620.723078703704</v>
      </c>
      <c r="T498" s="9">
        <f t="shared" si="46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41944.829456018517</v>
      </c>
      <c r="T499" s="9">
        <f t="shared" si="46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7"/>
        <v>137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40858.553807870368</v>
      </c>
      <c r="T500" s="9">
        <f t="shared" si="46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7"/>
        <v>74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40043.687129629623</v>
      </c>
      <c r="T501" s="9">
        <f t="shared" si="46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7"/>
        <v>54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40247.677673611113</v>
      </c>
      <c r="T502" s="9">
        <f t="shared" si="46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7"/>
        <v>#DIV/0!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40703.026053240741</v>
      </c>
      <c r="T503" s="9">
        <f t="shared" si="46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7"/>
        <v>58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40956.345196759255</v>
      </c>
      <c r="T504" s="9">
        <f t="shared" si="46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7"/>
        <v>13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41991.318321759252</v>
      </c>
      <c r="T505" s="9">
        <f t="shared" si="46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40949.775312499994</v>
      </c>
      <c r="T506" s="9">
        <f t="shared" si="46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7"/>
        <v>4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42317.889884259253</v>
      </c>
      <c r="T507" s="9">
        <f t="shared" si="46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41466.343981481477</v>
      </c>
      <c r="T508" s="9">
        <f t="shared" si="46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41156.750659722216</v>
      </c>
      <c r="T509" s="9">
        <f t="shared" si="46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7"/>
        <v>134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40994.815983796296</v>
      </c>
      <c r="T510" s="9">
        <f t="shared" si="46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42153.423263888886</v>
      </c>
      <c r="T511" s="9">
        <f t="shared" si="46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7"/>
        <v>#DIV/0!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42399.968043981477</v>
      </c>
      <c r="T512" s="9">
        <f t="shared" si="46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9">
        <f t="shared" si="45"/>
        <v>41340.09469907407</v>
      </c>
      <c r="T513" s="9">
        <f t="shared" si="46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7"/>
        <v>6</v>
      </c>
      <c r="Q514" t="str">
        <f t="shared" si="43"/>
        <v>film &amp; video</v>
      </c>
      <c r="R514" t="str">
        <f t="shared" si="44"/>
        <v>animation</v>
      </c>
      <c r="S514" s="9">
        <f t="shared" si="45"/>
        <v>42649.533877314818</v>
      </c>
      <c r="T514" s="9">
        <f t="shared" si="46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si="47"/>
        <v>103</v>
      </c>
      <c r="Q515" t="str">
        <f t="shared" ref="Q515:Q578" si="49">LEFT(N515,FIND("/", N515)-1)</f>
        <v>film &amp; video</v>
      </c>
      <c r="R515" t="str">
        <f t="shared" ref="R515:R578" si="50">RIGHT(N515,LEN(N515)-FIND("/",N515)-0)</f>
        <v>animation</v>
      </c>
      <c r="S515" s="9">
        <f t="shared" ref="S515:S578" si="51">(((J515/60)/60)/24)+DATE(1970,1,1)+(-5/24)</f>
        <v>42552.445659722223</v>
      </c>
      <c r="T515" s="9">
        <f t="shared" ref="T515:T578" si="52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ref="P516:P579" si="53">ROUNDUP(E516/L516,0)</f>
        <v>17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41830.405636574069</v>
      </c>
      <c r="T516" s="9">
        <f t="shared" si="52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53"/>
        <v>726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42327.282418981478</v>
      </c>
      <c r="T517" s="9">
        <f t="shared" si="52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53"/>
        <v>#DIV/0!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42091.570370370369</v>
      </c>
      <c r="T518" s="9">
        <f t="shared" si="52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53"/>
        <v>69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42738.406956018516</v>
      </c>
      <c r="T519" s="9">
        <f t="shared" si="52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53"/>
        <v>#DIV/0!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42223.407685185179</v>
      </c>
      <c r="T520" s="9">
        <f t="shared" si="52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53"/>
        <v>40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41218.183113425926</v>
      </c>
      <c r="T521" s="9">
        <f t="shared" si="52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53"/>
        <v>151</v>
      </c>
      <c r="Q522" t="str">
        <f t="shared" si="49"/>
        <v>theater</v>
      </c>
      <c r="R522" t="str">
        <f t="shared" si="50"/>
        <v>plays</v>
      </c>
      <c r="S522" s="9">
        <f t="shared" si="51"/>
        <v>42318.493761574071</v>
      </c>
      <c r="T522" s="9">
        <f t="shared" si="52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53"/>
        <v>94</v>
      </c>
      <c r="Q523" t="str">
        <f t="shared" si="49"/>
        <v>theater</v>
      </c>
      <c r="R523" t="str">
        <f t="shared" si="50"/>
        <v>plays</v>
      </c>
      <c r="S523" s="9">
        <f t="shared" si="51"/>
        <v>42645.884479166663</v>
      </c>
      <c r="T523" s="9">
        <f t="shared" si="52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53"/>
        <v>111</v>
      </c>
      <c r="Q524" t="str">
        <f t="shared" si="49"/>
        <v>theater</v>
      </c>
      <c r="R524" t="str">
        <f t="shared" si="50"/>
        <v>plays</v>
      </c>
      <c r="S524" s="9">
        <f t="shared" si="51"/>
        <v>42429.832465277774</v>
      </c>
      <c r="T524" s="9">
        <f t="shared" si="52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53"/>
        <v>72</v>
      </c>
      <c r="Q525" t="str">
        <f t="shared" si="49"/>
        <v>theater</v>
      </c>
      <c r="R525" t="str">
        <f t="shared" si="50"/>
        <v>plays</v>
      </c>
      <c r="S525" s="9">
        <f t="shared" si="51"/>
        <v>42237.924490740734</v>
      </c>
      <c r="T525" s="9">
        <f t="shared" si="52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53"/>
        <v>30</v>
      </c>
      <c r="Q526" t="str">
        <f t="shared" si="49"/>
        <v>theater</v>
      </c>
      <c r="R526" t="str">
        <f t="shared" si="50"/>
        <v>plays</v>
      </c>
      <c r="S526" s="9">
        <f t="shared" si="51"/>
        <v>42492.508900462963</v>
      </c>
      <c r="T526" s="9">
        <f t="shared" si="52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53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41850.192604166667</v>
      </c>
      <c r="T527" s="9">
        <f t="shared" si="52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53"/>
        <v>75</v>
      </c>
      <c r="Q528" t="str">
        <f t="shared" si="49"/>
        <v>theater</v>
      </c>
      <c r="R528" t="str">
        <f t="shared" si="50"/>
        <v>plays</v>
      </c>
      <c r="S528" s="9">
        <f t="shared" si="51"/>
        <v>42192.383611111109</v>
      </c>
      <c r="T528" s="9">
        <f t="shared" si="52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53"/>
        <v>64</v>
      </c>
      <c r="Q529" t="str">
        <f t="shared" si="49"/>
        <v>theater</v>
      </c>
      <c r="R529" t="str">
        <f t="shared" si="50"/>
        <v>plays</v>
      </c>
      <c r="S529" s="9">
        <f t="shared" si="51"/>
        <v>42752.997291666667</v>
      </c>
      <c r="T529" s="9">
        <f t="shared" si="52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53"/>
        <v>45</v>
      </c>
      <c r="Q530" t="str">
        <f t="shared" si="49"/>
        <v>theater</v>
      </c>
      <c r="R530" t="str">
        <f t="shared" si="50"/>
        <v>plays</v>
      </c>
      <c r="S530" s="9">
        <f t="shared" si="51"/>
        <v>42155.71188657407</v>
      </c>
      <c r="T530" s="9">
        <f t="shared" si="52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53"/>
        <v>87</v>
      </c>
      <c r="Q531" t="str">
        <f t="shared" si="49"/>
        <v>theater</v>
      </c>
      <c r="R531" t="str">
        <f t="shared" si="50"/>
        <v>plays</v>
      </c>
      <c r="S531" s="9">
        <f t="shared" si="51"/>
        <v>42724.822847222218</v>
      </c>
      <c r="T531" s="9">
        <f t="shared" si="52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53"/>
        <v>127</v>
      </c>
      <c r="Q532" t="str">
        <f t="shared" si="49"/>
        <v>theater</v>
      </c>
      <c r="R532" t="str">
        <f t="shared" si="50"/>
        <v>plays</v>
      </c>
      <c r="S532" s="9">
        <f t="shared" si="51"/>
        <v>42157.382731481477</v>
      </c>
      <c r="T532" s="9">
        <f t="shared" si="52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53"/>
        <v>130</v>
      </c>
      <c r="Q533" t="str">
        <f t="shared" si="49"/>
        <v>theater</v>
      </c>
      <c r="R533" t="str">
        <f t="shared" si="50"/>
        <v>plays</v>
      </c>
      <c r="S533" s="9">
        <f t="shared" si="51"/>
        <v>42675.856817129628</v>
      </c>
      <c r="T533" s="9">
        <f t="shared" si="52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53"/>
        <v>72</v>
      </c>
      <c r="Q534" t="str">
        <f t="shared" si="49"/>
        <v>theater</v>
      </c>
      <c r="R534" t="str">
        <f t="shared" si="50"/>
        <v>plays</v>
      </c>
      <c r="S534" s="9">
        <f t="shared" si="51"/>
        <v>42472.798703703702</v>
      </c>
      <c r="T534" s="9">
        <f t="shared" si="52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53"/>
        <v>118</v>
      </c>
      <c r="Q535" t="str">
        <f t="shared" si="49"/>
        <v>theater</v>
      </c>
      <c r="R535" t="str">
        <f t="shared" si="50"/>
        <v>plays</v>
      </c>
      <c r="S535" s="9">
        <f t="shared" si="51"/>
        <v>42482.226446759254</v>
      </c>
      <c r="T535" s="9">
        <f t="shared" si="52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53"/>
        <v>328</v>
      </c>
      <c r="Q536" t="str">
        <f t="shared" si="49"/>
        <v>theater</v>
      </c>
      <c r="R536" t="str">
        <f t="shared" si="50"/>
        <v>plays</v>
      </c>
      <c r="S536" s="9">
        <f t="shared" si="51"/>
        <v>42270.602662037032</v>
      </c>
      <c r="T536" s="9">
        <f t="shared" si="52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53"/>
        <v>35</v>
      </c>
      <c r="Q537" t="str">
        <f t="shared" si="49"/>
        <v>theater</v>
      </c>
      <c r="R537" t="str">
        <f t="shared" si="50"/>
        <v>plays</v>
      </c>
      <c r="S537" s="9">
        <f t="shared" si="51"/>
        <v>42711.336863425917</v>
      </c>
      <c r="T537" s="9">
        <f t="shared" si="52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53"/>
        <v>101</v>
      </c>
      <c r="Q538" t="str">
        <f t="shared" si="49"/>
        <v>theater</v>
      </c>
      <c r="R538" t="str">
        <f t="shared" si="50"/>
        <v>plays</v>
      </c>
      <c r="S538" s="9">
        <f t="shared" si="51"/>
        <v>42179.136655092596</v>
      </c>
      <c r="T538" s="9">
        <f t="shared" si="52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53"/>
        <v>41</v>
      </c>
      <c r="Q539" t="str">
        <f t="shared" si="49"/>
        <v>theater</v>
      </c>
      <c r="R539" t="str">
        <f t="shared" si="50"/>
        <v>plays</v>
      </c>
      <c r="S539" s="9">
        <f t="shared" si="51"/>
        <v>42282.560081018521</v>
      </c>
      <c r="T539" s="9">
        <f t="shared" si="52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53"/>
        <v>253</v>
      </c>
      <c r="Q540" t="str">
        <f t="shared" si="49"/>
        <v>theater</v>
      </c>
      <c r="R540" t="str">
        <f t="shared" si="50"/>
        <v>plays</v>
      </c>
      <c r="S540" s="9">
        <f t="shared" si="51"/>
        <v>42473.586377314808</v>
      </c>
      <c r="T540" s="9">
        <f t="shared" si="52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53"/>
        <v>26</v>
      </c>
      <c r="Q541" t="str">
        <f t="shared" si="49"/>
        <v>theater</v>
      </c>
      <c r="R541" t="str">
        <f t="shared" si="50"/>
        <v>plays</v>
      </c>
      <c r="S541" s="9">
        <f t="shared" si="51"/>
        <v>42534.841516203705</v>
      </c>
      <c r="T541" s="9">
        <f t="shared" si="52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53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42009.608865740738</v>
      </c>
      <c r="T542" s="9">
        <f t="shared" si="52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53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42275.838356481479</v>
      </c>
      <c r="T543" s="9">
        <f t="shared" si="52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53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42433.529120370367</v>
      </c>
      <c r="T544" s="9">
        <f t="shared" si="52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53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41913.88381944444</v>
      </c>
      <c r="T545" s="9">
        <f t="shared" si="52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53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42525.448611111111</v>
      </c>
      <c r="T546" s="9">
        <f t="shared" si="52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53"/>
        <v>403</v>
      </c>
      <c r="Q547" t="str">
        <f t="shared" si="49"/>
        <v>technology</v>
      </c>
      <c r="R547" t="str">
        <f t="shared" si="50"/>
        <v>web</v>
      </c>
      <c r="S547" s="9">
        <f t="shared" si="51"/>
        <v>42283.38413194444</v>
      </c>
      <c r="T547" s="9">
        <f t="shared" si="52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53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42249.459664351853</v>
      </c>
      <c r="T548" s="9">
        <f t="shared" si="52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53"/>
        <v>#DIV/0!</v>
      </c>
      <c r="Q549" t="str">
        <f t="shared" si="49"/>
        <v>technology</v>
      </c>
      <c r="R549" t="str">
        <f t="shared" si="50"/>
        <v>web</v>
      </c>
      <c r="S549" s="9">
        <f t="shared" si="51"/>
        <v>42380.488009259258</v>
      </c>
      <c r="T549" s="9">
        <f t="shared" si="52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53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42276.695</v>
      </c>
      <c r="T550" s="9">
        <f t="shared" si="52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53"/>
        <v>9</v>
      </c>
      <c r="Q551" t="str">
        <f t="shared" si="49"/>
        <v>technology</v>
      </c>
      <c r="R551" t="str">
        <f t="shared" si="50"/>
        <v>web</v>
      </c>
      <c r="S551" s="9">
        <f t="shared" si="51"/>
        <v>42163.428495370368</v>
      </c>
      <c r="T551" s="9">
        <f t="shared" si="52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53"/>
        <v>9</v>
      </c>
      <c r="Q552" t="str">
        <f t="shared" si="49"/>
        <v>technology</v>
      </c>
      <c r="R552" t="str">
        <f t="shared" si="50"/>
        <v>web</v>
      </c>
      <c r="S552" s="9">
        <f t="shared" si="51"/>
        <v>42753.47042824074</v>
      </c>
      <c r="T552" s="9">
        <f t="shared" si="52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53"/>
        <v>136</v>
      </c>
      <c r="Q553" t="str">
        <f t="shared" si="49"/>
        <v>technology</v>
      </c>
      <c r="R553" t="str">
        <f t="shared" si="50"/>
        <v>web</v>
      </c>
      <c r="S553" s="9">
        <f t="shared" si="51"/>
        <v>42173.067407407405</v>
      </c>
      <c r="T553" s="9">
        <f t="shared" si="52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53"/>
        <v>#DIV/0!</v>
      </c>
      <c r="Q554" t="str">
        <f t="shared" si="49"/>
        <v>technology</v>
      </c>
      <c r="R554" t="str">
        <f t="shared" si="50"/>
        <v>web</v>
      </c>
      <c r="S554" s="9">
        <f t="shared" si="51"/>
        <v>42318.408518518518</v>
      </c>
      <c r="T554" s="9">
        <f t="shared" si="52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53"/>
        <v>21</v>
      </c>
      <c r="Q555" t="str">
        <f t="shared" si="49"/>
        <v>technology</v>
      </c>
      <c r="R555" t="str">
        <f t="shared" si="50"/>
        <v>web</v>
      </c>
      <c r="S555" s="9">
        <f t="shared" si="51"/>
        <v>41927.511469907404</v>
      </c>
      <c r="T555" s="9">
        <f t="shared" si="52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53"/>
        <v>65</v>
      </c>
      <c r="Q556" t="str">
        <f t="shared" si="49"/>
        <v>technology</v>
      </c>
      <c r="R556" t="str">
        <f t="shared" si="50"/>
        <v>web</v>
      </c>
      <c r="S556" s="9">
        <f t="shared" si="51"/>
        <v>41901.476527777777</v>
      </c>
      <c r="T556" s="9">
        <f t="shared" si="52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53"/>
        <v>#DIV/0!</v>
      </c>
      <c r="Q557" t="str">
        <f t="shared" si="49"/>
        <v>technology</v>
      </c>
      <c r="R557" t="str">
        <f t="shared" si="50"/>
        <v>web</v>
      </c>
      <c r="S557" s="9">
        <f t="shared" si="51"/>
        <v>42503.145173611112</v>
      </c>
      <c r="T557" s="9">
        <f t="shared" si="52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53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42345.651817129627</v>
      </c>
      <c r="T558" s="9">
        <f t="shared" si="52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53"/>
        <v>69</v>
      </c>
      <c r="Q559" t="str">
        <f t="shared" si="49"/>
        <v>technology</v>
      </c>
      <c r="R559" t="str">
        <f t="shared" si="50"/>
        <v>web</v>
      </c>
      <c r="S559" s="9">
        <f t="shared" si="51"/>
        <v>42676.733831018515</v>
      </c>
      <c r="T559" s="9">
        <f t="shared" si="52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53"/>
        <v>#DIV/0!</v>
      </c>
      <c r="Q560" t="str">
        <f t="shared" si="49"/>
        <v>technology</v>
      </c>
      <c r="R560" t="str">
        <f t="shared" si="50"/>
        <v>web</v>
      </c>
      <c r="S560" s="9">
        <f t="shared" si="51"/>
        <v>42057.674826388888</v>
      </c>
      <c r="T560" s="9">
        <f t="shared" si="52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53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42321.074768518512</v>
      </c>
      <c r="T561" s="9">
        <f t="shared" si="52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53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41960.563020833331</v>
      </c>
      <c r="T562" s="9">
        <f t="shared" si="52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53"/>
        <v>28</v>
      </c>
      <c r="Q563" t="str">
        <f t="shared" si="49"/>
        <v>technology</v>
      </c>
      <c r="R563" t="str">
        <f t="shared" si="50"/>
        <v>web</v>
      </c>
      <c r="S563" s="9">
        <f t="shared" si="51"/>
        <v>42268.450381944444</v>
      </c>
      <c r="T563" s="9">
        <f t="shared" si="52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53"/>
        <v>#DIV/0!</v>
      </c>
      <c r="Q564" t="str">
        <f t="shared" si="49"/>
        <v>technology</v>
      </c>
      <c r="R564" t="str">
        <f t="shared" si="50"/>
        <v>web</v>
      </c>
      <c r="S564" s="9">
        <f t="shared" si="51"/>
        <v>42692.18072916667</v>
      </c>
      <c r="T564" s="9">
        <f t="shared" si="52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53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42021.861655092587</v>
      </c>
      <c r="T565" s="9">
        <f t="shared" si="52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53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42411.734664351847</v>
      </c>
      <c r="T566" s="9">
        <f t="shared" si="52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53"/>
        <v>#DIV/0!</v>
      </c>
      <c r="Q567" t="str">
        <f t="shared" si="49"/>
        <v>technology</v>
      </c>
      <c r="R567" t="str">
        <f t="shared" si="50"/>
        <v>web</v>
      </c>
      <c r="S567" s="9">
        <f t="shared" si="51"/>
        <v>42165.576956018522</v>
      </c>
      <c r="T567" s="9">
        <f t="shared" si="52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53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42535.476076388884</v>
      </c>
      <c r="T568" s="9">
        <f t="shared" si="52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53"/>
        <v>#DIV/0!</v>
      </c>
      <c r="Q569" t="str">
        <f t="shared" si="49"/>
        <v>technology</v>
      </c>
      <c r="R569" t="str">
        <f t="shared" si="50"/>
        <v>web</v>
      </c>
      <c r="S569" s="9">
        <f t="shared" si="51"/>
        <v>41975.634189814817</v>
      </c>
      <c r="T569" s="9">
        <f t="shared" si="52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53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42348.713229166664</v>
      </c>
      <c r="T570" s="9">
        <f t="shared" si="52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53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42340.639027777775</v>
      </c>
      <c r="T571" s="9">
        <f t="shared" si="52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53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42388.589918981481</v>
      </c>
      <c r="T572" s="9">
        <f t="shared" si="52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53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42192.607905092591</v>
      </c>
      <c r="T573" s="9">
        <f t="shared" si="52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53"/>
        <v>#DIV/0!</v>
      </c>
      <c r="Q574" t="str">
        <f t="shared" si="49"/>
        <v>technology</v>
      </c>
      <c r="R574" t="str">
        <f t="shared" si="50"/>
        <v>web</v>
      </c>
      <c r="S574" s="9">
        <f t="shared" si="51"/>
        <v>42282.507962962954</v>
      </c>
      <c r="T574" s="9">
        <f t="shared" si="52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53"/>
        <v>39</v>
      </c>
      <c r="Q575" t="str">
        <f t="shared" si="49"/>
        <v>technology</v>
      </c>
      <c r="R575" t="str">
        <f t="shared" si="50"/>
        <v>web</v>
      </c>
      <c r="S575" s="9">
        <f t="shared" si="51"/>
        <v>41962.841793981475</v>
      </c>
      <c r="T575" s="9">
        <f t="shared" si="52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53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42632.235034722216</v>
      </c>
      <c r="T576" s="9">
        <f t="shared" si="52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53"/>
        <v>65</v>
      </c>
      <c r="Q577" t="str">
        <f t="shared" si="49"/>
        <v>technology</v>
      </c>
      <c r="R577" t="str">
        <f t="shared" si="50"/>
        <v>web</v>
      </c>
      <c r="S577" s="9">
        <f t="shared" si="51"/>
        <v>42138.484293981477</v>
      </c>
      <c r="T577" s="9">
        <f t="shared" si="52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53"/>
        <v>1</v>
      </c>
      <c r="Q578" t="str">
        <f t="shared" si="49"/>
        <v>technology</v>
      </c>
      <c r="R578" t="str">
        <f t="shared" si="50"/>
        <v>web</v>
      </c>
      <c r="S578" s="9">
        <f t="shared" si="51"/>
        <v>42031.263333333329</v>
      </c>
      <c r="T578" s="9">
        <f t="shared" si="52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si="53"/>
        <v>10</v>
      </c>
      <c r="Q579" t="str">
        <f t="shared" ref="Q579:Q642" si="55">LEFT(N579,FIND("/", N579)-1)</f>
        <v>technology</v>
      </c>
      <c r="R579" t="str">
        <f t="shared" ref="R579:R642" si="56">RIGHT(N579,LEN(N579)-FIND("/",N579)-0)</f>
        <v>web</v>
      </c>
      <c r="S579" s="9">
        <f t="shared" ref="S579:S642" si="57">(((J579/60)/60)/24)+DATE(1970,1,1)+(-5/24)</f>
        <v>42450.380810185183</v>
      </c>
      <c r="T579" s="9">
        <f t="shared" ref="T579:T642" si="58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ref="P580:P643" si="59">ROUNDUP(E580/L580,0)</f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42230.370289351849</v>
      </c>
      <c r="T580" s="9">
        <f t="shared" si="58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9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41968.643784722219</v>
      </c>
      <c r="T581" s="9">
        <f t="shared" si="58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9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42605.699849537035</v>
      </c>
      <c r="T582" s="9">
        <f t="shared" si="58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9"/>
        <v>#DIV/0!</v>
      </c>
      <c r="Q583" t="str">
        <f t="shared" si="55"/>
        <v>technology</v>
      </c>
      <c r="R583" t="str">
        <f t="shared" si="56"/>
        <v>web</v>
      </c>
      <c r="S583" s="9">
        <f t="shared" si="57"/>
        <v>42187.804444444446</v>
      </c>
      <c r="T583" s="9">
        <f t="shared" si="58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9"/>
        <v>#DIV/0!</v>
      </c>
      <c r="Q584" t="str">
        <f t="shared" si="55"/>
        <v>technology</v>
      </c>
      <c r="R584" t="str">
        <f t="shared" si="56"/>
        <v>web</v>
      </c>
      <c r="S584" s="9">
        <f t="shared" si="57"/>
        <v>42055.531469907401</v>
      </c>
      <c r="T584" s="9">
        <f t="shared" si="58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9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42052.730173611104</v>
      </c>
      <c r="T585" s="9">
        <f t="shared" si="58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9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42049.508287037032</v>
      </c>
      <c r="T586" s="9">
        <f t="shared" si="58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9"/>
        <v>#DIV/0!</v>
      </c>
      <c r="Q587" t="str">
        <f t="shared" si="55"/>
        <v>technology</v>
      </c>
      <c r="R587" t="str">
        <f t="shared" si="56"/>
        <v>web</v>
      </c>
      <c r="S587" s="9">
        <f t="shared" si="57"/>
        <v>42283.182604166665</v>
      </c>
      <c r="T587" s="9">
        <f t="shared" si="58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9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42020.645914351851</v>
      </c>
      <c r="T588" s="9">
        <f t="shared" si="58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9"/>
        <v>390</v>
      </c>
      <c r="Q589" t="str">
        <f t="shared" si="55"/>
        <v>technology</v>
      </c>
      <c r="R589" t="str">
        <f t="shared" si="56"/>
        <v>web</v>
      </c>
      <c r="S589" s="9">
        <f t="shared" si="57"/>
        <v>42080.548993055556</v>
      </c>
      <c r="T589" s="9">
        <f t="shared" si="58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9"/>
        <v>151</v>
      </c>
      <c r="Q590" t="str">
        <f t="shared" si="55"/>
        <v>technology</v>
      </c>
      <c r="R590" t="str">
        <f t="shared" si="56"/>
        <v>web</v>
      </c>
      <c r="S590" s="9">
        <f t="shared" si="57"/>
        <v>42631.56118055556</v>
      </c>
      <c r="T590" s="9">
        <f t="shared" si="58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9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42178.406238425923</v>
      </c>
      <c r="T591" s="9">
        <f t="shared" si="58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9"/>
        <v>25</v>
      </c>
      <c r="Q592" t="str">
        <f t="shared" si="55"/>
        <v>technology</v>
      </c>
      <c r="R592" t="str">
        <f t="shared" si="56"/>
        <v>web</v>
      </c>
      <c r="S592" s="9">
        <f t="shared" si="57"/>
        <v>42377.34642361111</v>
      </c>
      <c r="T592" s="9">
        <f t="shared" si="58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9"/>
        <v>31</v>
      </c>
      <c r="Q593" t="str">
        <f t="shared" si="55"/>
        <v>technology</v>
      </c>
      <c r="R593" t="str">
        <f t="shared" si="56"/>
        <v>web</v>
      </c>
      <c r="S593" s="9">
        <f t="shared" si="57"/>
        <v>42177.334837962961</v>
      </c>
      <c r="T593" s="9">
        <f t="shared" si="58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9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41946.023842592593</v>
      </c>
      <c r="T594" s="9">
        <f t="shared" si="58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9"/>
        <v>17</v>
      </c>
      <c r="Q595" t="str">
        <f t="shared" si="55"/>
        <v>technology</v>
      </c>
      <c r="R595" t="str">
        <f t="shared" si="56"/>
        <v>web</v>
      </c>
      <c r="S595" s="9">
        <f t="shared" si="57"/>
        <v>42070.469270833331</v>
      </c>
      <c r="T595" s="9">
        <f t="shared" si="58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9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42446.571828703702</v>
      </c>
      <c r="T596" s="9">
        <f t="shared" si="58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9"/>
        <v>54</v>
      </c>
      <c r="Q597" t="str">
        <f t="shared" si="55"/>
        <v>technology</v>
      </c>
      <c r="R597" t="str">
        <f t="shared" si="56"/>
        <v>web</v>
      </c>
      <c r="S597" s="9">
        <f t="shared" si="57"/>
        <v>42082.861550925918</v>
      </c>
      <c r="T597" s="9">
        <f t="shared" si="58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9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42646.688564814809</v>
      </c>
      <c r="T598" s="9">
        <f t="shared" si="58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9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42545.496932870366</v>
      </c>
      <c r="T599" s="9">
        <f t="shared" si="58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9"/>
        <v>122</v>
      </c>
      <c r="Q600" t="str">
        <f t="shared" si="55"/>
        <v>technology</v>
      </c>
      <c r="R600" t="str">
        <f t="shared" si="56"/>
        <v>web</v>
      </c>
      <c r="S600" s="9">
        <f t="shared" si="57"/>
        <v>41947.793761574074</v>
      </c>
      <c r="T600" s="9">
        <f t="shared" si="58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9"/>
        <v>16</v>
      </c>
      <c r="Q601" t="str">
        <f t="shared" si="55"/>
        <v>technology</v>
      </c>
      <c r="R601" t="str">
        <f t="shared" si="56"/>
        <v>web</v>
      </c>
      <c r="S601" s="9">
        <f t="shared" si="57"/>
        <v>42047.604189814818</v>
      </c>
      <c r="T601" s="9">
        <f t="shared" si="58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9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42073.589837962958</v>
      </c>
      <c r="T602" s="9">
        <f t="shared" si="58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9"/>
        <v>24</v>
      </c>
      <c r="Q603" t="str">
        <f t="shared" si="55"/>
        <v>technology</v>
      </c>
      <c r="R603" t="str">
        <f t="shared" si="56"/>
        <v>web</v>
      </c>
      <c r="S603" s="9">
        <f t="shared" si="57"/>
        <v>41969.64975694444</v>
      </c>
      <c r="T603" s="9">
        <f t="shared" si="58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9"/>
        <v>#DIV/0!</v>
      </c>
      <c r="Q604" t="str">
        <f t="shared" si="55"/>
        <v>technology</v>
      </c>
      <c r="R604" t="str">
        <f t="shared" si="56"/>
        <v>web</v>
      </c>
      <c r="S604" s="9">
        <f t="shared" si="57"/>
        <v>42143.585821759254</v>
      </c>
      <c r="T604" s="9">
        <f t="shared" si="58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9"/>
        <v>46</v>
      </c>
      <c r="Q605" t="str">
        <f t="shared" si="55"/>
        <v>technology</v>
      </c>
      <c r="R605" t="str">
        <f t="shared" si="56"/>
        <v>web</v>
      </c>
      <c r="S605" s="9">
        <f t="shared" si="57"/>
        <v>41835.430821759255</v>
      </c>
      <c r="T605" s="9">
        <f t="shared" si="58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9"/>
        <v>#DIV/0!</v>
      </c>
      <c r="Q606" t="str">
        <f t="shared" si="55"/>
        <v>technology</v>
      </c>
      <c r="R606" t="str">
        <f t="shared" si="56"/>
        <v>web</v>
      </c>
      <c r="S606" s="9">
        <f t="shared" si="57"/>
        <v>41848.827037037037</v>
      </c>
      <c r="T606" s="9">
        <f t="shared" si="58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9"/>
        <v>17</v>
      </c>
      <c r="Q607" t="str">
        <f t="shared" si="55"/>
        <v>technology</v>
      </c>
      <c r="R607" t="str">
        <f t="shared" si="56"/>
        <v>web</v>
      </c>
      <c r="S607" s="9">
        <f t="shared" si="57"/>
        <v>42194.14939814814</v>
      </c>
      <c r="T607" s="9">
        <f t="shared" si="58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9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42102.442233796297</v>
      </c>
      <c r="T608" s="9">
        <f t="shared" si="58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9"/>
        <v>#DIV/0!</v>
      </c>
      <c r="Q609" t="str">
        <f t="shared" si="55"/>
        <v>technology</v>
      </c>
      <c r="R609" t="str">
        <f t="shared" si="56"/>
        <v>web</v>
      </c>
      <c r="S609" s="9">
        <f t="shared" si="57"/>
        <v>42300.617314814815</v>
      </c>
      <c r="T609" s="9">
        <f t="shared" si="58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9"/>
        <v>293</v>
      </c>
      <c r="Q610" t="str">
        <f t="shared" si="55"/>
        <v>technology</v>
      </c>
      <c r="R610" t="str">
        <f t="shared" si="56"/>
        <v>web</v>
      </c>
      <c r="S610" s="9">
        <f t="shared" si="57"/>
        <v>42140.712731481479</v>
      </c>
      <c r="T610" s="9">
        <f t="shared" si="58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9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42306.825740740744</v>
      </c>
      <c r="T611" s="9">
        <f t="shared" si="58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9"/>
        <v>#DIV/0!</v>
      </c>
      <c r="Q612" t="str">
        <f t="shared" si="55"/>
        <v>technology</v>
      </c>
      <c r="R612" t="str">
        <f t="shared" si="56"/>
        <v>web</v>
      </c>
      <c r="S612" s="9">
        <f t="shared" si="57"/>
        <v>42086.622523148144</v>
      </c>
      <c r="T612" s="9">
        <f t="shared" si="58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9"/>
        <v>#DIV/0!</v>
      </c>
      <c r="Q613" t="str">
        <f t="shared" si="55"/>
        <v>technology</v>
      </c>
      <c r="R613" t="str">
        <f t="shared" si="56"/>
        <v>web</v>
      </c>
      <c r="S613" s="9">
        <f t="shared" si="57"/>
        <v>42328.352280092593</v>
      </c>
      <c r="T613" s="9">
        <f t="shared" si="58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9"/>
        <v>#DIV/0!</v>
      </c>
      <c r="Q614" t="str">
        <f t="shared" si="55"/>
        <v>technology</v>
      </c>
      <c r="R614" t="str">
        <f t="shared" si="56"/>
        <v>web</v>
      </c>
      <c r="S614" s="9">
        <f t="shared" si="57"/>
        <v>42584.823449074065</v>
      </c>
      <c r="T614" s="9">
        <f t="shared" si="58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9"/>
        <v>106</v>
      </c>
      <c r="Q615" t="str">
        <f t="shared" si="55"/>
        <v>technology</v>
      </c>
      <c r="R615" t="str">
        <f t="shared" si="56"/>
        <v>web</v>
      </c>
      <c r="S615" s="9">
        <f t="shared" si="57"/>
        <v>42247.288425925923</v>
      </c>
      <c r="T615" s="9">
        <f t="shared" si="58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9"/>
        <v>#DIV/0!</v>
      </c>
      <c r="Q616" t="str">
        <f t="shared" si="55"/>
        <v>technology</v>
      </c>
      <c r="R616" t="str">
        <f t="shared" si="56"/>
        <v>web</v>
      </c>
      <c r="S616" s="9">
        <f t="shared" si="57"/>
        <v>42514.853472222218</v>
      </c>
      <c r="T616" s="9">
        <f t="shared" si="58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9"/>
        <v>#DIV/0!</v>
      </c>
      <c r="Q617" t="str">
        <f t="shared" si="55"/>
        <v>technology</v>
      </c>
      <c r="R617" t="str">
        <f t="shared" si="56"/>
        <v>web</v>
      </c>
      <c r="S617" s="9">
        <f t="shared" si="57"/>
        <v>42241.913877314808</v>
      </c>
      <c r="T617" s="9">
        <f t="shared" si="58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9"/>
        <v>#DIV/0!</v>
      </c>
      <c r="Q618" t="str">
        <f t="shared" si="55"/>
        <v>technology</v>
      </c>
      <c r="R618" t="str">
        <f t="shared" si="56"/>
        <v>web</v>
      </c>
      <c r="S618" s="9">
        <f t="shared" si="57"/>
        <v>42761.167905092596</v>
      </c>
      <c r="T618" s="9">
        <f t="shared" si="58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9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42087.134756944441</v>
      </c>
      <c r="T619" s="9">
        <f t="shared" si="58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9"/>
        <v>#DIV/0!</v>
      </c>
      <c r="Q620" t="str">
        <f t="shared" si="55"/>
        <v>technology</v>
      </c>
      <c r="R620" t="str">
        <f t="shared" si="56"/>
        <v>web</v>
      </c>
      <c r="S620" s="9">
        <f t="shared" si="57"/>
        <v>42317.60188657407</v>
      </c>
      <c r="T620" s="9">
        <f t="shared" si="58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9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41908.442013888889</v>
      </c>
      <c r="T621" s="9">
        <f t="shared" si="58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9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41831.508541666662</v>
      </c>
      <c r="T622" s="9">
        <f t="shared" si="58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9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42528.779363425921</v>
      </c>
      <c r="T623" s="9">
        <f t="shared" si="58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9"/>
        <v>38</v>
      </c>
      <c r="Q624" t="str">
        <f t="shared" si="55"/>
        <v>technology</v>
      </c>
      <c r="R624" t="str">
        <f t="shared" si="56"/>
        <v>web</v>
      </c>
      <c r="S624" s="9">
        <f t="shared" si="57"/>
        <v>42532.566412037035</v>
      </c>
      <c r="T624" s="9">
        <f t="shared" si="58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9"/>
        <v>#DIV/0!</v>
      </c>
      <c r="Q625" t="str">
        <f t="shared" si="55"/>
        <v>technology</v>
      </c>
      <c r="R625" t="str">
        <f t="shared" si="56"/>
        <v>web</v>
      </c>
      <c r="S625" s="9">
        <f t="shared" si="57"/>
        <v>42121.800891203697</v>
      </c>
      <c r="T625" s="9">
        <f t="shared" si="58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9"/>
        <v>#DIV/0!</v>
      </c>
      <c r="Q626" t="str">
        <f t="shared" si="55"/>
        <v>technology</v>
      </c>
      <c r="R626" t="str">
        <f t="shared" si="56"/>
        <v>web</v>
      </c>
      <c r="S626" s="9">
        <f t="shared" si="57"/>
        <v>42108.78056712963</v>
      </c>
      <c r="T626" s="9">
        <f t="shared" si="58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9"/>
        <v>#DIV/0!</v>
      </c>
      <c r="Q627" t="str">
        <f t="shared" si="55"/>
        <v>technology</v>
      </c>
      <c r="R627" t="str">
        <f t="shared" si="56"/>
        <v>web</v>
      </c>
      <c r="S627" s="9">
        <f t="shared" si="57"/>
        <v>42790.687233796292</v>
      </c>
      <c r="T627" s="9">
        <f t="shared" si="58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9"/>
        <v>112</v>
      </c>
      <c r="Q628" t="str">
        <f t="shared" si="55"/>
        <v>technology</v>
      </c>
      <c r="R628" t="str">
        <f t="shared" si="56"/>
        <v>web</v>
      </c>
      <c r="S628" s="9">
        <f t="shared" si="57"/>
        <v>42198.351145833331</v>
      </c>
      <c r="T628" s="9">
        <f t="shared" si="58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9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42384.098506944443</v>
      </c>
      <c r="T629" s="9">
        <f t="shared" si="58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9"/>
        <v>#DIV/0!</v>
      </c>
      <c r="Q630" t="str">
        <f t="shared" si="55"/>
        <v>technology</v>
      </c>
      <c r="R630" t="str">
        <f t="shared" si="56"/>
        <v>web</v>
      </c>
      <c r="S630" s="9">
        <f t="shared" si="57"/>
        <v>41803.484456018516</v>
      </c>
      <c r="T630" s="9">
        <f t="shared" si="58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9"/>
        <v>117</v>
      </c>
      <c r="Q631" t="str">
        <f t="shared" si="55"/>
        <v>technology</v>
      </c>
      <c r="R631" t="str">
        <f t="shared" si="56"/>
        <v>web</v>
      </c>
      <c r="S631" s="9">
        <f t="shared" si="57"/>
        <v>42474.429490740738</v>
      </c>
      <c r="T631" s="9">
        <f t="shared" si="58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9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42223.411122685182</v>
      </c>
      <c r="T632" s="9">
        <f t="shared" si="58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9"/>
        <v>77</v>
      </c>
      <c r="Q633" t="str">
        <f t="shared" si="55"/>
        <v>technology</v>
      </c>
      <c r="R633" t="str">
        <f t="shared" si="56"/>
        <v>web</v>
      </c>
      <c r="S633" s="9">
        <f t="shared" si="57"/>
        <v>42489.563993055555</v>
      </c>
      <c r="T633" s="9">
        <f t="shared" si="58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9"/>
        <v>#DIV/0!</v>
      </c>
      <c r="Q634" t="str">
        <f t="shared" si="55"/>
        <v>technology</v>
      </c>
      <c r="R634" t="str">
        <f t="shared" si="56"/>
        <v>web</v>
      </c>
      <c r="S634" s="9">
        <f t="shared" si="57"/>
        <v>42303.450983796291</v>
      </c>
      <c r="T634" s="9">
        <f t="shared" si="58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9"/>
        <v>50</v>
      </c>
      <c r="Q635" t="str">
        <f t="shared" si="55"/>
        <v>technology</v>
      </c>
      <c r="R635" t="str">
        <f t="shared" si="56"/>
        <v>web</v>
      </c>
      <c r="S635" s="9">
        <f t="shared" si="57"/>
        <v>42507.090995370374</v>
      </c>
      <c r="T635" s="9">
        <f t="shared" si="58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9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42031.720243055555</v>
      </c>
      <c r="T636" s="9">
        <f t="shared" si="58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9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42075.883819444447</v>
      </c>
      <c r="T637" s="9">
        <f t="shared" si="58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9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42131.247106481482</v>
      </c>
      <c r="T638" s="9">
        <f t="shared" si="58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9"/>
        <v>#DIV/0!</v>
      </c>
      <c r="Q639" t="str">
        <f t="shared" si="55"/>
        <v>technology</v>
      </c>
      <c r="R639" t="str">
        <f t="shared" si="56"/>
        <v>web</v>
      </c>
      <c r="S639" s="9">
        <f t="shared" si="57"/>
        <v>42762.75368055555</v>
      </c>
      <c r="T639" s="9">
        <f t="shared" si="58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9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42759.384976851848</v>
      </c>
      <c r="T640" s="9">
        <f t="shared" si="58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9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41865.374942129631</v>
      </c>
      <c r="T641" s="9">
        <f t="shared" si="58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9"/>
        <v>51</v>
      </c>
      <c r="Q642" t="str">
        <f t="shared" si="55"/>
        <v>technology</v>
      </c>
      <c r="R642" t="str">
        <f t="shared" si="56"/>
        <v>wearables</v>
      </c>
      <c r="S642" s="9">
        <f t="shared" si="57"/>
        <v>42683.21197916667</v>
      </c>
      <c r="T642" s="9">
        <f t="shared" si="58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si="59"/>
        <v>152</v>
      </c>
      <c r="Q643" t="str">
        <f t="shared" ref="Q643:Q706" si="61">LEFT(N643,FIND("/", N643)-1)</f>
        <v>technology</v>
      </c>
      <c r="R643" t="str">
        <f t="shared" ref="R643:R706" si="62">RIGHT(N643,LEN(N643)-FIND("/",N643)-0)</f>
        <v>wearables</v>
      </c>
      <c r="S643" s="9">
        <f t="shared" ref="S643:S706" si="63">(((J643/60)/60)/24)+DATE(1970,1,1)+(-5/24)</f>
        <v>42199.361666666664</v>
      </c>
      <c r="T643" s="9">
        <f t="shared" ref="T643:T706" si="64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ref="P644:P707" si="65">ROUNDUP(E644/L644,0)</f>
        <v>135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42199.442986111106</v>
      </c>
      <c r="T644" s="9">
        <f t="shared" si="64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5"/>
        <v>175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42100.43373842592</v>
      </c>
      <c r="T645" s="9">
        <f t="shared" si="64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5"/>
        <v>74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41898.457627314812</v>
      </c>
      <c r="T646" s="9">
        <f t="shared" si="64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5"/>
        <v>24</v>
      </c>
      <c r="Q647" t="str">
        <f t="shared" si="61"/>
        <v>technology</v>
      </c>
      <c r="R647" t="str">
        <f t="shared" si="62"/>
        <v>wearables</v>
      </c>
      <c r="S647" s="9">
        <f t="shared" si="63"/>
        <v>42563.817986111106</v>
      </c>
      <c r="T647" s="9">
        <f t="shared" si="64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5"/>
        <v>40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41832.644293981481</v>
      </c>
      <c r="T648" s="9">
        <f t="shared" si="64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5"/>
        <v>126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42416.559594907405</v>
      </c>
      <c r="T649" s="9">
        <f t="shared" si="64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5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41891.485046296293</v>
      </c>
      <c r="T650" s="9">
        <f t="shared" si="64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5"/>
        <v>43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41877.703854166662</v>
      </c>
      <c r="T651" s="9">
        <f t="shared" si="64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5"/>
        <v>36</v>
      </c>
      <c r="Q652" t="str">
        <f t="shared" si="61"/>
        <v>technology</v>
      </c>
      <c r="R652" t="str">
        <f t="shared" si="62"/>
        <v>wearables</v>
      </c>
      <c r="S652" s="9">
        <f t="shared" si="63"/>
        <v>41931.828518518516</v>
      </c>
      <c r="T652" s="9">
        <f t="shared" si="64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5"/>
        <v>240</v>
      </c>
      <c r="Q653" t="str">
        <f t="shared" si="61"/>
        <v>technology</v>
      </c>
      <c r="R653" t="str">
        <f t="shared" si="62"/>
        <v>wearables</v>
      </c>
      <c r="S653" s="9">
        <f t="shared" si="63"/>
        <v>41955.809155092589</v>
      </c>
      <c r="T653" s="9">
        <f t="shared" si="64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5"/>
        <v>108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42675.482060185182</v>
      </c>
      <c r="T654" s="9">
        <f t="shared" si="64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5"/>
        <v>96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42199.410185185181</v>
      </c>
      <c r="T655" s="9">
        <f t="shared" si="64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5"/>
        <v>32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42163.748993055553</v>
      </c>
      <c r="T656" s="9">
        <f t="shared" si="64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5"/>
        <v>43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42045.748981481483</v>
      </c>
      <c r="T657" s="9">
        <f t="shared" si="64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5"/>
        <v>123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42417.596284722218</v>
      </c>
      <c r="T658" s="9">
        <f t="shared" si="64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5"/>
        <v>191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42331.637407407405</v>
      </c>
      <c r="T659" s="9">
        <f t="shared" si="64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5"/>
        <v>110</v>
      </c>
      <c r="Q660" t="str">
        <f t="shared" si="61"/>
        <v>technology</v>
      </c>
      <c r="R660" t="str">
        <f t="shared" si="62"/>
        <v>wearables</v>
      </c>
      <c r="S660" s="9">
        <f t="shared" si="63"/>
        <v>42178.952418981477</v>
      </c>
      <c r="T660" s="9">
        <f t="shared" si="64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5"/>
        <v>144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42209.385358796295</v>
      </c>
      <c r="T661" s="9">
        <f t="shared" si="64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5"/>
        <v>85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41922.533321759256</v>
      </c>
      <c r="T662" s="9">
        <f t="shared" si="64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5"/>
        <v>11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42636.437025462961</v>
      </c>
      <c r="T663" s="9">
        <f t="shared" si="64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5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41990.229710648149</v>
      </c>
      <c r="T664" s="9">
        <f t="shared" si="64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5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42173.634907407402</v>
      </c>
      <c r="T665" s="9">
        <f t="shared" si="64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5"/>
        <v>32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42077.458043981482</v>
      </c>
      <c r="T666" s="9">
        <f t="shared" si="64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5"/>
        <v>156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42688.503020833326</v>
      </c>
      <c r="T667" s="9">
        <f t="shared" si="64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5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41838.623819444445</v>
      </c>
      <c r="T668" s="9">
        <f t="shared" si="64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5"/>
        <v>179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42632.165081018517</v>
      </c>
      <c r="T669" s="9">
        <f t="shared" si="64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5"/>
        <v>28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42090.622939814813</v>
      </c>
      <c r="T670" s="9">
        <f t="shared" si="64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5"/>
        <v>1537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42527.417337962957</v>
      </c>
      <c r="T671" s="9">
        <f t="shared" si="64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5"/>
        <v>85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42506.501388888886</v>
      </c>
      <c r="T672" s="9">
        <f t="shared" si="64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5"/>
        <v>789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41984.484398148146</v>
      </c>
      <c r="T673" s="9">
        <f t="shared" si="64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5"/>
        <v>51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41974.011157407404</v>
      </c>
      <c r="T674" s="9">
        <f t="shared" si="64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5"/>
        <v>69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41838.6321412037</v>
      </c>
      <c r="T675" s="9">
        <f t="shared" si="64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5"/>
        <v>8</v>
      </c>
      <c r="Q676" t="str">
        <f t="shared" si="61"/>
        <v>technology</v>
      </c>
      <c r="R676" t="str">
        <f t="shared" si="62"/>
        <v>wearables</v>
      </c>
      <c r="S676" s="9">
        <f t="shared" si="63"/>
        <v>41802.907719907402</v>
      </c>
      <c r="T676" s="9">
        <f t="shared" si="64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5"/>
        <v>35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41975.722268518519</v>
      </c>
      <c r="T677" s="9">
        <f t="shared" si="64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5"/>
        <v>62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42012.559965277782</v>
      </c>
      <c r="T678" s="9">
        <f t="shared" si="64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5"/>
        <v>134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42504.195543981477</v>
      </c>
      <c r="T679" s="9">
        <f t="shared" si="64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5"/>
        <v>66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42481.168263888881</v>
      </c>
      <c r="T680" s="9">
        <f t="shared" si="64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5"/>
        <v>94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42556.487372685187</v>
      </c>
      <c r="T681" s="9">
        <f t="shared" si="64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5"/>
        <v>151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41864.293182870366</v>
      </c>
      <c r="T682" s="9">
        <f t="shared" si="64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5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42639.597268518519</v>
      </c>
      <c r="T683" s="9">
        <f t="shared" si="64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5"/>
        <v>14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42778.556967592587</v>
      </c>
      <c r="T684" s="9">
        <f t="shared" si="64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5"/>
        <v>100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42634.691712962966</v>
      </c>
      <c r="T685" s="9">
        <f t="shared" si="64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5"/>
        <v>178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41809.26494212963</v>
      </c>
      <c r="T686" s="9">
        <f t="shared" si="64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5"/>
        <v>56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41971.658240740733</v>
      </c>
      <c r="T687" s="9">
        <f t="shared" si="64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5"/>
        <v>#DIV/0!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42189.464930555558</v>
      </c>
      <c r="T688" s="9">
        <f t="shared" si="64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5"/>
        <v>592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42711.542280092595</v>
      </c>
      <c r="T689" s="9">
        <f t="shared" si="64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5"/>
        <v>406</v>
      </c>
      <c r="Q690" t="str">
        <f t="shared" si="61"/>
        <v>technology</v>
      </c>
      <c r="R690" t="str">
        <f t="shared" si="62"/>
        <v>wearables</v>
      </c>
      <c r="S690" s="9">
        <f t="shared" si="63"/>
        <v>42261.896446759252</v>
      </c>
      <c r="T690" s="9">
        <f t="shared" si="64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5"/>
        <v>344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42675.459456018514</v>
      </c>
      <c r="T691" s="9">
        <f t="shared" si="64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5"/>
        <v>73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42579.426400462959</v>
      </c>
      <c r="T692" s="9">
        <f t="shared" si="64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5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42157.819976851846</v>
      </c>
      <c r="T693" s="9">
        <f t="shared" si="64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5"/>
        <v>7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42696.167395833334</v>
      </c>
      <c r="T694" s="9">
        <f t="shared" si="64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5"/>
        <v>120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42094.599849537037</v>
      </c>
      <c r="T695" s="9">
        <f t="shared" si="64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5"/>
        <v>85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42737.455543981479</v>
      </c>
      <c r="T696" s="9">
        <f t="shared" si="64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5"/>
        <v>91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41913.312731481477</v>
      </c>
      <c r="T697" s="9">
        <f t="shared" si="64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5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41815.718773148146</v>
      </c>
      <c r="T698" s="9">
        <f t="shared" si="64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5"/>
        <v>21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42388.314687500002</v>
      </c>
      <c r="T699" s="9">
        <f t="shared" si="64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5"/>
        <v>531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41866.72274305555</v>
      </c>
      <c r="T700" s="9">
        <f t="shared" si="64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5"/>
        <v>121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41563.277175925927</v>
      </c>
      <c r="T701" s="9">
        <f t="shared" si="64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5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42715.480104166665</v>
      </c>
      <c r="T702" s="9">
        <f t="shared" si="64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5"/>
        <v>292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41813.454629629625</v>
      </c>
      <c r="T703" s="9">
        <f t="shared" si="64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5"/>
        <v>125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42668.518368055556</v>
      </c>
      <c r="T704" s="9">
        <f t="shared" si="64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5"/>
        <v>120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42711.742465277777</v>
      </c>
      <c r="T705" s="9">
        <f t="shared" si="64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5"/>
        <v>121</v>
      </c>
      <c r="Q706" t="str">
        <f t="shared" si="61"/>
        <v>technology</v>
      </c>
      <c r="R706" t="str">
        <f t="shared" si="62"/>
        <v>wearables</v>
      </c>
      <c r="S706" s="9">
        <f t="shared" si="63"/>
        <v>42725.984583333331</v>
      </c>
      <c r="T706" s="9">
        <f t="shared" si="64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si="65"/>
        <v>196</v>
      </c>
      <c r="Q707" t="str">
        <f t="shared" ref="Q707:Q770" si="67">LEFT(N707,FIND("/", N707)-1)</f>
        <v>technology</v>
      </c>
      <c r="R707" t="str">
        <f t="shared" ref="R707:R770" si="68">RIGHT(N707,LEN(N707)-FIND("/",N707)-0)</f>
        <v>wearables</v>
      </c>
      <c r="S707" s="9">
        <f t="shared" ref="S707:S770" si="69">(((J707/60)/60)/24)+DATE(1970,1,1)+(-5/24)</f>
        <v>42726.283310185179</v>
      </c>
      <c r="T707" s="9">
        <f t="shared" ref="T707:T770" si="70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ref="P708:P771" si="71">ROUNDUP(E708/L708,0)</f>
        <v>#DIV/0!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42676.786840277775</v>
      </c>
      <c r="T708" s="9">
        <f t="shared" si="70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71"/>
        <v>118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42696.45517361111</v>
      </c>
      <c r="T709" s="9">
        <f t="shared" si="70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71"/>
        <v>24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41835.372685185182</v>
      </c>
      <c r="T710" s="9">
        <f t="shared" si="70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71"/>
        <v>31</v>
      </c>
      <c r="Q711" t="str">
        <f t="shared" si="67"/>
        <v>technology</v>
      </c>
      <c r="R711" t="str">
        <f t="shared" si="68"/>
        <v>wearables</v>
      </c>
      <c r="S711" s="9">
        <f t="shared" si="69"/>
        <v>41947.832858796297</v>
      </c>
      <c r="T711" s="9">
        <f t="shared" si="70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71"/>
        <v>#DIV/0!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41837.776643518519</v>
      </c>
      <c r="T712" s="9">
        <f t="shared" si="70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71"/>
        <v>100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42678.250787037039</v>
      </c>
      <c r="T713" s="9">
        <f t="shared" si="70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71"/>
        <v>27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42384.472592592596</v>
      </c>
      <c r="T714" s="9">
        <f t="shared" si="70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71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42496.320972222216</v>
      </c>
      <c r="T715" s="9">
        <f t="shared" si="70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71"/>
        <v>81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42734.579652777778</v>
      </c>
      <c r="T716" s="9">
        <f t="shared" si="70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71"/>
        <v>116</v>
      </c>
      <c r="Q717" t="str">
        <f t="shared" si="67"/>
        <v>technology</v>
      </c>
      <c r="R717" t="str">
        <f t="shared" si="68"/>
        <v>wearables</v>
      </c>
      <c r="S717" s="9">
        <f t="shared" si="69"/>
        <v>42272.8824074074</v>
      </c>
      <c r="T717" s="9">
        <f t="shared" si="70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71"/>
        <v>45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41940.450312499997</v>
      </c>
      <c r="T718" s="9">
        <f t="shared" si="70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71"/>
        <v>77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41857.645856481482</v>
      </c>
      <c r="T719" s="9">
        <f t="shared" si="70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71"/>
        <v>23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42752.637118055551</v>
      </c>
      <c r="T720" s="9">
        <f t="shared" si="70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71"/>
        <v>20</v>
      </c>
      <c r="Q721" t="str">
        <f t="shared" si="67"/>
        <v>technology</v>
      </c>
      <c r="R721" t="str">
        <f t="shared" si="68"/>
        <v>wearables</v>
      </c>
      <c r="S721" s="9">
        <f t="shared" si="69"/>
        <v>42408.83189814815</v>
      </c>
      <c r="T721" s="9">
        <f t="shared" si="70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71"/>
        <v>67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40909.440868055557</v>
      </c>
      <c r="T722" s="9">
        <f t="shared" si="70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71"/>
        <v>85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41807.363506944443</v>
      </c>
      <c r="T723" s="9">
        <f t="shared" si="70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71"/>
        <v>216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40977.596967592588</v>
      </c>
      <c r="T724" s="9">
        <f t="shared" si="70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71"/>
        <v>55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42184.608206018522</v>
      </c>
      <c r="T725" s="9">
        <f t="shared" si="70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71"/>
        <v>52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40694.430127314808</v>
      </c>
      <c r="T726" s="9">
        <f t="shared" si="70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71"/>
        <v>144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42321.417962962958</v>
      </c>
      <c r="T727" s="9">
        <f t="shared" si="70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71"/>
        <v>73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41345.834340277775</v>
      </c>
      <c r="T728" s="9">
        <f t="shared" si="70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71"/>
        <v>37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41246.811909722215</v>
      </c>
      <c r="T729" s="9">
        <f t="shared" si="70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71"/>
        <v>61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40731.629131944443</v>
      </c>
      <c r="T730" s="9">
        <f t="shared" si="70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71"/>
        <v>44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41110.97755787037</v>
      </c>
      <c r="T731" s="9">
        <f t="shared" si="70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71"/>
        <v>100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40854.536932870367</v>
      </c>
      <c r="T732" s="9">
        <f t="shared" si="70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71"/>
        <v>89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40879.587349537032</v>
      </c>
      <c r="T733" s="9">
        <f t="shared" si="70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71"/>
        <v>5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41486.21598379629</v>
      </c>
      <c r="T734" s="9">
        <f t="shared" si="70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71"/>
        <v>18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41598.211712962962</v>
      </c>
      <c r="T735" s="9">
        <f t="shared" si="70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71"/>
        <v>188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42101.956249999996</v>
      </c>
      <c r="T736" s="9">
        <f t="shared" si="70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71"/>
        <v>235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41945.821134259255</v>
      </c>
      <c r="T737" s="9">
        <f t="shared" si="70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71"/>
        <v>106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41579.525925925926</v>
      </c>
      <c r="T738" s="9">
        <f t="shared" si="70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71"/>
        <v>57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41667.066979166666</v>
      </c>
      <c r="T739" s="9">
        <f t="shared" si="70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71"/>
        <v>40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41943.395763888882</v>
      </c>
      <c r="T740" s="9">
        <f t="shared" si="70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71"/>
        <v>69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41829.294317129628</v>
      </c>
      <c r="T741" s="9">
        <f t="shared" si="70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71"/>
        <v>170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42161.93844907407</v>
      </c>
      <c r="T742" s="9">
        <f t="shared" si="70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71"/>
        <v>142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41401.439884259256</v>
      </c>
      <c r="T743" s="9">
        <f t="shared" si="70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71"/>
        <v>68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41689.709629629629</v>
      </c>
      <c r="T744" s="9">
        <f t="shared" si="70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71"/>
        <v>55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40990.500983796293</v>
      </c>
      <c r="T745" s="9">
        <f t="shared" si="70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71"/>
        <v>83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41226.748877314814</v>
      </c>
      <c r="T746" s="9">
        <f t="shared" si="70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71"/>
        <v>54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41367.363946759258</v>
      </c>
      <c r="T747" s="9">
        <f t="shared" si="70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71"/>
        <v>35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41156.834594907406</v>
      </c>
      <c r="T748" s="9">
        <f t="shared" si="70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71"/>
        <v>128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41988.340497685182</v>
      </c>
      <c r="T749" s="9">
        <f t="shared" si="70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71"/>
        <v>46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41831.638495370367</v>
      </c>
      <c r="T750" s="9">
        <f t="shared" si="70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71"/>
        <v>96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42733.732986111114</v>
      </c>
      <c r="T751" s="9">
        <f t="shared" si="70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71"/>
        <v>78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41299.669814814813</v>
      </c>
      <c r="T752" s="9">
        <f t="shared" si="70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71"/>
        <v>58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40713.422164351847</v>
      </c>
      <c r="T753" s="9">
        <f t="shared" si="70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71"/>
        <v>54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42639.213159722225</v>
      </c>
      <c r="T754" s="9">
        <f t="shared" si="70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71"/>
        <v>493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42019.381840277776</v>
      </c>
      <c r="T755" s="9">
        <f t="shared" si="70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71"/>
        <v>43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41249.54075231481</v>
      </c>
      <c r="T756" s="9">
        <f t="shared" si="70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71"/>
        <v>38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41383.396724537037</v>
      </c>
      <c r="T757" s="9">
        <f t="shared" si="70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71"/>
        <v>38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40590.558553240735</v>
      </c>
      <c r="T758" s="9">
        <f t="shared" si="70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71"/>
        <v>34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41234.846226851849</v>
      </c>
      <c r="T759" s="9">
        <f t="shared" si="70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71"/>
        <v>135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40429.628101851849</v>
      </c>
      <c r="T760" s="9">
        <f t="shared" si="70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71"/>
        <v>52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41789.121979166666</v>
      </c>
      <c r="T761" s="9">
        <f t="shared" si="70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71"/>
        <v>#DIV/0!</v>
      </c>
      <c r="Q762" t="str">
        <f t="shared" si="67"/>
        <v>publishing</v>
      </c>
      <c r="R762" t="str">
        <f t="shared" si="68"/>
        <v>fiction</v>
      </c>
      <c r="S762" s="9">
        <f t="shared" si="69"/>
        <v>42670.555706018517</v>
      </c>
      <c r="T762" s="9">
        <f t="shared" si="70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71"/>
        <v>40</v>
      </c>
      <c r="Q763" t="str">
        <f t="shared" si="67"/>
        <v>publishing</v>
      </c>
      <c r="R763" t="str">
        <f t="shared" si="68"/>
        <v>fiction</v>
      </c>
      <c r="S763" s="9">
        <f t="shared" si="69"/>
        <v>41642.543124999997</v>
      </c>
      <c r="T763" s="9">
        <f t="shared" si="70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71"/>
        <v>#DIV/0!</v>
      </c>
      <c r="Q764" t="str">
        <f t="shared" si="67"/>
        <v>publishing</v>
      </c>
      <c r="R764" t="str">
        <f t="shared" si="68"/>
        <v>fiction</v>
      </c>
      <c r="S764" s="9">
        <f t="shared" si="69"/>
        <v>42690.65011574074</v>
      </c>
      <c r="T764" s="9">
        <f t="shared" si="70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71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41471.238518518512</v>
      </c>
      <c r="T765" s="9">
        <f t="shared" si="70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71"/>
        <v>#DIV/0!</v>
      </c>
      <c r="Q766" t="str">
        <f t="shared" si="67"/>
        <v>publishing</v>
      </c>
      <c r="R766" t="str">
        <f t="shared" si="68"/>
        <v>fiction</v>
      </c>
      <c r="S766" s="9">
        <f t="shared" si="69"/>
        <v>42226.964826388888</v>
      </c>
      <c r="T766" s="9">
        <f t="shared" si="70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71"/>
        <v>58</v>
      </c>
      <c r="Q767" t="str">
        <f t="shared" si="67"/>
        <v>publishing</v>
      </c>
      <c r="R767" t="str">
        <f t="shared" si="68"/>
        <v>fiction</v>
      </c>
      <c r="S767" s="9">
        <f t="shared" si="69"/>
        <v>41901.334305555552</v>
      </c>
      <c r="T767" s="9">
        <f t="shared" si="70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71"/>
        <v>#DIV/0!</v>
      </c>
      <c r="Q768" t="str">
        <f t="shared" si="67"/>
        <v>publishing</v>
      </c>
      <c r="R768" t="str">
        <f t="shared" si="68"/>
        <v>fiction</v>
      </c>
      <c r="S768" s="9">
        <f t="shared" si="69"/>
        <v>42021.57503472222</v>
      </c>
      <c r="T768" s="9">
        <f t="shared" si="70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71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42114.935300925928</v>
      </c>
      <c r="T769" s="9">
        <f t="shared" si="70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71"/>
        <v>#DIV/0!</v>
      </c>
      <c r="Q770" t="str">
        <f t="shared" si="67"/>
        <v>publishing</v>
      </c>
      <c r="R770" t="str">
        <f t="shared" si="68"/>
        <v>fiction</v>
      </c>
      <c r="S770" s="9">
        <f t="shared" si="69"/>
        <v>41593.998726851853</v>
      </c>
      <c r="T770" s="9">
        <f t="shared" si="70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si="71"/>
        <v>32</v>
      </c>
      <c r="Q771" t="str">
        <f t="shared" ref="Q771:Q834" si="73">LEFT(N771,FIND("/", N771)-1)</f>
        <v>publishing</v>
      </c>
      <c r="R771" t="str">
        <f t="shared" ref="R771:R834" si="74">RIGHT(N771,LEN(N771)-FIND("/",N771)-0)</f>
        <v>fiction</v>
      </c>
      <c r="S771" s="9">
        <f t="shared" ref="S771:S834" si="75">(((J771/60)/60)/24)+DATE(1970,1,1)+(-5/24)</f>
        <v>41604.788124999999</v>
      </c>
      <c r="T771" s="9">
        <f t="shared" ref="T771:T834" si="76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ref="P772:P835" si="77">ROUNDUP(E772/L772,0)</f>
        <v>#DIV/0!</v>
      </c>
      <c r="Q772" t="str">
        <f t="shared" si="73"/>
        <v>publishing</v>
      </c>
      <c r="R772" t="str">
        <f t="shared" si="74"/>
        <v>fiction</v>
      </c>
      <c r="S772" s="9">
        <f t="shared" si="75"/>
        <v>41289.791307870371</v>
      </c>
      <c r="T772" s="9">
        <f t="shared" si="76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7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42349.615763888891</v>
      </c>
      <c r="T773" s="9">
        <f t="shared" si="76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7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40067.848599537036</v>
      </c>
      <c r="T774" s="9">
        <f t="shared" si="76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7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42100.527604166658</v>
      </c>
      <c r="T775" s="9">
        <f t="shared" si="76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7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41663.571967592587</v>
      </c>
      <c r="T776" s="9">
        <f t="shared" si="76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7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40862.851793981477</v>
      </c>
      <c r="T777" s="9">
        <f t="shared" si="76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7"/>
        <v>64</v>
      </c>
      <c r="Q778" t="str">
        <f t="shared" si="73"/>
        <v>publishing</v>
      </c>
      <c r="R778" t="str">
        <f t="shared" si="74"/>
        <v>fiction</v>
      </c>
      <c r="S778" s="9">
        <f t="shared" si="75"/>
        <v>42250.477372685178</v>
      </c>
      <c r="T778" s="9">
        <f t="shared" si="76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7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41456.772881944438</v>
      </c>
      <c r="T779" s="9">
        <f t="shared" si="76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7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41729.493981481479</v>
      </c>
      <c r="T780" s="9">
        <f t="shared" si="76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7"/>
        <v>67</v>
      </c>
      <c r="Q781" t="str">
        <f t="shared" si="73"/>
        <v>publishing</v>
      </c>
      <c r="R781" t="str">
        <f t="shared" si="74"/>
        <v>fiction</v>
      </c>
      <c r="S781" s="9">
        <f t="shared" si="75"/>
        <v>40436.475752314815</v>
      </c>
      <c r="T781" s="9">
        <f t="shared" si="76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7"/>
        <v>39</v>
      </c>
      <c r="Q782" t="str">
        <f t="shared" si="73"/>
        <v>music</v>
      </c>
      <c r="R782" t="str">
        <f t="shared" si="74"/>
        <v>rock</v>
      </c>
      <c r="S782" s="9">
        <f t="shared" si="75"/>
        <v>40636.465567129628</v>
      </c>
      <c r="T782" s="9">
        <f t="shared" si="76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7"/>
        <v>43</v>
      </c>
      <c r="Q783" t="str">
        <f t="shared" si="73"/>
        <v>music</v>
      </c>
      <c r="R783" t="str">
        <f t="shared" si="74"/>
        <v>rock</v>
      </c>
      <c r="S783" s="9">
        <f t="shared" si="75"/>
        <v>41402.792523148149</v>
      </c>
      <c r="T783" s="9">
        <f t="shared" si="76"/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7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41116.549791666665</v>
      </c>
      <c r="T784" s="9">
        <f t="shared" si="76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7"/>
        <v>64</v>
      </c>
      <c r="Q785" t="str">
        <f t="shared" si="73"/>
        <v>music</v>
      </c>
      <c r="R785" t="str">
        <f t="shared" si="74"/>
        <v>rock</v>
      </c>
      <c r="S785" s="9">
        <f t="shared" si="75"/>
        <v>40987.565381944441</v>
      </c>
      <c r="T785" s="9">
        <f t="shared" si="76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7"/>
        <v>103</v>
      </c>
      <c r="Q786" t="str">
        <f t="shared" si="73"/>
        <v>music</v>
      </c>
      <c r="R786" t="str">
        <f t="shared" si="74"/>
        <v>rock</v>
      </c>
      <c r="S786" s="9">
        <f t="shared" si="75"/>
        <v>41674.941192129627</v>
      </c>
      <c r="T786" s="9">
        <f t="shared" si="76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7"/>
        <v>32</v>
      </c>
      <c r="Q787" t="str">
        <f t="shared" si="73"/>
        <v>music</v>
      </c>
      <c r="R787" t="str">
        <f t="shared" si="74"/>
        <v>rock</v>
      </c>
      <c r="S787" s="9">
        <f t="shared" si="75"/>
        <v>41303.385590277772</v>
      </c>
      <c r="T787" s="9">
        <f t="shared" si="76"/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7"/>
        <v>163</v>
      </c>
      <c r="Q788" t="str">
        <f t="shared" si="73"/>
        <v>music</v>
      </c>
      <c r="R788" t="str">
        <f t="shared" si="74"/>
        <v>rock</v>
      </c>
      <c r="S788" s="9">
        <f t="shared" si="75"/>
        <v>40982.847615740735</v>
      </c>
      <c r="T788" s="9">
        <f t="shared" si="76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7"/>
        <v>81</v>
      </c>
      <c r="Q789" t="str">
        <f t="shared" si="73"/>
        <v>music</v>
      </c>
      <c r="R789" t="str">
        <f t="shared" si="74"/>
        <v>rock</v>
      </c>
      <c r="S789" s="9">
        <f t="shared" si="75"/>
        <v>41549.419282407405</v>
      </c>
      <c r="T789" s="9">
        <f t="shared" si="76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7"/>
        <v>60</v>
      </c>
      <c r="Q790" t="str">
        <f t="shared" si="73"/>
        <v>music</v>
      </c>
      <c r="R790" t="str">
        <f t="shared" si="74"/>
        <v>rock</v>
      </c>
      <c r="S790" s="9">
        <f t="shared" si="75"/>
        <v>41058.798472222217</v>
      </c>
      <c r="T790" s="9">
        <f t="shared" si="76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7"/>
        <v>133</v>
      </c>
      <c r="Q791" t="str">
        <f t="shared" si="73"/>
        <v>music</v>
      </c>
      <c r="R791" t="str">
        <f t="shared" si="74"/>
        <v>rock</v>
      </c>
      <c r="S791" s="9">
        <f t="shared" si="75"/>
        <v>41276.977777777778</v>
      </c>
      <c r="T791" s="9">
        <f t="shared" si="76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7"/>
        <v>93</v>
      </c>
      <c r="Q792" t="str">
        <f t="shared" si="73"/>
        <v>music</v>
      </c>
      <c r="R792" t="str">
        <f t="shared" si="74"/>
        <v>rock</v>
      </c>
      <c r="S792" s="9">
        <f t="shared" si="75"/>
        <v>41275.839571759258</v>
      </c>
      <c r="T792" s="9">
        <f t="shared" si="76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7"/>
        <v>61</v>
      </c>
      <c r="Q793" t="str">
        <f t="shared" si="73"/>
        <v>music</v>
      </c>
      <c r="R793" t="str">
        <f t="shared" si="74"/>
        <v>rock</v>
      </c>
      <c r="S793" s="9">
        <f t="shared" si="75"/>
        <v>41557.572291666664</v>
      </c>
      <c r="T793" s="9">
        <f t="shared" si="76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7"/>
        <v>42</v>
      </c>
      <c r="Q794" t="str">
        <f t="shared" si="73"/>
        <v>music</v>
      </c>
      <c r="R794" t="str">
        <f t="shared" si="74"/>
        <v>rock</v>
      </c>
      <c r="S794" s="9">
        <f t="shared" si="75"/>
        <v>41555.665312500001</v>
      </c>
      <c r="T794" s="9">
        <f t="shared" si="76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7"/>
        <v>89</v>
      </c>
      <c r="Q795" t="str">
        <f t="shared" si="73"/>
        <v>music</v>
      </c>
      <c r="R795" t="str">
        <f t="shared" si="74"/>
        <v>rock</v>
      </c>
      <c r="S795" s="9">
        <f t="shared" si="75"/>
        <v>41442.532916666663</v>
      </c>
      <c r="T795" s="9">
        <f t="shared" si="76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7"/>
        <v>159</v>
      </c>
      <c r="Q796" t="str">
        <f t="shared" si="73"/>
        <v>music</v>
      </c>
      <c r="R796" t="str">
        <f t="shared" si="74"/>
        <v>rock</v>
      </c>
      <c r="S796" s="9">
        <f t="shared" si="75"/>
        <v>40735.906678240739</v>
      </c>
      <c r="T796" s="9">
        <f t="shared" si="76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7"/>
        <v>86</v>
      </c>
      <c r="Q797" t="str">
        <f t="shared" si="73"/>
        <v>music</v>
      </c>
      <c r="R797" t="str">
        <f t="shared" si="74"/>
        <v>rock</v>
      </c>
      <c r="S797" s="9">
        <f t="shared" si="75"/>
        <v>40963.404699074068</v>
      </c>
      <c r="T797" s="9">
        <f t="shared" si="76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7"/>
        <v>113</v>
      </c>
      <c r="Q798" t="str">
        <f t="shared" si="73"/>
        <v>music</v>
      </c>
      <c r="R798" t="str">
        <f t="shared" si="74"/>
        <v>rock</v>
      </c>
      <c r="S798" s="9">
        <f t="shared" si="75"/>
        <v>41502.674594907403</v>
      </c>
      <c r="T798" s="9">
        <f t="shared" si="76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7"/>
        <v>46</v>
      </c>
      <c r="Q799" t="str">
        <f t="shared" si="73"/>
        <v>music</v>
      </c>
      <c r="R799" t="str">
        <f t="shared" si="74"/>
        <v>rock</v>
      </c>
      <c r="S799" s="9">
        <f t="shared" si="75"/>
        <v>40996.785740740735</v>
      </c>
      <c r="T799" s="9">
        <f t="shared" si="76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7"/>
        <v>47</v>
      </c>
      <c r="Q800" t="str">
        <f t="shared" si="73"/>
        <v>music</v>
      </c>
      <c r="R800" t="str">
        <f t="shared" si="74"/>
        <v>rock</v>
      </c>
      <c r="S800" s="9">
        <f t="shared" si="75"/>
        <v>41882.381793981483</v>
      </c>
      <c r="T800" s="9">
        <f t="shared" si="76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7"/>
        <v>179</v>
      </c>
      <c r="Q801" t="str">
        <f t="shared" si="73"/>
        <v>music</v>
      </c>
      <c r="R801" t="str">
        <f t="shared" si="74"/>
        <v>rock</v>
      </c>
      <c r="S801" s="9">
        <f t="shared" si="75"/>
        <v>40996.458865740737</v>
      </c>
      <c r="T801" s="9">
        <f t="shared" si="76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7"/>
        <v>41</v>
      </c>
      <c r="Q802" t="str">
        <f t="shared" si="73"/>
        <v>music</v>
      </c>
      <c r="R802" t="str">
        <f t="shared" si="74"/>
        <v>rock</v>
      </c>
      <c r="S802" s="9">
        <f t="shared" si="75"/>
        <v>41863.225162037037</v>
      </c>
      <c r="T802" s="9">
        <f t="shared" si="76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7"/>
        <v>44</v>
      </c>
      <c r="Q803" t="str">
        <f t="shared" si="73"/>
        <v>music</v>
      </c>
      <c r="R803" t="str">
        <f t="shared" si="74"/>
        <v>rock</v>
      </c>
      <c r="S803" s="9">
        <f t="shared" si="75"/>
        <v>40695.587037037032</v>
      </c>
      <c r="T803" s="9">
        <f t="shared" si="76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7"/>
        <v>82</v>
      </c>
      <c r="Q804" t="str">
        <f t="shared" si="73"/>
        <v>music</v>
      </c>
      <c r="R804" t="str">
        <f t="shared" si="74"/>
        <v>rock</v>
      </c>
      <c r="S804" s="9">
        <f t="shared" si="75"/>
        <v>41122.813935185186</v>
      </c>
      <c r="T804" s="9">
        <f t="shared" si="76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7"/>
        <v>75</v>
      </c>
      <c r="Q805" t="str">
        <f t="shared" si="73"/>
        <v>music</v>
      </c>
      <c r="R805" t="str">
        <f t="shared" si="74"/>
        <v>rock</v>
      </c>
      <c r="S805" s="9">
        <f t="shared" si="75"/>
        <v>40665.741643518515</v>
      </c>
      <c r="T805" s="9">
        <f t="shared" si="76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7"/>
        <v>306</v>
      </c>
      <c r="Q806" t="str">
        <f t="shared" si="73"/>
        <v>music</v>
      </c>
      <c r="R806" t="str">
        <f t="shared" si="74"/>
        <v>rock</v>
      </c>
      <c r="S806" s="9">
        <f t="shared" si="75"/>
        <v>40729.897291666668</v>
      </c>
      <c r="T806" s="9">
        <f t="shared" si="76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7"/>
        <v>59</v>
      </c>
      <c r="Q807" t="str">
        <f t="shared" si="73"/>
        <v>music</v>
      </c>
      <c r="R807" t="str">
        <f t="shared" si="74"/>
        <v>rock</v>
      </c>
      <c r="S807" s="9">
        <f t="shared" si="75"/>
        <v>40690.614722222221</v>
      </c>
      <c r="T807" s="9">
        <f t="shared" si="76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7"/>
        <v>118</v>
      </c>
      <c r="Q808" t="str">
        <f t="shared" si="73"/>
        <v>music</v>
      </c>
      <c r="R808" t="str">
        <f t="shared" si="74"/>
        <v>rock</v>
      </c>
      <c r="S808" s="9">
        <f t="shared" si="75"/>
        <v>40763.483090277776</v>
      </c>
      <c r="T808" s="9">
        <f t="shared" si="76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7"/>
        <v>74</v>
      </c>
      <c r="Q809" t="str">
        <f t="shared" si="73"/>
        <v>music</v>
      </c>
      <c r="R809" t="str">
        <f t="shared" si="74"/>
        <v>rock</v>
      </c>
      <c r="S809" s="9">
        <f t="shared" si="75"/>
        <v>42759.420266203706</v>
      </c>
      <c r="T809" s="9">
        <f t="shared" si="76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7"/>
        <v>105</v>
      </c>
      <c r="Q810" t="str">
        <f t="shared" si="73"/>
        <v>music</v>
      </c>
      <c r="R810" t="str">
        <f t="shared" si="74"/>
        <v>rock</v>
      </c>
      <c r="S810" s="9">
        <f t="shared" si="75"/>
        <v>41961.892199074071</v>
      </c>
      <c r="T810" s="9">
        <f t="shared" si="76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7"/>
        <v>80</v>
      </c>
      <c r="Q811" t="str">
        <f t="shared" si="73"/>
        <v>music</v>
      </c>
      <c r="R811" t="str">
        <f t="shared" si="74"/>
        <v>rock</v>
      </c>
      <c r="S811" s="9">
        <f t="shared" si="75"/>
        <v>41628.625347222223</v>
      </c>
      <c r="T811" s="9">
        <f t="shared" si="76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7"/>
        <v>59</v>
      </c>
      <c r="Q812" t="str">
        <f t="shared" si="73"/>
        <v>music</v>
      </c>
      <c r="R812" t="str">
        <f t="shared" si="74"/>
        <v>rock</v>
      </c>
      <c r="S812" s="9">
        <f t="shared" si="75"/>
        <v>41122.847939814812</v>
      </c>
      <c r="T812" s="9">
        <f t="shared" si="76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7"/>
        <v>87</v>
      </c>
      <c r="Q813" t="str">
        <f t="shared" si="73"/>
        <v>music</v>
      </c>
      <c r="R813" t="str">
        <f t="shared" si="74"/>
        <v>rock</v>
      </c>
      <c r="S813" s="9">
        <f t="shared" si="75"/>
        <v>41443.435208333329</v>
      </c>
      <c r="T813" s="9">
        <f t="shared" si="76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7"/>
        <v>28</v>
      </c>
      <c r="Q814" t="str">
        <f t="shared" si="73"/>
        <v>music</v>
      </c>
      <c r="R814" t="str">
        <f t="shared" si="74"/>
        <v>rock</v>
      </c>
      <c r="S814" s="9">
        <f t="shared" si="75"/>
        <v>41281.809629629628</v>
      </c>
      <c r="T814" s="9">
        <f t="shared" si="76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7"/>
        <v>25</v>
      </c>
      <c r="Q815" t="str">
        <f t="shared" si="73"/>
        <v>music</v>
      </c>
      <c r="R815" t="str">
        <f t="shared" si="74"/>
        <v>rock</v>
      </c>
      <c r="S815" s="9">
        <f t="shared" si="75"/>
        <v>41080.751909722218</v>
      </c>
      <c r="T815" s="9">
        <f t="shared" si="76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7"/>
        <v>46</v>
      </c>
      <c r="Q816" t="str">
        <f t="shared" si="73"/>
        <v>music</v>
      </c>
      <c r="R816" t="str">
        <f t="shared" si="74"/>
        <v>rock</v>
      </c>
      <c r="S816" s="9">
        <f t="shared" si="75"/>
        <v>40679.534733796296</v>
      </c>
      <c r="T816" s="9">
        <f t="shared" si="76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7"/>
        <v>100</v>
      </c>
      <c r="Q817" t="str">
        <f t="shared" si="73"/>
        <v>music</v>
      </c>
      <c r="R817" t="str">
        <f t="shared" si="74"/>
        <v>rock</v>
      </c>
      <c r="S817" s="9">
        <f t="shared" si="75"/>
        <v>41914.70952546296</v>
      </c>
      <c r="T817" s="9">
        <f t="shared" si="76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7"/>
        <v>40</v>
      </c>
      <c r="Q818" t="str">
        <f t="shared" si="73"/>
        <v>music</v>
      </c>
      <c r="R818" t="str">
        <f t="shared" si="74"/>
        <v>rock</v>
      </c>
      <c r="S818" s="9">
        <f t="shared" si="75"/>
        <v>41341.662534722222</v>
      </c>
      <c r="T818" s="9">
        <f t="shared" si="76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7"/>
        <v>90</v>
      </c>
      <c r="Q819" t="str">
        <f t="shared" si="73"/>
        <v>music</v>
      </c>
      <c r="R819" t="str">
        <f t="shared" si="74"/>
        <v>rock</v>
      </c>
      <c r="S819" s="9">
        <f t="shared" si="75"/>
        <v>40925.391331018516</v>
      </c>
      <c r="T819" s="9">
        <f t="shared" si="76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7"/>
        <v>29</v>
      </c>
      <c r="Q820" t="str">
        <f t="shared" si="73"/>
        <v>music</v>
      </c>
      <c r="R820" t="str">
        <f t="shared" si="74"/>
        <v>rock</v>
      </c>
      <c r="S820" s="9">
        <f t="shared" si="75"/>
        <v>41120.67454861111</v>
      </c>
      <c r="T820" s="9">
        <f t="shared" si="76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7"/>
        <v>32</v>
      </c>
      <c r="Q821" t="str">
        <f t="shared" si="73"/>
        <v>music</v>
      </c>
      <c r="R821" t="str">
        <f t="shared" si="74"/>
        <v>rock</v>
      </c>
      <c r="S821" s="9">
        <f t="shared" si="75"/>
        <v>41619.789976851847</v>
      </c>
      <c r="T821" s="9">
        <f t="shared" si="76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7"/>
        <v>71</v>
      </c>
      <c r="Q822" t="str">
        <f t="shared" si="73"/>
        <v>music</v>
      </c>
      <c r="R822" t="str">
        <f t="shared" si="74"/>
        <v>rock</v>
      </c>
      <c r="S822" s="9">
        <f t="shared" si="75"/>
        <v>41768.633587962962</v>
      </c>
      <c r="T822" s="9">
        <f t="shared" si="76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7"/>
        <v>225</v>
      </c>
      <c r="Q823" t="str">
        <f t="shared" si="73"/>
        <v>music</v>
      </c>
      <c r="R823" t="str">
        <f t="shared" si="74"/>
        <v>rock</v>
      </c>
      <c r="S823" s="9">
        <f t="shared" si="75"/>
        <v>42093.71371527778</v>
      </c>
      <c r="T823" s="9">
        <f t="shared" si="76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7"/>
        <v>52</v>
      </c>
      <c r="Q824" t="str">
        <f t="shared" si="73"/>
        <v>music</v>
      </c>
      <c r="R824" t="str">
        <f t="shared" si="74"/>
        <v>rock</v>
      </c>
      <c r="S824" s="9">
        <f t="shared" si="75"/>
        <v>41157.739004629628</v>
      </c>
      <c r="T824" s="9">
        <f t="shared" si="76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7"/>
        <v>44</v>
      </c>
      <c r="Q825" t="str">
        <f t="shared" si="73"/>
        <v>music</v>
      </c>
      <c r="R825" t="str">
        <f t="shared" si="74"/>
        <v>rock</v>
      </c>
      <c r="S825" s="9">
        <f t="shared" si="75"/>
        <v>42055.764490740738</v>
      </c>
      <c r="T825" s="9">
        <f t="shared" si="76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7"/>
        <v>40</v>
      </c>
      <c r="Q826" t="str">
        <f t="shared" si="73"/>
        <v>music</v>
      </c>
      <c r="R826" t="str">
        <f t="shared" si="74"/>
        <v>rock</v>
      </c>
      <c r="S826" s="9">
        <f t="shared" si="75"/>
        <v>40250.033773148149</v>
      </c>
      <c r="T826" s="9">
        <f t="shared" si="76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7"/>
        <v>127</v>
      </c>
      <c r="Q827" t="str">
        <f t="shared" si="73"/>
        <v>music</v>
      </c>
      <c r="R827" t="str">
        <f t="shared" si="74"/>
        <v>rock</v>
      </c>
      <c r="S827" s="9">
        <f t="shared" si="75"/>
        <v>41186.098194444443</v>
      </c>
      <c r="T827" s="9">
        <f t="shared" si="76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7"/>
        <v>114</v>
      </c>
      <c r="Q828" t="str">
        <f t="shared" si="73"/>
        <v>music</v>
      </c>
      <c r="R828" t="str">
        <f t="shared" si="74"/>
        <v>rock</v>
      </c>
      <c r="S828" s="9">
        <f t="shared" si="75"/>
        <v>40972.830208333333</v>
      </c>
      <c r="T828" s="9">
        <f t="shared" si="76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7"/>
        <v>29</v>
      </c>
      <c r="Q829" t="str">
        <f t="shared" si="73"/>
        <v>music</v>
      </c>
      <c r="R829" t="str">
        <f t="shared" si="74"/>
        <v>rock</v>
      </c>
      <c r="S829" s="9">
        <f t="shared" si="75"/>
        <v>40927.265127314815</v>
      </c>
      <c r="T829" s="9">
        <f t="shared" si="76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7"/>
        <v>37</v>
      </c>
      <c r="Q830" t="str">
        <f t="shared" si="73"/>
        <v>music</v>
      </c>
      <c r="R830" t="str">
        <f t="shared" si="74"/>
        <v>rock</v>
      </c>
      <c r="S830" s="9">
        <f t="shared" si="75"/>
        <v>41072.84238425926</v>
      </c>
      <c r="T830" s="9">
        <f t="shared" si="76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7"/>
        <v>33</v>
      </c>
      <c r="Q831" t="str">
        <f t="shared" si="73"/>
        <v>music</v>
      </c>
      <c r="R831" t="str">
        <f t="shared" si="74"/>
        <v>rock</v>
      </c>
      <c r="S831" s="9">
        <f t="shared" si="75"/>
        <v>42504.593055555553</v>
      </c>
      <c r="T831" s="9">
        <f t="shared" si="76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7"/>
        <v>61</v>
      </c>
      <c r="Q832" t="str">
        <f t="shared" si="73"/>
        <v>music</v>
      </c>
      <c r="R832" t="str">
        <f t="shared" si="74"/>
        <v>rock</v>
      </c>
      <c r="S832" s="9">
        <f t="shared" si="75"/>
        <v>41325.317418981482</v>
      </c>
      <c r="T832" s="9">
        <f t="shared" si="76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7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40996.438587962963</v>
      </c>
      <c r="T833" s="9">
        <f t="shared" si="76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7"/>
        <v>98</v>
      </c>
      <c r="Q834" t="str">
        <f t="shared" si="73"/>
        <v>music</v>
      </c>
      <c r="R834" t="str">
        <f t="shared" si="74"/>
        <v>rock</v>
      </c>
      <c r="S834" s="9">
        <f t="shared" si="75"/>
        <v>40869.466840277775</v>
      </c>
      <c r="T834" s="9">
        <f t="shared" si="76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si="77"/>
        <v>149</v>
      </c>
      <c r="Q835" t="str">
        <f t="shared" ref="Q835:Q898" si="79">LEFT(N835,FIND("/", N835)-1)</f>
        <v>music</v>
      </c>
      <c r="R835" t="str">
        <f t="shared" ref="R835:R898" si="80">RIGHT(N835,LEN(N835)-FIND("/",N835)-0)</f>
        <v>rock</v>
      </c>
      <c r="S835" s="9">
        <f t="shared" ref="S835:S898" si="81">(((J835/60)/60)/24)+DATE(1970,1,1)+(-5/24)</f>
        <v>41718.669849537036</v>
      </c>
      <c r="T835" s="9">
        <f t="shared" ref="T835:T898" si="82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ref="P836:P899" si="83">ROUNDUP(E836/L836,0)</f>
        <v>97</v>
      </c>
      <c r="Q836" t="str">
        <f t="shared" si="79"/>
        <v>music</v>
      </c>
      <c r="R836" t="str">
        <f t="shared" si="80"/>
        <v>rock</v>
      </c>
      <c r="S836" s="9">
        <f t="shared" si="81"/>
        <v>41422.614490740736</v>
      </c>
      <c r="T836" s="9">
        <f t="shared" si="82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83"/>
        <v>59</v>
      </c>
      <c r="Q837" t="str">
        <f t="shared" si="79"/>
        <v>music</v>
      </c>
      <c r="R837" t="str">
        <f t="shared" si="80"/>
        <v>rock</v>
      </c>
      <c r="S837" s="9">
        <f t="shared" si="81"/>
        <v>41005.249513888884</v>
      </c>
      <c r="T837" s="9">
        <f t="shared" si="82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83"/>
        <v>110</v>
      </c>
      <c r="Q838" t="str">
        <f t="shared" si="79"/>
        <v>music</v>
      </c>
      <c r="R838" t="str">
        <f t="shared" si="80"/>
        <v>rock</v>
      </c>
      <c r="S838" s="9">
        <f t="shared" si="81"/>
        <v>41523.848587962959</v>
      </c>
      <c r="T838" s="9">
        <f t="shared" si="82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83"/>
        <v>50</v>
      </c>
      <c r="Q839" t="str">
        <f t="shared" si="79"/>
        <v>music</v>
      </c>
      <c r="R839" t="str">
        <f t="shared" si="80"/>
        <v>rock</v>
      </c>
      <c r="S839" s="9">
        <f t="shared" si="81"/>
        <v>41730.79006944444</v>
      </c>
      <c r="T839" s="9">
        <f t="shared" si="82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83"/>
        <v>48</v>
      </c>
      <c r="Q840" t="str">
        <f t="shared" si="79"/>
        <v>music</v>
      </c>
      <c r="R840" t="str">
        <f t="shared" si="80"/>
        <v>rock</v>
      </c>
      <c r="S840" s="9">
        <f t="shared" si="81"/>
        <v>40895.689641203702</v>
      </c>
      <c r="T840" s="9">
        <f t="shared" si="82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83"/>
        <v>61</v>
      </c>
      <c r="Q841" t="str">
        <f t="shared" si="79"/>
        <v>music</v>
      </c>
      <c r="R841" t="str">
        <f t="shared" si="80"/>
        <v>rock</v>
      </c>
      <c r="S841" s="9">
        <f t="shared" si="81"/>
        <v>41144.555046296293</v>
      </c>
      <c r="T841" s="9">
        <f t="shared" si="82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83"/>
        <v>64</v>
      </c>
      <c r="Q842" t="str">
        <f t="shared" si="79"/>
        <v>music</v>
      </c>
      <c r="R842" t="str">
        <f t="shared" si="80"/>
        <v>metal</v>
      </c>
      <c r="S842" s="9">
        <f t="shared" si="81"/>
        <v>42607.018368055556</v>
      </c>
      <c r="T842" s="9">
        <f t="shared" si="82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83"/>
        <v>54</v>
      </c>
      <c r="Q843" t="str">
        <f t="shared" si="79"/>
        <v>music</v>
      </c>
      <c r="R843" t="str">
        <f t="shared" si="80"/>
        <v>metal</v>
      </c>
      <c r="S843" s="9">
        <f t="shared" si="81"/>
        <v>41923.63035879629</v>
      </c>
      <c r="T843" s="9">
        <f t="shared" si="82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83"/>
        <v>67</v>
      </c>
      <c r="Q844" t="str">
        <f t="shared" si="79"/>
        <v>music</v>
      </c>
      <c r="R844" t="str">
        <f t="shared" si="80"/>
        <v>metal</v>
      </c>
      <c r="S844" s="9">
        <f t="shared" si="81"/>
        <v>41526.384062500001</v>
      </c>
      <c r="T844" s="9">
        <f t="shared" si="82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83"/>
        <v>64</v>
      </c>
      <c r="Q845" t="str">
        <f t="shared" si="79"/>
        <v>music</v>
      </c>
      <c r="R845" t="str">
        <f t="shared" si="80"/>
        <v>metal</v>
      </c>
      <c r="S845" s="9">
        <f t="shared" si="81"/>
        <v>42695.049537037034</v>
      </c>
      <c r="T845" s="9">
        <f t="shared" si="82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83"/>
        <v>37</v>
      </c>
      <c r="Q846" t="str">
        <f t="shared" si="79"/>
        <v>music</v>
      </c>
      <c r="R846" t="str">
        <f t="shared" si="80"/>
        <v>metal</v>
      </c>
      <c r="S846" s="9">
        <f t="shared" si="81"/>
        <v>41905.476296296292</v>
      </c>
      <c r="T846" s="9">
        <f t="shared" si="82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83"/>
        <v>35</v>
      </c>
      <c r="Q847" t="str">
        <f t="shared" si="79"/>
        <v>music</v>
      </c>
      <c r="R847" t="str">
        <f t="shared" si="80"/>
        <v>metal</v>
      </c>
      <c r="S847" s="9">
        <f t="shared" si="81"/>
        <v>42577.997638888883</v>
      </c>
      <c r="T847" s="9">
        <f t="shared" si="82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83"/>
        <v>29</v>
      </c>
      <c r="Q848" t="str">
        <f t="shared" si="79"/>
        <v>music</v>
      </c>
      <c r="R848" t="str">
        <f t="shared" si="80"/>
        <v>metal</v>
      </c>
      <c r="S848" s="9">
        <f t="shared" si="81"/>
        <v>41694.183506944442</v>
      </c>
      <c r="T848" s="9">
        <f t="shared" si="82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83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42165.590000000004</v>
      </c>
      <c r="T849" s="9">
        <f t="shared" si="82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83"/>
        <v>19</v>
      </c>
      <c r="Q850" t="str">
        <f t="shared" si="79"/>
        <v>music</v>
      </c>
      <c r="R850" t="str">
        <f t="shared" si="80"/>
        <v>metal</v>
      </c>
      <c r="S850" s="9">
        <f t="shared" si="81"/>
        <v>42078.583715277775</v>
      </c>
      <c r="T850" s="9">
        <f t="shared" si="82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83"/>
        <v>42</v>
      </c>
      <c r="Q851" t="str">
        <f t="shared" si="79"/>
        <v>music</v>
      </c>
      <c r="R851" t="str">
        <f t="shared" si="80"/>
        <v>metal</v>
      </c>
      <c r="S851" s="9">
        <f t="shared" si="81"/>
        <v>42050.94055555555</v>
      </c>
      <c r="T851" s="9">
        <f t="shared" si="82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83"/>
        <v>47</v>
      </c>
      <c r="Q852" t="str">
        <f t="shared" si="79"/>
        <v>music</v>
      </c>
      <c r="R852" t="str">
        <f t="shared" si="80"/>
        <v>metal</v>
      </c>
      <c r="S852" s="9">
        <f t="shared" si="81"/>
        <v>42452.619409722225</v>
      </c>
      <c r="T852" s="9">
        <f t="shared" si="82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83"/>
        <v>38</v>
      </c>
      <c r="Q853" t="str">
        <f t="shared" si="79"/>
        <v>music</v>
      </c>
      <c r="R853" t="str">
        <f t="shared" si="80"/>
        <v>metal</v>
      </c>
      <c r="S853" s="9">
        <f t="shared" si="81"/>
        <v>42522.671909722216</v>
      </c>
      <c r="T853" s="9">
        <f t="shared" si="82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83"/>
        <v>60</v>
      </c>
      <c r="Q854" t="str">
        <f t="shared" si="79"/>
        <v>music</v>
      </c>
      <c r="R854" t="str">
        <f t="shared" si="80"/>
        <v>metal</v>
      </c>
      <c r="S854" s="9">
        <f t="shared" si="81"/>
        <v>42656.59716435185</v>
      </c>
      <c r="T854" s="9">
        <f t="shared" si="82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83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42021.62394675926</v>
      </c>
      <c r="T855" s="9">
        <f t="shared" si="82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83"/>
        <v>66</v>
      </c>
      <c r="Q856" t="str">
        <f t="shared" si="79"/>
        <v>music</v>
      </c>
      <c r="R856" t="str">
        <f t="shared" si="80"/>
        <v>metal</v>
      </c>
      <c r="S856" s="9">
        <f t="shared" si="81"/>
        <v>42702.004004629627</v>
      </c>
      <c r="T856" s="9">
        <f t="shared" si="82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83"/>
        <v>32</v>
      </c>
      <c r="Q857" t="str">
        <f t="shared" si="79"/>
        <v>music</v>
      </c>
      <c r="R857" t="str">
        <f t="shared" si="80"/>
        <v>metal</v>
      </c>
      <c r="S857" s="9">
        <f t="shared" si="81"/>
        <v>42544.916863425926</v>
      </c>
      <c r="T857" s="9">
        <f t="shared" si="82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83"/>
        <v>20</v>
      </c>
      <c r="Q858" t="str">
        <f t="shared" si="79"/>
        <v>music</v>
      </c>
      <c r="R858" t="str">
        <f t="shared" si="80"/>
        <v>metal</v>
      </c>
      <c r="S858" s="9">
        <f t="shared" si="81"/>
        <v>42609.103657407402</v>
      </c>
      <c r="T858" s="9">
        <f t="shared" si="82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83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42291.373043981475</v>
      </c>
      <c r="T859" s="9">
        <f t="shared" si="82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83"/>
        <v>23</v>
      </c>
      <c r="Q860" t="str">
        <f t="shared" si="79"/>
        <v>music</v>
      </c>
      <c r="R860" t="str">
        <f t="shared" si="80"/>
        <v>metal</v>
      </c>
      <c r="S860" s="9">
        <f t="shared" si="81"/>
        <v>42079.537245370368</v>
      </c>
      <c r="T860" s="9">
        <f t="shared" si="82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83"/>
        <v>43</v>
      </c>
      <c r="Q861" t="str">
        <f t="shared" si="79"/>
        <v>music</v>
      </c>
      <c r="R861" t="str">
        <f t="shared" si="80"/>
        <v>metal</v>
      </c>
      <c r="S861" s="9">
        <f t="shared" si="81"/>
        <v>42128.611898148149</v>
      </c>
      <c r="T861" s="9">
        <f t="shared" si="82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83"/>
        <v>53</v>
      </c>
      <c r="Q862" t="str">
        <f t="shared" si="79"/>
        <v>music</v>
      </c>
      <c r="R862" t="str">
        <f t="shared" si="80"/>
        <v>jazz</v>
      </c>
      <c r="S862" s="9">
        <f t="shared" si="81"/>
        <v>41570.274456018517</v>
      </c>
      <c r="T862" s="9">
        <f t="shared" si="82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83"/>
        <v>51</v>
      </c>
      <c r="Q863" t="str">
        <f t="shared" si="79"/>
        <v>music</v>
      </c>
      <c r="R863" t="str">
        <f t="shared" si="80"/>
        <v>jazz</v>
      </c>
      <c r="S863" s="9">
        <f t="shared" si="81"/>
        <v>42599.756990740738</v>
      </c>
      <c r="T863" s="9">
        <f t="shared" si="82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83"/>
        <v>43</v>
      </c>
      <c r="Q864" t="str">
        <f t="shared" si="79"/>
        <v>music</v>
      </c>
      <c r="R864" t="str">
        <f t="shared" si="80"/>
        <v>jazz</v>
      </c>
      <c r="S864" s="9">
        <f t="shared" si="81"/>
        <v>41559.346620370365</v>
      </c>
      <c r="T864" s="9">
        <f t="shared" si="82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83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40920.909328703703</v>
      </c>
      <c r="T865" s="9">
        <f t="shared" si="82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83"/>
        <v>35</v>
      </c>
      <c r="Q866" t="str">
        <f t="shared" si="79"/>
        <v>music</v>
      </c>
      <c r="R866" t="str">
        <f t="shared" si="80"/>
        <v>jazz</v>
      </c>
      <c r="S866" s="9">
        <f t="shared" si="81"/>
        <v>41540.898587962962</v>
      </c>
      <c r="T866" s="9">
        <f t="shared" si="82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83"/>
        <v>23</v>
      </c>
      <c r="Q867" t="str">
        <f t="shared" si="79"/>
        <v>music</v>
      </c>
      <c r="R867" t="str">
        <f t="shared" si="80"/>
        <v>jazz</v>
      </c>
      <c r="S867" s="9">
        <f t="shared" si="81"/>
        <v>41230.564780092594</v>
      </c>
      <c r="T867" s="9">
        <f t="shared" si="82"/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83"/>
        <v>59</v>
      </c>
      <c r="Q868" t="str">
        <f t="shared" si="79"/>
        <v>music</v>
      </c>
      <c r="R868" t="str">
        <f t="shared" si="80"/>
        <v>jazz</v>
      </c>
      <c r="S868" s="9">
        <f t="shared" si="81"/>
        <v>42025.429606481477</v>
      </c>
      <c r="T868" s="9">
        <f t="shared" si="82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83"/>
        <v>110</v>
      </c>
      <c r="Q869" t="str">
        <f t="shared" si="79"/>
        <v>music</v>
      </c>
      <c r="R869" t="str">
        <f t="shared" si="80"/>
        <v>jazz</v>
      </c>
      <c r="S869" s="9">
        <f t="shared" si="81"/>
        <v>40087.897060185183</v>
      </c>
      <c r="T869" s="9">
        <f t="shared" si="82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83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41615.819421296292</v>
      </c>
      <c r="T870" s="9">
        <f t="shared" si="82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83"/>
        <v>347</v>
      </c>
      <c r="Q871" t="str">
        <f t="shared" si="79"/>
        <v>music</v>
      </c>
      <c r="R871" t="str">
        <f t="shared" si="80"/>
        <v>jazz</v>
      </c>
      <c r="S871" s="9">
        <f t="shared" si="81"/>
        <v>41342.637233796297</v>
      </c>
      <c r="T871" s="9">
        <f t="shared" si="82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83"/>
        <v>13</v>
      </c>
      <c r="Q872" t="str">
        <f t="shared" si="79"/>
        <v>music</v>
      </c>
      <c r="R872" t="str">
        <f t="shared" si="80"/>
        <v>jazz</v>
      </c>
      <c r="S872" s="9">
        <f t="shared" si="81"/>
        <v>41487.813923611109</v>
      </c>
      <c r="T872" s="9">
        <f t="shared" si="82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83"/>
        <v>28</v>
      </c>
      <c r="Q873" t="str">
        <f t="shared" si="79"/>
        <v>music</v>
      </c>
      <c r="R873" t="str">
        <f t="shared" si="80"/>
        <v>jazz</v>
      </c>
      <c r="S873" s="9">
        <f t="shared" si="81"/>
        <v>41577.352951388886</v>
      </c>
      <c r="T873" s="9">
        <f t="shared" si="82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83"/>
        <v>33</v>
      </c>
      <c r="Q874" t="str">
        <f t="shared" si="79"/>
        <v>music</v>
      </c>
      <c r="R874" t="str">
        <f t="shared" si="80"/>
        <v>jazz</v>
      </c>
      <c r="S874" s="9">
        <f t="shared" si="81"/>
        <v>40567.617210648146</v>
      </c>
      <c r="T874" s="9">
        <f t="shared" si="82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83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41183.958796296298</v>
      </c>
      <c r="T875" s="9">
        <f t="shared" si="82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83"/>
        <v>35</v>
      </c>
      <c r="Q876" t="str">
        <f t="shared" si="79"/>
        <v>music</v>
      </c>
      <c r="R876" t="str">
        <f t="shared" si="80"/>
        <v>jazz</v>
      </c>
      <c r="S876" s="9">
        <f t="shared" si="81"/>
        <v>41368.375393518516</v>
      </c>
      <c r="T876" s="9">
        <f t="shared" si="82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83"/>
        <v>#DIV/0!</v>
      </c>
      <c r="Q877" t="str">
        <f t="shared" si="79"/>
        <v>music</v>
      </c>
      <c r="R877" t="str">
        <f t="shared" si="80"/>
        <v>jazz</v>
      </c>
      <c r="S877" s="9">
        <f t="shared" si="81"/>
        <v>42248.515405092585</v>
      </c>
      <c r="T877" s="9">
        <f t="shared" si="82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83"/>
        <v>29</v>
      </c>
      <c r="Q878" t="str">
        <f t="shared" si="79"/>
        <v>music</v>
      </c>
      <c r="R878" t="str">
        <f t="shared" si="80"/>
        <v>jazz</v>
      </c>
      <c r="S878" s="9">
        <f t="shared" si="81"/>
        <v>41276.288506944438</v>
      </c>
      <c r="T878" s="9">
        <f t="shared" si="82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83"/>
        <v>47</v>
      </c>
      <c r="Q879" t="str">
        <f t="shared" si="79"/>
        <v>music</v>
      </c>
      <c r="R879" t="str">
        <f t="shared" si="80"/>
        <v>jazz</v>
      </c>
      <c r="S879" s="9">
        <f t="shared" si="81"/>
        <v>41597.580555555556</v>
      </c>
      <c r="T879" s="9">
        <f t="shared" si="82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83"/>
        <v>33</v>
      </c>
      <c r="Q880" t="str">
        <f t="shared" si="79"/>
        <v>music</v>
      </c>
      <c r="R880" t="str">
        <f t="shared" si="80"/>
        <v>jazz</v>
      </c>
      <c r="S880" s="9">
        <f t="shared" si="81"/>
        <v>40505.024583333332</v>
      </c>
      <c r="T880" s="9">
        <f t="shared" si="82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83"/>
        <v>22</v>
      </c>
      <c r="Q881" t="str">
        <f t="shared" si="79"/>
        <v>music</v>
      </c>
      <c r="R881" t="str">
        <f t="shared" si="80"/>
        <v>jazz</v>
      </c>
      <c r="S881" s="9">
        <f t="shared" si="81"/>
        <v>41037.621585648143</v>
      </c>
      <c r="T881" s="9">
        <f t="shared" si="82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83"/>
        <v>15</v>
      </c>
      <c r="Q882" t="str">
        <f t="shared" si="79"/>
        <v>music</v>
      </c>
      <c r="R882" t="str">
        <f t="shared" si="80"/>
        <v>indie rock</v>
      </c>
      <c r="S882" s="9">
        <f t="shared" si="81"/>
        <v>41179.112708333334</v>
      </c>
      <c r="T882" s="9">
        <f t="shared" si="82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83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40877.042662037034</v>
      </c>
      <c r="T883" s="9">
        <f t="shared" si="82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83"/>
        <v>22</v>
      </c>
      <c r="Q884" t="str">
        <f t="shared" si="79"/>
        <v>music</v>
      </c>
      <c r="R884" t="str">
        <f t="shared" si="80"/>
        <v>indie rock</v>
      </c>
      <c r="S884" s="9">
        <f t="shared" si="81"/>
        <v>40759.652199074073</v>
      </c>
      <c r="T884" s="9">
        <f t="shared" si="82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83"/>
        <v>84</v>
      </c>
      <c r="Q885" t="str">
        <f t="shared" si="79"/>
        <v>music</v>
      </c>
      <c r="R885" t="str">
        <f t="shared" si="80"/>
        <v>indie rock</v>
      </c>
      <c r="S885" s="9">
        <f t="shared" si="81"/>
        <v>42371.727256944439</v>
      </c>
      <c r="T885" s="9">
        <f t="shared" si="82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83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40981.594282407401</v>
      </c>
      <c r="T886" s="9">
        <f t="shared" si="82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83"/>
        <v>36</v>
      </c>
      <c r="Q887" t="str">
        <f t="shared" si="79"/>
        <v>music</v>
      </c>
      <c r="R887" t="str">
        <f t="shared" si="80"/>
        <v>indie rock</v>
      </c>
      <c r="S887" s="9">
        <f t="shared" si="81"/>
        <v>42713.732766203706</v>
      </c>
      <c r="T887" s="9">
        <f t="shared" si="82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83"/>
        <v>30</v>
      </c>
      <c r="Q888" t="str">
        <f t="shared" si="79"/>
        <v>music</v>
      </c>
      <c r="R888" t="str">
        <f t="shared" si="80"/>
        <v>indie rock</v>
      </c>
      <c r="S888" s="9">
        <f t="shared" si="81"/>
        <v>42603.662187499998</v>
      </c>
      <c r="T888" s="9">
        <f t="shared" si="82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83"/>
        <v>#DIV/0!</v>
      </c>
      <c r="Q889" t="str">
        <f t="shared" si="79"/>
        <v>music</v>
      </c>
      <c r="R889" t="str">
        <f t="shared" si="80"/>
        <v>indie rock</v>
      </c>
      <c r="S889" s="9">
        <f t="shared" si="81"/>
        <v>41026.75063657407</v>
      </c>
      <c r="T889" s="9">
        <f t="shared" si="82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83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40751.544965277775</v>
      </c>
      <c r="T890" s="9">
        <f t="shared" si="82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83"/>
        <v>74</v>
      </c>
      <c r="Q891" t="str">
        <f t="shared" si="79"/>
        <v>music</v>
      </c>
      <c r="R891" t="str">
        <f t="shared" si="80"/>
        <v>indie rock</v>
      </c>
      <c r="S891" s="9">
        <f t="shared" si="81"/>
        <v>41887.575729166667</v>
      </c>
      <c r="T891" s="9">
        <f t="shared" si="82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83"/>
        <v>32</v>
      </c>
      <c r="Q892" t="str">
        <f t="shared" si="79"/>
        <v>music</v>
      </c>
      <c r="R892" t="str">
        <f t="shared" si="80"/>
        <v>indie rock</v>
      </c>
      <c r="S892" s="9">
        <f t="shared" si="81"/>
        <v>41569.490497685183</v>
      </c>
      <c r="T892" s="9">
        <f t="shared" si="82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83"/>
        <v>29</v>
      </c>
      <c r="Q893" t="str">
        <f t="shared" si="79"/>
        <v>music</v>
      </c>
      <c r="R893" t="str">
        <f t="shared" si="80"/>
        <v>indie rock</v>
      </c>
      <c r="S893" s="9">
        <f t="shared" si="81"/>
        <v>41841.823263888888</v>
      </c>
      <c r="T893" s="9">
        <f t="shared" si="82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83"/>
        <v>144</v>
      </c>
      <c r="Q894" t="str">
        <f t="shared" si="79"/>
        <v>music</v>
      </c>
      <c r="R894" t="str">
        <f t="shared" si="80"/>
        <v>indie rock</v>
      </c>
      <c r="S894" s="9">
        <f t="shared" si="81"/>
        <v>40303.991701388884</v>
      </c>
      <c r="T894" s="9">
        <f t="shared" si="82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83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42065.689386574071</v>
      </c>
      <c r="T895" s="9">
        <f t="shared" si="82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83"/>
        <v>148</v>
      </c>
      <c r="Q896" t="str">
        <f t="shared" si="79"/>
        <v>music</v>
      </c>
      <c r="R896" t="str">
        <f t="shared" si="80"/>
        <v>indie rock</v>
      </c>
      <c r="S896" s="9">
        <f t="shared" si="81"/>
        <v>42496.773263888892</v>
      </c>
      <c r="T896" s="9">
        <f t="shared" si="82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83"/>
        <v>28</v>
      </c>
      <c r="Q897" t="str">
        <f t="shared" si="79"/>
        <v>music</v>
      </c>
      <c r="R897" t="str">
        <f t="shared" si="80"/>
        <v>indie rock</v>
      </c>
      <c r="S897" s="9">
        <f t="shared" si="81"/>
        <v>40430.919317129628</v>
      </c>
      <c r="T897" s="9">
        <f t="shared" si="82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83"/>
        <v>45</v>
      </c>
      <c r="Q898" t="str">
        <f t="shared" si="79"/>
        <v>music</v>
      </c>
      <c r="R898" t="str">
        <f t="shared" si="80"/>
        <v>indie rock</v>
      </c>
      <c r="S898" s="9">
        <f t="shared" si="81"/>
        <v>42218.664652777778</v>
      </c>
      <c r="T898" s="9">
        <f t="shared" si="82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si="83"/>
        <v>#DIV/0!</v>
      </c>
      <c r="Q899" t="str">
        <f t="shared" ref="Q899:Q962" si="85">LEFT(N899,FIND("/", N899)-1)</f>
        <v>music</v>
      </c>
      <c r="R899" t="str">
        <f t="shared" ref="R899:R962" si="86">RIGHT(N899,LEN(N899)-FIND("/",N899)-0)</f>
        <v>indie rock</v>
      </c>
      <c r="S899" s="9">
        <f t="shared" ref="S899:S962" si="87">(((J899/60)/60)/24)+DATE(1970,1,1)+(-5/24)</f>
        <v>41211.480416666665</v>
      </c>
      <c r="T899" s="9">
        <f t="shared" ref="T899:T962" si="88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ref="P900:P963" si="89">ROUNDUP(E900/L900,0)</f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40878.549884259257</v>
      </c>
      <c r="T900" s="9">
        <f t="shared" si="88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9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40645.890763888885</v>
      </c>
      <c r="T901" s="9">
        <f t="shared" si="88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9"/>
        <v>11</v>
      </c>
      <c r="Q902" t="str">
        <f t="shared" si="85"/>
        <v>music</v>
      </c>
      <c r="R902" t="str">
        <f t="shared" si="86"/>
        <v>jazz</v>
      </c>
      <c r="S902" s="9">
        <f t="shared" si="87"/>
        <v>42429.641226851854</v>
      </c>
      <c r="T902" s="9">
        <f t="shared" si="88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9"/>
        <v>#DIV/0!</v>
      </c>
      <c r="Q903" t="str">
        <f t="shared" si="85"/>
        <v>music</v>
      </c>
      <c r="R903" t="str">
        <f t="shared" si="86"/>
        <v>jazz</v>
      </c>
      <c r="S903" s="9">
        <f t="shared" si="87"/>
        <v>40291.603171296294</v>
      </c>
      <c r="T903" s="9">
        <f t="shared" si="88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9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41829.757199074069</v>
      </c>
      <c r="T904" s="9">
        <f t="shared" si="88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9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41149.587731481479</v>
      </c>
      <c r="T905" s="9">
        <f t="shared" si="88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9"/>
        <v>51</v>
      </c>
      <c r="Q906" t="str">
        <f t="shared" si="85"/>
        <v>music</v>
      </c>
      <c r="R906" t="str">
        <f t="shared" si="86"/>
        <v>jazz</v>
      </c>
      <c r="S906" s="9">
        <f t="shared" si="87"/>
        <v>42341.87195601852</v>
      </c>
      <c r="T906" s="9">
        <f t="shared" si="88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9"/>
        <v>33</v>
      </c>
      <c r="Q907" t="str">
        <f t="shared" si="85"/>
        <v>music</v>
      </c>
      <c r="R907" t="str">
        <f t="shared" si="86"/>
        <v>jazz</v>
      </c>
      <c r="S907" s="9">
        <f t="shared" si="87"/>
        <v>40507.031550925924</v>
      </c>
      <c r="T907" s="9">
        <f t="shared" si="88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9"/>
        <v>#DIV/0!</v>
      </c>
      <c r="Q908" t="str">
        <f t="shared" si="85"/>
        <v>music</v>
      </c>
      <c r="R908" t="str">
        <f t="shared" si="86"/>
        <v>jazz</v>
      </c>
      <c r="S908" s="9">
        <f t="shared" si="87"/>
        <v>41680.981365740736</v>
      </c>
      <c r="T908" s="9">
        <f t="shared" si="88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9"/>
        <v>#DIV/0!</v>
      </c>
      <c r="Q909" t="str">
        <f t="shared" si="85"/>
        <v>music</v>
      </c>
      <c r="R909" t="str">
        <f t="shared" si="86"/>
        <v>jazz</v>
      </c>
      <c r="S909" s="9">
        <f t="shared" si="87"/>
        <v>40766.9840625</v>
      </c>
      <c r="T909" s="9">
        <f t="shared" si="88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9"/>
        <v>#DIV/0!</v>
      </c>
      <c r="Q910" t="str">
        <f t="shared" si="85"/>
        <v>music</v>
      </c>
      <c r="R910" t="str">
        <f t="shared" si="86"/>
        <v>jazz</v>
      </c>
      <c r="S910" s="9">
        <f t="shared" si="87"/>
        <v>40340.593229166661</v>
      </c>
      <c r="T910" s="9">
        <f t="shared" si="88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9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41081.481944444444</v>
      </c>
      <c r="T911" s="9">
        <f t="shared" si="88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9"/>
        <v>25</v>
      </c>
      <c r="Q912" t="str">
        <f t="shared" si="85"/>
        <v>music</v>
      </c>
      <c r="R912" t="str">
        <f t="shared" si="86"/>
        <v>jazz</v>
      </c>
      <c r="S912" s="9">
        <f t="shared" si="87"/>
        <v>42737.337025462963</v>
      </c>
      <c r="T912" s="9">
        <f t="shared" si="88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9"/>
        <v>#DIV/0!</v>
      </c>
      <c r="Q913" t="str">
        <f t="shared" si="85"/>
        <v>music</v>
      </c>
      <c r="R913" t="str">
        <f t="shared" si="86"/>
        <v>jazz</v>
      </c>
      <c r="S913" s="9">
        <f t="shared" si="87"/>
        <v>41641.796817129631</v>
      </c>
      <c r="T913" s="9">
        <f t="shared" si="88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9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41193.901006944441</v>
      </c>
      <c r="T914" s="9">
        <f t="shared" si="88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9"/>
        <v>83</v>
      </c>
      <c r="Q915" t="str">
        <f t="shared" si="85"/>
        <v>music</v>
      </c>
      <c r="R915" t="str">
        <f t="shared" si="86"/>
        <v>jazz</v>
      </c>
      <c r="S915" s="9">
        <f t="shared" si="87"/>
        <v>41003.930775462963</v>
      </c>
      <c r="T915" s="9">
        <f t="shared" si="88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9"/>
        <v>#DIV/0!</v>
      </c>
      <c r="Q916" t="str">
        <f t="shared" si="85"/>
        <v>music</v>
      </c>
      <c r="R916" t="str">
        <f t="shared" si="86"/>
        <v>jazz</v>
      </c>
      <c r="S916" s="9">
        <f t="shared" si="87"/>
        <v>41116.554942129631</v>
      </c>
      <c r="T916" s="9">
        <f t="shared" si="88"/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9"/>
        <v>42</v>
      </c>
      <c r="Q917" t="str">
        <f t="shared" si="85"/>
        <v>music</v>
      </c>
      <c r="R917" t="str">
        <f t="shared" si="86"/>
        <v>jazz</v>
      </c>
      <c r="S917" s="9">
        <f t="shared" si="87"/>
        <v>40937.471226851849</v>
      </c>
      <c r="T917" s="9">
        <f t="shared" si="88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9"/>
        <v>#DIV/0!</v>
      </c>
      <c r="Q918" t="str">
        <f t="shared" si="85"/>
        <v>music</v>
      </c>
      <c r="R918" t="str">
        <f t="shared" si="86"/>
        <v>jazz</v>
      </c>
      <c r="S918" s="9">
        <f t="shared" si="87"/>
        <v>40434.645069444443</v>
      </c>
      <c r="T918" s="9">
        <f t="shared" si="88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9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41802.735300925924</v>
      </c>
      <c r="T919" s="9">
        <f t="shared" si="88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9"/>
        <v>20</v>
      </c>
      <c r="Q920" t="str">
        <f t="shared" si="85"/>
        <v>music</v>
      </c>
      <c r="R920" t="str">
        <f t="shared" si="86"/>
        <v>jazz</v>
      </c>
      <c r="S920" s="9">
        <f t="shared" si="87"/>
        <v>41944.707881944443</v>
      </c>
      <c r="T920" s="9">
        <f t="shared" si="88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9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41227.433391203704</v>
      </c>
      <c r="T921" s="9">
        <f t="shared" si="88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9"/>
        <v>#DIV/0!</v>
      </c>
      <c r="Q922" t="str">
        <f t="shared" si="85"/>
        <v>music</v>
      </c>
      <c r="R922" t="str">
        <f t="shared" si="86"/>
        <v>jazz</v>
      </c>
      <c r="S922" s="9">
        <f t="shared" si="87"/>
        <v>41562.463217592594</v>
      </c>
      <c r="T922" s="9">
        <f t="shared" si="88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9"/>
        <v>232</v>
      </c>
      <c r="Q923" t="str">
        <f t="shared" si="85"/>
        <v>music</v>
      </c>
      <c r="R923" t="str">
        <f t="shared" si="86"/>
        <v>jazz</v>
      </c>
      <c r="S923" s="9">
        <f t="shared" si="87"/>
        <v>40846.962685185179</v>
      </c>
      <c r="T923" s="9">
        <f t="shared" si="88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9"/>
        <v>190</v>
      </c>
      <c r="Q924" t="str">
        <f t="shared" si="85"/>
        <v>music</v>
      </c>
      <c r="R924" t="str">
        <f t="shared" si="86"/>
        <v>jazz</v>
      </c>
      <c r="S924" s="9">
        <f t="shared" si="87"/>
        <v>41878.32167824074</v>
      </c>
      <c r="T924" s="9">
        <f t="shared" si="88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9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41934.751423611109</v>
      </c>
      <c r="T925" s="9">
        <f t="shared" si="88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9"/>
        <v>22</v>
      </c>
      <c r="Q926" t="str">
        <f t="shared" si="85"/>
        <v>music</v>
      </c>
      <c r="R926" t="str">
        <f t="shared" si="86"/>
        <v>jazz</v>
      </c>
      <c r="S926" s="9">
        <f t="shared" si="87"/>
        <v>41288.734594907408</v>
      </c>
      <c r="T926" s="9">
        <f t="shared" si="88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9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41575.672581018516</v>
      </c>
      <c r="T927" s="9">
        <f t="shared" si="88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9"/>
        <v>#DIV/0!</v>
      </c>
      <c r="Q928" t="str">
        <f t="shared" si="85"/>
        <v>music</v>
      </c>
      <c r="R928" t="str">
        <f t="shared" si="86"/>
        <v>jazz</v>
      </c>
      <c r="S928" s="9">
        <f t="shared" si="87"/>
        <v>40337.811689814815</v>
      </c>
      <c r="T928" s="9">
        <f t="shared" si="88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9"/>
        <v>#DIV/0!</v>
      </c>
      <c r="Q929" t="str">
        <f t="shared" si="85"/>
        <v>music</v>
      </c>
      <c r="R929" t="str">
        <f t="shared" si="86"/>
        <v>jazz</v>
      </c>
      <c r="S929" s="9">
        <f t="shared" si="87"/>
        <v>41013.614525462959</v>
      </c>
      <c r="T929" s="9">
        <f t="shared" si="88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9"/>
        <v>57</v>
      </c>
      <c r="Q930" t="str">
        <f t="shared" si="85"/>
        <v>music</v>
      </c>
      <c r="R930" t="str">
        <f t="shared" si="86"/>
        <v>jazz</v>
      </c>
      <c r="S930" s="9">
        <f t="shared" si="87"/>
        <v>41180.654085648144</v>
      </c>
      <c r="T930" s="9">
        <f t="shared" si="88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9"/>
        <v>#DIV/0!</v>
      </c>
      <c r="Q931" t="str">
        <f t="shared" si="85"/>
        <v>music</v>
      </c>
      <c r="R931" t="str">
        <f t="shared" si="86"/>
        <v>jazz</v>
      </c>
      <c r="S931" s="9">
        <f t="shared" si="87"/>
        <v>40978.029733796291</v>
      </c>
      <c r="T931" s="9">
        <f t="shared" si="88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9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40312.707245370366</v>
      </c>
      <c r="T932" s="9">
        <f t="shared" si="88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9"/>
        <v>19</v>
      </c>
      <c r="Q933" t="str">
        <f t="shared" si="85"/>
        <v>music</v>
      </c>
      <c r="R933" t="str">
        <f t="shared" si="86"/>
        <v>jazz</v>
      </c>
      <c r="S933" s="9">
        <f t="shared" si="87"/>
        <v>41680.151643518519</v>
      </c>
      <c r="T933" s="9">
        <f t="shared" si="88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9"/>
        <v>47</v>
      </c>
      <c r="Q934" t="str">
        <f t="shared" si="85"/>
        <v>music</v>
      </c>
      <c r="R934" t="str">
        <f t="shared" si="86"/>
        <v>jazz</v>
      </c>
      <c r="S934" s="9">
        <f t="shared" si="87"/>
        <v>41310.760937499996</v>
      </c>
      <c r="T934" s="9">
        <f t="shared" si="88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9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41710.960752314815</v>
      </c>
      <c r="T935" s="9">
        <f t="shared" si="88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9"/>
        <v>51</v>
      </c>
      <c r="Q936" t="str">
        <f t="shared" si="85"/>
        <v>music</v>
      </c>
      <c r="R936" t="str">
        <f t="shared" si="86"/>
        <v>jazz</v>
      </c>
      <c r="S936" s="9">
        <f t="shared" si="87"/>
        <v>41733.528749999998</v>
      </c>
      <c r="T936" s="9">
        <f t="shared" si="88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9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42368.125335648147</v>
      </c>
      <c r="T937" s="9">
        <f t="shared" si="88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9"/>
        <v>#DIV/0!</v>
      </c>
      <c r="Q938" t="str">
        <f t="shared" si="85"/>
        <v>music</v>
      </c>
      <c r="R938" t="str">
        <f t="shared" si="86"/>
        <v>jazz</v>
      </c>
      <c r="S938" s="9">
        <f t="shared" si="87"/>
        <v>40882.815844907404</v>
      </c>
      <c r="T938" s="9">
        <f t="shared" si="88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9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41551.589780092589</v>
      </c>
      <c r="T939" s="9">
        <f t="shared" si="88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9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41124.27138888889</v>
      </c>
      <c r="T940" s="9">
        <f t="shared" si="88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9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41416.554837962962</v>
      </c>
      <c r="T941" s="9">
        <f t="shared" si="88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9"/>
        <v>111</v>
      </c>
      <c r="Q942" t="str">
        <f t="shared" si="85"/>
        <v>technology</v>
      </c>
      <c r="R942" t="str">
        <f t="shared" si="86"/>
        <v>wearables</v>
      </c>
      <c r="S942" s="9">
        <f t="shared" si="87"/>
        <v>42181.800069444442</v>
      </c>
      <c r="T942" s="9">
        <f t="shared" si="88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9"/>
        <v>38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42745.888252314813</v>
      </c>
      <c r="T943" s="9">
        <f t="shared" si="88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9"/>
        <v>42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42382.634953703695</v>
      </c>
      <c r="T944" s="9">
        <f t="shared" si="88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9"/>
        <v>25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42673.459548611114</v>
      </c>
      <c r="T945" s="9">
        <f t="shared" si="88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9"/>
        <v>70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42444.375578703701</v>
      </c>
      <c r="T946" s="9">
        <f t="shared" si="88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9"/>
        <v>156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42732.664652777778</v>
      </c>
      <c r="T947" s="9">
        <f t="shared" si="88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9"/>
        <v>58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42592.542222222219</v>
      </c>
      <c r="T948" s="9">
        <f t="shared" si="88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9"/>
        <v>#DIV/0!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42491.57298611111</v>
      </c>
      <c r="T949" s="9">
        <f t="shared" si="88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9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42411.619953703703</v>
      </c>
      <c r="T950" s="9">
        <f t="shared" si="88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9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42360.835370370369</v>
      </c>
      <c r="T951" s="9">
        <f t="shared" si="88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9"/>
        <v>59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42356.54237268518</v>
      </c>
      <c r="T952" s="9">
        <f t="shared" si="88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9"/>
        <v>159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42480.44527777777</v>
      </c>
      <c r="T953" s="9">
        <f t="shared" si="88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9"/>
        <v>100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42662.405231481483</v>
      </c>
      <c r="T954" s="9">
        <f t="shared" si="88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9"/>
        <v>26</v>
      </c>
      <c r="Q955" t="str">
        <f t="shared" si="85"/>
        <v>technology</v>
      </c>
      <c r="R955" t="str">
        <f t="shared" si="86"/>
        <v>wearables</v>
      </c>
      <c r="S955" s="9">
        <f t="shared" si="87"/>
        <v>41998.956006944441</v>
      </c>
      <c r="T955" s="9">
        <f t="shared" si="88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9"/>
        <v>90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42194.625451388885</v>
      </c>
      <c r="T956" s="9">
        <f t="shared" si="88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9"/>
        <v>183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42586.086805555555</v>
      </c>
      <c r="T957" s="9">
        <f t="shared" si="88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9"/>
        <v>51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42060.705543981479</v>
      </c>
      <c r="T958" s="9">
        <f t="shared" si="88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9"/>
        <v>34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42660.344131944446</v>
      </c>
      <c r="T959" s="9">
        <f t="shared" si="88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9"/>
        <v>52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42082.594479166662</v>
      </c>
      <c r="T960" s="9">
        <f t="shared" si="88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9"/>
        <v>114</v>
      </c>
      <c r="Q961" t="str">
        <f t="shared" si="85"/>
        <v>technology</v>
      </c>
      <c r="R961" t="str">
        <f t="shared" si="86"/>
        <v>wearables</v>
      </c>
      <c r="S961" s="9">
        <f t="shared" si="87"/>
        <v>41992.96603009259</v>
      </c>
      <c r="T961" s="9">
        <f t="shared" si="88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9"/>
        <v>137</v>
      </c>
      <c r="Q962" t="str">
        <f t="shared" si="85"/>
        <v>technology</v>
      </c>
      <c r="R962" t="str">
        <f t="shared" si="86"/>
        <v>wearables</v>
      </c>
      <c r="S962" s="9">
        <f t="shared" si="87"/>
        <v>42766.41846064815</v>
      </c>
      <c r="T962" s="9">
        <f t="shared" si="88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si="89"/>
        <v>365</v>
      </c>
      <c r="Q963" t="str">
        <f t="shared" ref="Q963:Q1026" si="91">LEFT(N963,FIND("/", N963)-1)</f>
        <v>technology</v>
      </c>
      <c r="R963" t="str">
        <f t="shared" ref="R963:R1026" si="92">RIGHT(N963,LEN(N963)-FIND("/",N963)-0)</f>
        <v>wearables</v>
      </c>
      <c r="S963" s="9">
        <f t="shared" ref="S963:S1026" si="93">(((J963/60)/60)/24)+DATE(1970,1,1)+(-5/24)</f>
        <v>42740.485358796293</v>
      </c>
      <c r="T963" s="9">
        <f t="shared" ref="T963:T1026" si="94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ref="P964:P1027" si="95">ROUNDUP(E964/L964,0)</f>
        <v>20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42373.504085648143</v>
      </c>
      <c r="T964" s="9">
        <f t="shared" si="94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5"/>
        <v>42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42625.427303240744</v>
      </c>
      <c r="T965" s="9">
        <f t="shared" si="94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5"/>
        <v>31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42208.420358796291</v>
      </c>
      <c r="T966" s="9">
        <f t="shared" si="94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5"/>
        <v>50</v>
      </c>
      <c r="Q967" t="str">
        <f t="shared" si="91"/>
        <v>technology</v>
      </c>
      <c r="R967" t="str">
        <f t="shared" si="92"/>
        <v>wearables</v>
      </c>
      <c r="S967" s="9">
        <f t="shared" si="93"/>
        <v>42636.808402777773</v>
      </c>
      <c r="T967" s="9">
        <f t="shared" si="94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5"/>
        <v>60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42619.427453703705</v>
      </c>
      <c r="T968" s="9">
        <f t="shared" si="94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5"/>
        <v>44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42422.045995370368</v>
      </c>
      <c r="T969" s="9">
        <f t="shared" si="94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5"/>
        <v>27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41836.639282407406</v>
      </c>
      <c r="T970" s="9">
        <f t="shared" si="94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5"/>
        <v>1273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42742.094988425924</v>
      </c>
      <c r="T971" s="9">
        <f t="shared" si="94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5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42721.012187499997</v>
      </c>
      <c r="T972" s="9">
        <f t="shared" si="94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5"/>
        <v>46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42111.500694444439</v>
      </c>
      <c r="T973" s="9">
        <f t="shared" si="94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5"/>
        <v>154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41856.657384259255</v>
      </c>
      <c r="T974" s="9">
        <f t="shared" si="94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5"/>
        <v>52</v>
      </c>
      <c r="Q975" t="str">
        <f t="shared" si="91"/>
        <v>technology</v>
      </c>
      <c r="R975" t="str">
        <f t="shared" si="92"/>
        <v>wearables</v>
      </c>
      <c r="S975" s="9">
        <f t="shared" si="93"/>
        <v>42256.806631944441</v>
      </c>
      <c r="T975" s="9">
        <f t="shared" si="94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5"/>
        <v>94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42424.541157407402</v>
      </c>
      <c r="T976" s="9">
        <f t="shared" si="94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5"/>
        <v>109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42489.488252314812</v>
      </c>
      <c r="T977" s="9">
        <f t="shared" si="94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5"/>
        <v>161</v>
      </c>
      <c r="Q978" t="str">
        <f t="shared" si="91"/>
        <v>technology</v>
      </c>
      <c r="R978" t="str">
        <f t="shared" si="92"/>
        <v>wearables</v>
      </c>
      <c r="S978" s="9">
        <f t="shared" si="93"/>
        <v>42184.850659722222</v>
      </c>
      <c r="T978" s="9">
        <f t="shared" si="94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5"/>
        <v>76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42391.733761574076</v>
      </c>
      <c r="T979" s="9">
        <f t="shared" si="94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5"/>
        <v>791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42395.100706018515</v>
      </c>
      <c r="T980" s="9">
        <f t="shared" si="94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5"/>
        <v>302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42506.208657407398</v>
      </c>
      <c r="T981" s="9">
        <f t="shared" si="94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5"/>
        <v>48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41928.695856481478</v>
      </c>
      <c r="T982" s="9">
        <f t="shared" si="94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5"/>
        <v>3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41830.738680555551</v>
      </c>
      <c r="T983" s="9">
        <f t="shared" si="94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5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42615.544976851852</v>
      </c>
      <c r="T984" s="9">
        <f t="shared" si="94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5"/>
        <v>172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42574.459317129629</v>
      </c>
      <c r="T985" s="9">
        <f t="shared" si="94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5"/>
        <v>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42060.907499999994</v>
      </c>
      <c r="T986" s="9">
        <f t="shared" si="94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5"/>
        <v>83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42339.759375000001</v>
      </c>
      <c r="T987" s="9">
        <f t="shared" si="94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5"/>
        <v>111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42324.559027777774</v>
      </c>
      <c r="T988" s="9">
        <f t="shared" si="94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5"/>
        <v>162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41773.086226851847</v>
      </c>
      <c r="T989" s="9">
        <f t="shared" si="94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5"/>
        <v>#DIV/0!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42614.148437499993</v>
      </c>
      <c r="T990" s="9">
        <f t="shared" si="94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5"/>
        <v>53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42611.725636574069</v>
      </c>
      <c r="T991" s="9">
        <f t="shared" si="94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5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41855.575972222221</v>
      </c>
      <c r="T992" s="9">
        <f t="shared" si="94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5"/>
        <v>31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42538.548472222225</v>
      </c>
      <c r="T993" s="9">
        <f t="shared" si="94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5"/>
        <v>117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42437.71665509259</v>
      </c>
      <c r="T994" s="9">
        <f t="shared" si="94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5"/>
        <v>90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42652.756574074076</v>
      </c>
      <c r="T995" s="9">
        <f t="shared" si="94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5"/>
        <v>425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41921.054745370369</v>
      </c>
      <c r="T996" s="9">
        <f t="shared" si="94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5"/>
        <v>81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41947.732407407406</v>
      </c>
      <c r="T997" s="9">
        <f t="shared" si="94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5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41817.658101851848</v>
      </c>
      <c r="T998" s="9">
        <f t="shared" si="94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5"/>
        <v>9</v>
      </c>
      <c r="Q999" t="str">
        <f t="shared" si="91"/>
        <v>technology</v>
      </c>
      <c r="R999" t="str">
        <f t="shared" si="92"/>
        <v>wearables</v>
      </c>
      <c r="S999" s="9">
        <f t="shared" si="93"/>
        <v>41940.894641203704</v>
      </c>
      <c r="T999" s="9">
        <f t="shared" si="94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5"/>
        <v>154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42281.960659722223</v>
      </c>
      <c r="T1000" s="9">
        <f t="shared" si="94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5"/>
        <v>293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41926.091319444444</v>
      </c>
      <c r="T1001" s="9">
        <f t="shared" si="94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42748.851388888892</v>
      </c>
      <c r="T1002" s="9">
        <f t="shared" si="94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42720.511724537035</v>
      </c>
      <c r="T1003" s="9">
        <f t="shared" si="94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5"/>
        <v>135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42325.475856481477</v>
      </c>
      <c r="T1004" s="9">
        <f t="shared" si="94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5"/>
        <v>215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42780.500706018516</v>
      </c>
      <c r="T1005" s="9">
        <f t="shared" si="94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5"/>
        <v>217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42388.5003125</v>
      </c>
      <c r="T1006" s="9">
        <f t="shared" si="94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5"/>
        <v>933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42276.416469907403</v>
      </c>
      <c r="T1007" s="9">
        <f t="shared" si="94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5"/>
        <v>30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41976.83185185185</v>
      </c>
      <c r="T1008" s="9">
        <f t="shared" si="94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5"/>
        <v>175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42676.3752662037</v>
      </c>
      <c r="T1009" s="9">
        <f t="shared" si="94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42702.600868055553</v>
      </c>
      <c r="T1010" s="9">
        <f t="shared" si="94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5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42510.396365740737</v>
      </c>
      <c r="T1011" s="9">
        <f t="shared" si="94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5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42561.621087962958</v>
      </c>
      <c r="T1012" s="9">
        <f t="shared" si="94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5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41946.689756944441</v>
      </c>
      <c r="T1013" s="9">
        <f t="shared" si="94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5"/>
        <v>1390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42714.232083333329</v>
      </c>
      <c r="T1014" s="9">
        <f t="shared" si="94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5"/>
        <v>96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42339.625648148147</v>
      </c>
      <c r="T1015" s="9">
        <f t="shared" si="94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5"/>
        <v>192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41954.79415509259</v>
      </c>
      <c r="T1016" s="9">
        <f t="shared" si="94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5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42303.670081018521</v>
      </c>
      <c r="T1017" s="9">
        <f t="shared" si="94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5"/>
        <v>75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42421.898796296293</v>
      </c>
      <c r="T1018" s="9">
        <f t="shared" si="94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5"/>
        <v>162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42289.466840277775</v>
      </c>
      <c r="T1019" s="9">
        <f t="shared" si="94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5"/>
        <v>89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42535.283946759257</v>
      </c>
      <c r="T1020" s="9">
        <f t="shared" si="94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5"/>
        <v>54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42009.765613425923</v>
      </c>
      <c r="T1021" s="9">
        <f t="shared" si="94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5"/>
        <v>107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42126.861215277771</v>
      </c>
      <c r="T1022" s="9">
        <f t="shared" si="94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5"/>
        <v>23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42271.043645833335</v>
      </c>
      <c r="T1023" s="9">
        <f t="shared" si="94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5"/>
        <v>32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42111.438391203708</v>
      </c>
      <c r="T1024" s="9">
        <f t="shared" si="94"/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5"/>
        <v>37</v>
      </c>
      <c r="Q1025" t="str">
        <f t="shared" si="91"/>
        <v>music</v>
      </c>
      <c r="R1025" t="str">
        <f t="shared" si="92"/>
        <v>electronic music</v>
      </c>
      <c r="S1025" s="9">
        <f t="shared" si="93"/>
        <v>42145.711354166669</v>
      </c>
      <c r="T1025" s="9">
        <f t="shared" si="94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5"/>
        <v>389</v>
      </c>
      <c r="Q1026" t="str">
        <f t="shared" si="91"/>
        <v>music</v>
      </c>
      <c r="R1026" t="str">
        <f t="shared" si="92"/>
        <v>electronic music</v>
      </c>
      <c r="S1026" s="9">
        <f t="shared" si="93"/>
        <v>42370.372256944444</v>
      </c>
      <c r="T1026" s="9">
        <f t="shared" si="94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si="95"/>
        <v>72</v>
      </c>
      <c r="Q1027" t="str">
        <f t="shared" ref="Q1027:Q1090" si="97">LEFT(N1027,FIND("/", N1027)-1)</f>
        <v>music</v>
      </c>
      <c r="R1027" t="str">
        <f t="shared" ref="R1027:R1090" si="98">RIGHT(N1027,LEN(N1027)-FIND("/",N1027)-0)</f>
        <v>electronic music</v>
      </c>
      <c r="S1027" s="9">
        <f t="shared" ref="S1027:S1090" si="99">(((J1027/60)/60)/24)+DATE(1970,1,1)+(-5/24)</f>
        <v>42049.625428240739</v>
      </c>
      <c r="T1027" s="9">
        <f t="shared" ref="T1027:T1090" si="100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ref="P1028:P1091" si="101">ROUNDUP(E1028/L1028,0)</f>
        <v>58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42426.199259259258</v>
      </c>
      <c r="T1028" s="9">
        <f t="shared" si="100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101"/>
        <v>70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41904.825775462959</v>
      </c>
      <c r="T1029" s="9">
        <f t="shared" si="100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101"/>
        <v>46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42755.419039351851</v>
      </c>
      <c r="T1030" s="9">
        <f t="shared" si="100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101"/>
        <v>80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42044.503553240742</v>
      </c>
      <c r="T1031" s="9">
        <f t="shared" si="100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101"/>
        <v>44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42611.274872685179</v>
      </c>
      <c r="T1032" s="9">
        <f t="shared" si="100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101"/>
        <v>109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42324.555671296293</v>
      </c>
      <c r="T1033" s="9">
        <f t="shared" si="100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101"/>
        <v>62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42514.458622685182</v>
      </c>
      <c r="T1034" s="9">
        <f t="shared" si="100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101"/>
        <v>51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42688.524074074077</v>
      </c>
      <c r="T1035" s="9">
        <f t="shared" si="100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101"/>
        <v>40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42554.958379629628</v>
      </c>
      <c r="T1036" s="9">
        <f t="shared" si="100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101"/>
        <v>66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42016.43310185185</v>
      </c>
      <c r="T1037" s="9">
        <f t="shared" si="100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101"/>
        <v>24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41249.240624999999</v>
      </c>
      <c r="T1038" s="9">
        <f t="shared" si="100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101"/>
        <v>49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42119.61414351852</v>
      </c>
      <c r="T1039" s="9">
        <f t="shared" si="100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101"/>
        <v>36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42418.023414351854</v>
      </c>
      <c r="T1040" s="9">
        <f t="shared" si="100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101"/>
        <v>22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42691.900995370372</v>
      </c>
      <c r="T1041" s="9">
        <f t="shared" si="100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101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42579.500104166662</v>
      </c>
      <c r="T1042" s="9">
        <f t="shared" si="100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101"/>
        <v>#DIV/0!</v>
      </c>
      <c r="Q1043" t="str">
        <f t="shared" si="97"/>
        <v>journalism</v>
      </c>
      <c r="R1043" t="str">
        <f t="shared" si="98"/>
        <v>audio</v>
      </c>
      <c r="S1043" s="9">
        <f t="shared" si="99"/>
        <v>41830.851759259262</v>
      </c>
      <c r="T1043" s="9">
        <f t="shared" si="100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101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41851.487824074073</v>
      </c>
      <c r="T1044" s="9">
        <f t="shared" si="100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101"/>
        <v>30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42114.044618055552</v>
      </c>
      <c r="T1045" s="9">
        <f t="shared" si="100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101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42011.717604166661</v>
      </c>
      <c r="T1046" s="9">
        <f t="shared" si="100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101"/>
        <v>34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41844.666087962964</v>
      </c>
      <c r="T1047" s="9">
        <f t="shared" si="100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101"/>
        <v>#DIV/0!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42319.643055555549</v>
      </c>
      <c r="T1048" s="9">
        <f t="shared" si="100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101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41918.610127314809</v>
      </c>
      <c r="T1049" s="9">
        <f t="shared" si="100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101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42597.844780092586</v>
      </c>
      <c r="T1050" s="9">
        <f t="shared" si="100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101"/>
        <v>#DIV/0!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42382.222743055558</v>
      </c>
      <c r="T1051" s="9">
        <f t="shared" si="100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101"/>
        <v>#DIV/0!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42231.588854166665</v>
      </c>
      <c r="T1052" s="9">
        <f t="shared" si="100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101"/>
        <v>#DIV/0!</v>
      </c>
      <c r="Q1053" t="str">
        <f t="shared" si="97"/>
        <v>journalism</v>
      </c>
      <c r="R1053" t="str">
        <f t="shared" si="98"/>
        <v>audio</v>
      </c>
      <c r="S1053" s="9">
        <f t="shared" si="99"/>
        <v>41849.805844907409</v>
      </c>
      <c r="T1053" s="9">
        <f t="shared" si="100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101"/>
        <v>#DIV/0!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42483.589062499996</v>
      </c>
      <c r="T1054" s="9">
        <f t="shared" si="100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101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42774.964490740742</v>
      </c>
      <c r="T1055" s="9">
        <f t="shared" si="100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101"/>
        <v>#DIV/0!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41831.643506944441</v>
      </c>
      <c r="T1056" s="9">
        <f t="shared" si="100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101"/>
        <v>#DIV/0!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42406.784085648142</v>
      </c>
      <c r="T1057" s="9">
        <f t="shared" si="100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101"/>
        <v>#DIV/0!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42058.511307870365</v>
      </c>
      <c r="T1058" s="9">
        <f t="shared" si="100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101"/>
        <v>#DIV/0!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42678.662997685176</v>
      </c>
      <c r="T1059" s="9">
        <f t="shared" si="100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101"/>
        <v>#DIV/0!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42047.692627314813</v>
      </c>
      <c r="T1060" s="9">
        <f t="shared" si="100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101"/>
        <v>#DIV/0!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42046.581666666665</v>
      </c>
      <c r="T1061" s="9">
        <f t="shared" si="100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101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42079.704780092587</v>
      </c>
      <c r="T1062" s="9">
        <f t="shared" si="100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101"/>
        <v>#DIV/0!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42432.068379629629</v>
      </c>
      <c r="T1063" s="9">
        <f t="shared" si="100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101"/>
        <v>48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42556.598854166667</v>
      </c>
      <c r="T1064" s="9">
        <f t="shared" si="100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101"/>
        <v>#DIV/0!</v>
      </c>
      <c r="Q1065" t="str">
        <f t="shared" si="97"/>
        <v>journalism</v>
      </c>
      <c r="R1065" t="str">
        <f t="shared" si="98"/>
        <v>audio</v>
      </c>
      <c r="S1065" s="9">
        <f t="shared" si="99"/>
        <v>42582.822476851848</v>
      </c>
      <c r="T1065" s="9">
        <f t="shared" si="100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101"/>
        <v>66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41417.019710648143</v>
      </c>
      <c r="T1066" s="9">
        <f t="shared" si="100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101"/>
        <v>17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41661.172708333332</v>
      </c>
      <c r="T1067" s="9">
        <f t="shared" si="100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101"/>
        <v>35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41445.754421296297</v>
      </c>
      <c r="T1068" s="9">
        <f t="shared" si="100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101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41599.647349537037</v>
      </c>
      <c r="T1069" s="9">
        <f t="shared" si="100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101"/>
        <v>12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42440.162777777768</v>
      </c>
      <c r="T1070" s="9">
        <f t="shared" si="100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101"/>
        <v>41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41572.021516203698</v>
      </c>
      <c r="T1071" s="9">
        <f t="shared" si="100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101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41162.803495370368</v>
      </c>
      <c r="T1072" s="9">
        <f t="shared" si="100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101"/>
        <v>#DIV/0!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42295.545057870368</v>
      </c>
      <c r="T1073" s="9">
        <f t="shared" si="100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101"/>
        <v>13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41645.623807870368</v>
      </c>
      <c r="T1074" s="9">
        <f t="shared" si="100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101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40802.756261574068</v>
      </c>
      <c r="T1075" s="9">
        <f t="shared" si="100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101"/>
        <v>114</v>
      </c>
      <c r="Q1076" t="str">
        <f t="shared" si="97"/>
        <v>games</v>
      </c>
      <c r="R1076" t="str">
        <f t="shared" si="98"/>
        <v>video games</v>
      </c>
      <c r="S1076" s="9">
        <f t="shared" si="99"/>
        <v>41612.964641203704</v>
      </c>
      <c r="T1076" s="9">
        <f t="shared" si="100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101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41005.695787037032</v>
      </c>
      <c r="T1077" s="9">
        <f t="shared" si="100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101"/>
        <v>49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41838.169560185182</v>
      </c>
      <c r="T1078" s="9">
        <f t="shared" si="100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101"/>
        <v>44</v>
      </c>
      <c r="Q1079" t="str">
        <f t="shared" si="97"/>
        <v>games</v>
      </c>
      <c r="R1079" t="str">
        <f t="shared" si="98"/>
        <v>video games</v>
      </c>
      <c r="S1079" s="9">
        <f t="shared" si="99"/>
        <v>42352.958460648144</v>
      </c>
      <c r="T1079" s="9">
        <f t="shared" si="100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101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40700.987511574072</v>
      </c>
      <c r="T1080" s="9">
        <f t="shared" si="100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101"/>
        <v>38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42479.35805555556</v>
      </c>
      <c r="T1081" s="9">
        <f t="shared" si="100"/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101"/>
        <v>19</v>
      </c>
      <c r="Q1082" t="str">
        <f t="shared" si="97"/>
        <v>games</v>
      </c>
      <c r="R1082" t="str">
        <f t="shared" si="98"/>
        <v>video games</v>
      </c>
      <c r="S1082" s="9">
        <f t="shared" si="99"/>
        <v>41739.929780092592</v>
      </c>
      <c r="T1082" s="9">
        <f t="shared" si="100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101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42002.718657407408</v>
      </c>
      <c r="T1083" s="9">
        <f t="shared" si="100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101"/>
        <v>19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41101.697777777779</v>
      </c>
      <c r="T1084" s="9">
        <f t="shared" si="100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101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41793.451192129629</v>
      </c>
      <c r="T1085" s="9">
        <f t="shared" si="100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101"/>
        <v>#DIV/0!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41829.703749999993</v>
      </c>
      <c r="T1086" s="9">
        <f t="shared" si="100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101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42413.462673611109</v>
      </c>
      <c r="T1087" s="9">
        <f t="shared" si="100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101"/>
        <v>8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41845.658460648148</v>
      </c>
      <c r="T1088" s="9">
        <f t="shared" si="100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101"/>
        <v>#DIV/0!</v>
      </c>
      <c r="Q1089" t="str">
        <f t="shared" si="97"/>
        <v>games</v>
      </c>
      <c r="R1089" t="str">
        <f t="shared" si="98"/>
        <v>video games</v>
      </c>
      <c r="S1089" s="9">
        <f t="shared" si="99"/>
        <v>41775.505636574075</v>
      </c>
      <c r="T1089" s="9">
        <f t="shared" si="100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101"/>
        <v>44</v>
      </c>
      <c r="Q1090" t="str">
        <f t="shared" si="97"/>
        <v>games</v>
      </c>
      <c r="R1090" t="str">
        <f t="shared" si="98"/>
        <v>video games</v>
      </c>
      <c r="S1090" s="9">
        <f t="shared" si="99"/>
        <v>41723.591053240736</v>
      </c>
      <c r="T1090" s="9">
        <f t="shared" si="100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si="101"/>
        <v>24</v>
      </c>
      <c r="Q1091" t="str">
        <f t="shared" ref="Q1091:Q1154" si="103">LEFT(N1091,FIND("/", N1091)-1)</f>
        <v>games</v>
      </c>
      <c r="R1091" t="str">
        <f t="shared" ref="R1091:R1154" si="104">RIGHT(N1091,LEN(N1091)-FIND("/",N1091)-0)</f>
        <v>video games</v>
      </c>
      <c r="S1091" s="9">
        <f t="shared" ref="S1091:S1154" si="105">(((J1091/60)/60)/24)+DATE(1970,1,1)+(-5/24)</f>
        <v>42150.981192129628</v>
      </c>
      <c r="T1091" s="9">
        <f t="shared" ref="T1091:T1154" si="106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ref="P1092:P1155" si="107">ROUNDUP(E1092/L1092,0)</f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42122.977465277778</v>
      </c>
      <c r="T1092" s="9">
        <f t="shared" si="106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7"/>
        <v>13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42440.611944444441</v>
      </c>
      <c r="T1093" s="9">
        <f t="shared" si="106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7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41249.817569444444</v>
      </c>
      <c r="T1094" s="9">
        <f t="shared" si="106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7"/>
        <v>11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42396.765474537031</v>
      </c>
      <c r="T1095" s="9">
        <f t="shared" si="106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7"/>
        <v>123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40795.505011574067</v>
      </c>
      <c r="T1096" s="9">
        <f t="shared" si="106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7"/>
        <v>268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41486.328935185185</v>
      </c>
      <c r="T1097" s="9">
        <f t="shared" si="106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7"/>
        <v>75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41885.309652777774</v>
      </c>
      <c r="T1098" s="9">
        <f t="shared" si="106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7"/>
        <v>7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41660.584224537037</v>
      </c>
      <c r="T1099" s="9">
        <f t="shared" si="106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7"/>
        <v>82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41712.554340277777</v>
      </c>
      <c r="T1100" s="9">
        <f t="shared" si="106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7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42107.628101851849</v>
      </c>
      <c r="T1101" s="9">
        <f t="shared" si="106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7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42383.902442129627</v>
      </c>
      <c r="T1102" s="9">
        <f t="shared" si="106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7"/>
        <v>7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42538.564097222225</v>
      </c>
      <c r="T1103" s="9">
        <f t="shared" si="106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7"/>
        <v>18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41576.837094907409</v>
      </c>
      <c r="T1104" s="9">
        <f t="shared" si="106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7"/>
        <v>17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42479.013773148145</v>
      </c>
      <c r="T1105" s="9">
        <f t="shared" si="106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7"/>
        <v>81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41771.201631944445</v>
      </c>
      <c r="T1106" s="9">
        <f t="shared" si="106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7"/>
        <v>72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41691.927395833329</v>
      </c>
      <c r="T1107" s="9">
        <f t="shared" si="106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7"/>
        <v>24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40973.532118055555</v>
      </c>
      <c r="T1108" s="9">
        <f t="shared" si="106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7"/>
        <v>#DIV/0!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41813.653055555551</v>
      </c>
      <c r="T1109" s="9">
        <f t="shared" si="106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7"/>
        <v>35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40952.42864583333</v>
      </c>
      <c r="T1110" s="9">
        <f t="shared" si="106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7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42662.543865740743</v>
      </c>
      <c r="T1111" s="9">
        <f t="shared" si="106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7"/>
        <v>24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41220.72479166666</v>
      </c>
      <c r="T1112" s="9">
        <f t="shared" si="106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7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42346.995254629634</v>
      </c>
      <c r="T1113" s="9">
        <f t="shared" si="106"/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7"/>
        <v>101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41963.551053240742</v>
      </c>
      <c r="T1114" s="9">
        <f t="shared" si="106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7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41835.768749999996</v>
      </c>
      <c r="T1115" s="9">
        <f t="shared" si="106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7"/>
        <v>4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41526.13758101852</v>
      </c>
      <c r="T1116" s="9">
        <f t="shared" si="106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7"/>
        <v>14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42429.487210648142</v>
      </c>
      <c r="T1117" s="9">
        <f t="shared" si="106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7"/>
        <v>18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41009.638981481476</v>
      </c>
      <c r="T1118" s="9">
        <f t="shared" si="106"/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7"/>
        <v>11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42333.390196759261</v>
      </c>
      <c r="T1119" s="9">
        <f t="shared" si="106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7"/>
        <v>37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41703.958090277774</v>
      </c>
      <c r="T1120" s="9">
        <f t="shared" si="106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7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41722.584074074075</v>
      </c>
      <c r="T1121" s="9">
        <f t="shared" si="106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7"/>
        <v>#DIV/0!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40799.664351851847</v>
      </c>
      <c r="T1122" s="9">
        <f t="shared" si="106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7"/>
        <v>6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42412.72587962963</v>
      </c>
      <c r="T1123" s="9">
        <f t="shared" si="106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7"/>
        <v>#DIV/0!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41410.495659722219</v>
      </c>
      <c r="T1124" s="9">
        <f t="shared" si="106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7"/>
        <v>4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41718.315370370365</v>
      </c>
      <c r="T1125" s="9">
        <f t="shared" si="106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7"/>
        <v>61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42094.458923611113</v>
      </c>
      <c r="T1126" s="9">
        <f t="shared" si="106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7"/>
        <v>#DIV/0!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42212.415856481479</v>
      </c>
      <c r="T1127" s="9">
        <f t="shared" si="106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7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42535.11914351851</v>
      </c>
      <c r="T1128" s="9">
        <f t="shared" si="106"/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7"/>
        <v>26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41926.645833333328</v>
      </c>
      <c r="T1129" s="9">
        <f t="shared" si="106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7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41828.441168981481</v>
      </c>
      <c r="T1130" s="9">
        <f t="shared" si="106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7"/>
        <v>11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42496.056631944441</v>
      </c>
      <c r="T1131" s="9">
        <f t="shared" si="106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7"/>
        <v>4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41908.788194444445</v>
      </c>
      <c r="T1132" s="9">
        <f t="shared" si="106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7"/>
        <v>#DIV/0!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42332.699861111112</v>
      </c>
      <c r="T1133" s="9">
        <f t="shared" si="106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7"/>
        <v>111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42705.907071759262</v>
      </c>
      <c r="T1134" s="9">
        <f t="shared" si="106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41821.198854166665</v>
      </c>
      <c r="T1135" s="9">
        <f t="shared" si="106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7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41958.07671296296</v>
      </c>
      <c r="T1136" s="9">
        <f t="shared" si="106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42558.781180555547</v>
      </c>
      <c r="T1137" s="9">
        <f t="shared" si="106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42327.463298611103</v>
      </c>
      <c r="T1138" s="9">
        <f t="shared" si="106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7"/>
        <v>254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42453.611354166664</v>
      </c>
      <c r="T1139" s="9">
        <f t="shared" si="106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7"/>
        <v>32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42736.698275462964</v>
      </c>
      <c r="T1140" s="9">
        <f t="shared" si="106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7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41975.139189814807</v>
      </c>
      <c r="T1141" s="9">
        <f t="shared" si="106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7"/>
        <v>#DIV/0!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42192.253715277773</v>
      </c>
      <c r="T1142" s="9">
        <f t="shared" si="106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7"/>
        <v>#DIV/0!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42164.491319444445</v>
      </c>
      <c r="T1143" s="9">
        <f t="shared" si="106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7"/>
        <v>#DIV/0!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42021.797766203708</v>
      </c>
      <c r="T1144" s="9">
        <f t="shared" si="106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7"/>
        <v>24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42324.985254629624</v>
      </c>
      <c r="T1145" s="9">
        <f t="shared" si="106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7"/>
        <v>#DIV/0!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42092.973611111105</v>
      </c>
      <c r="T1146" s="9">
        <f t="shared" si="106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7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41854.539259259262</v>
      </c>
      <c r="T1147" s="9">
        <f t="shared" si="106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7"/>
        <v>45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41723.745057870365</v>
      </c>
      <c r="T1148" s="9">
        <f t="shared" si="106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7"/>
        <v>#DIV/0!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41871.763692129629</v>
      </c>
      <c r="T1149" s="9">
        <f t="shared" si="106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7"/>
        <v>25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42674.962743055548</v>
      </c>
      <c r="T1150" s="9">
        <f t="shared" si="106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7"/>
        <v>38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42507.501921296294</v>
      </c>
      <c r="T1151" s="9">
        <f t="shared" si="106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7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42317.74623842592</v>
      </c>
      <c r="T1152" s="9">
        <f t="shared" si="106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7"/>
        <v>#DIV/0!</v>
      </c>
      <c r="Q1153" t="str">
        <f t="shared" si="103"/>
        <v>food</v>
      </c>
      <c r="R1153" t="str">
        <f t="shared" si="104"/>
        <v>food trucks</v>
      </c>
      <c r="S1153" s="9">
        <f t="shared" si="105"/>
        <v>42223.894247685181</v>
      </c>
      <c r="T1153" s="9">
        <f t="shared" si="106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7"/>
        <v>61</v>
      </c>
      <c r="Q1154" t="str">
        <f t="shared" si="103"/>
        <v>food</v>
      </c>
      <c r="R1154" t="str">
        <f t="shared" si="104"/>
        <v>food trucks</v>
      </c>
      <c r="S1154" s="9">
        <f t="shared" si="105"/>
        <v>42109.501296296294</v>
      </c>
      <c r="T1154" s="9">
        <f t="shared" si="106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si="107"/>
        <v>50</v>
      </c>
      <c r="Q1155" t="str">
        <f t="shared" ref="Q1155:Q1218" si="109">LEFT(N1155,FIND("/", N1155)-1)</f>
        <v>food</v>
      </c>
      <c r="R1155" t="str">
        <f t="shared" ref="R1155:R1218" si="110">RIGHT(N1155,LEN(N1155)-FIND("/",N1155)-0)</f>
        <v>food trucks</v>
      </c>
      <c r="S1155" s="9">
        <f t="shared" ref="S1155:S1218" si="111">(((J1155/60)/60)/24)+DATE(1970,1,1)+(-5/24)</f>
        <v>42143.505844907406</v>
      </c>
      <c r="T1155" s="9">
        <f t="shared" ref="T1155:T1218" si="112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ref="P1156:P1219" si="113">ROUNDUP(E1156/L1156,0)</f>
        <v>109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42222.900532407402</v>
      </c>
      <c r="T1156" s="9">
        <f t="shared" si="112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13"/>
        <v>24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41835.555648148147</v>
      </c>
      <c r="T1157" s="9">
        <f t="shared" si="112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13"/>
        <v>#DIV/0!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42028.862986111104</v>
      </c>
      <c r="T1158" s="9">
        <f t="shared" si="112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13"/>
        <v>51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41918.419907407406</v>
      </c>
      <c r="T1159" s="9">
        <f t="shared" si="112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13"/>
        <v>12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41951.883425925924</v>
      </c>
      <c r="T1160" s="9">
        <f t="shared" si="112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13"/>
        <v>#DIV/0!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42154.518113425926</v>
      </c>
      <c r="T1161" s="9">
        <f t="shared" si="112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13"/>
        <v>61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42060.946597222217</v>
      </c>
      <c r="T1162" s="9">
        <f t="shared" si="112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13"/>
        <v>#DIV/0!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42122.421168981477</v>
      </c>
      <c r="T1163" s="9">
        <f t="shared" si="112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13"/>
        <v>18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41876.475277777776</v>
      </c>
      <c r="T1164" s="9">
        <f t="shared" si="112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13"/>
        <v>#DIV/0!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41830.515277777777</v>
      </c>
      <c r="T1165" s="9">
        <f t="shared" si="112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13"/>
        <v>#DIV/0!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42509.51599537037</v>
      </c>
      <c r="T1166" s="9">
        <f t="shared" si="112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13"/>
        <v>83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41792.006134259253</v>
      </c>
      <c r="T1167" s="9">
        <f t="shared" si="112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13"/>
        <v>359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42150.277106481481</v>
      </c>
      <c r="T1168" s="9">
        <f t="shared" si="112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13"/>
        <v>62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41863.526562499996</v>
      </c>
      <c r="T1169" s="9">
        <f t="shared" si="112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13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42604.845659722218</v>
      </c>
      <c r="T1170" s="9">
        <f t="shared" si="112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13"/>
        <v>6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42027.145405092589</v>
      </c>
      <c r="T1171" s="9">
        <f t="shared" si="112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13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42124.684849537036</v>
      </c>
      <c r="T1172" s="9">
        <f t="shared" si="112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13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41938.596377314811</v>
      </c>
      <c r="T1173" s="9">
        <f t="shared" si="112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13"/>
        <v>#DIV/0!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41841.473981481482</v>
      </c>
      <c r="T1174" s="9">
        <f t="shared" si="112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13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42183.97751157407</v>
      </c>
      <c r="T1175" s="9">
        <f t="shared" si="112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13"/>
        <v>47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42468.633414351854</v>
      </c>
      <c r="T1176" s="9">
        <f t="shared" si="112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13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42170.520127314812</v>
      </c>
      <c r="T1177" s="9">
        <f t="shared" si="112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13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42745.811319444438</v>
      </c>
      <c r="T1178" s="9">
        <f t="shared" si="112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13"/>
        <v>#DIV/0!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41897.452499999999</v>
      </c>
      <c r="T1179" s="9">
        <f t="shared" si="112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13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41837.69736111111</v>
      </c>
      <c r="T1180" s="9">
        <f t="shared" si="112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13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42275.511886574073</v>
      </c>
      <c r="T1181" s="9">
        <f t="shared" si="112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13"/>
        <v>70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41781.598541666666</v>
      </c>
      <c r="T1182" s="9">
        <f t="shared" si="112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13"/>
        <v>2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42034.131030092591</v>
      </c>
      <c r="T1183" s="9">
        <f t="shared" si="112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13"/>
        <v>11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42728.619074074071</v>
      </c>
      <c r="T1184" s="9">
        <f t="shared" si="112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13"/>
        <v>34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42656.653043981474</v>
      </c>
      <c r="T1185" s="9">
        <f t="shared" si="112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13"/>
        <v>62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42741.391331018516</v>
      </c>
      <c r="T1186" s="9">
        <f t="shared" si="112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13"/>
        <v>119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42130.656817129631</v>
      </c>
      <c r="T1187" s="9">
        <f t="shared" si="112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13"/>
        <v>66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42123.655034722215</v>
      </c>
      <c r="T1188" s="9">
        <f t="shared" si="112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13"/>
        <v>131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42109.686608796292</v>
      </c>
      <c r="T1189" s="9">
        <f t="shared" si="112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13"/>
        <v>38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42711.492361111108</v>
      </c>
      <c r="T1190" s="9">
        <f t="shared" si="112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13"/>
        <v>113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42529.770775462959</v>
      </c>
      <c r="T1191" s="9">
        <f t="shared" si="112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13"/>
        <v>52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41852.457465277774</v>
      </c>
      <c r="T1192" s="9">
        <f t="shared" si="112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13"/>
        <v>90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42419.395370370366</v>
      </c>
      <c r="T1193" s="9">
        <f t="shared" si="112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13"/>
        <v>20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42747.298356481479</v>
      </c>
      <c r="T1194" s="9">
        <f t="shared" si="112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13"/>
        <v>80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42409.567743055559</v>
      </c>
      <c r="T1195" s="9">
        <f t="shared" si="112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13"/>
        <v>57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42072.27984953703</v>
      </c>
      <c r="T1196" s="9">
        <f t="shared" si="112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13"/>
        <v>80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42298.139502314814</v>
      </c>
      <c r="T1197" s="9">
        <f t="shared" si="112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13"/>
        <v>77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42326.610405092586</v>
      </c>
      <c r="T1198" s="9">
        <f t="shared" si="112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42503.456412037034</v>
      </c>
      <c r="T1199" s="9">
        <f t="shared" si="112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13"/>
        <v>55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42333.410717592589</v>
      </c>
      <c r="T1200" s="9">
        <f t="shared" si="112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13"/>
        <v>300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42161.562499999993</v>
      </c>
      <c r="T1201" s="9">
        <f t="shared" si="112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13"/>
        <v>59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42089.269166666665</v>
      </c>
      <c r="T1202" s="9">
        <f t="shared" si="112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13"/>
        <v>56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42536.398680555554</v>
      </c>
      <c r="T1203" s="9">
        <f t="shared" si="112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13"/>
        <v>184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42152.080486111103</v>
      </c>
      <c r="T1204" s="9">
        <f t="shared" si="112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13"/>
        <v>166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42125.4065625</v>
      </c>
      <c r="T1205" s="9">
        <f t="shared" si="112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13"/>
        <v>235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42297.539733796293</v>
      </c>
      <c r="T1206" s="9">
        <f t="shared" si="112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13"/>
        <v>212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42138.298043981478</v>
      </c>
      <c r="T1207" s="9">
        <f t="shared" si="112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13"/>
        <v>33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42772.567743055559</v>
      </c>
      <c r="T1208" s="9">
        <f t="shared" si="112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13"/>
        <v>124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42430.221909722219</v>
      </c>
      <c r="T1209" s="9">
        <f t="shared" si="112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13"/>
        <v>208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42423.500740740739</v>
      </c>
      <c r="T1210" s="9">
        <f t="shared" si="112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13"/>
        <v>139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42761.637789351851</v>
      </c>
      <c r="T1211" s="9">
        <f t="shared" si="112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13"/>
        <v>494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42132.733472222222</v>
      </c>
      <c r="T1212" s="9">
        <f t="shared" si="112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13"/>
        <v>169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42515.658113425925</v>
      </c>
      <c r="T1213" s="9">
        <f t="shared" si="112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13"/>
        <v>39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42318.741840277777</v>
      </c>
      <c r="T1214" s="9">
        <f t="shared" si="112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13"/>
        <v>62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42731.547453703701</v>
      </c>
      <c r="T1215" s="9">
        <f t="shared" si="112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13"/>
        <v>106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42104.632002314807</v>
      </c>
      <c r="T1216" s="9">
        <f t="shared" si="112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13"/>
        <v>72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41759.714768518512</v>
      </c>
      <c r="T1217" s="9">
        <f t="shared" si="112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13"/>
        <v>92</v>
      </c>
      <c r="Q1218" t="str">
        <f t="shared" si="109"/>
        <v>photography</v>
      </c>
      <c r="R1218" t="str">
        <f t="shared" si="110"/>
        <v>photobooks</v>
      </c>
      <c r="S1218" s="9">
        <f t="shared" si="111"/>
        <v>42247.408067129632</v>
      </c>
      <c r="T1218" s="9">
        <f t="shared" si="112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si="113"/>
        <v>149</v>
      </c>
      <c r="Q1219" t="str">
        <f t="shared" ref="Q1219:Q1282" si="115">LEFT(N1219,FIND("/", N1219)-1)</f>
        <v>photography</v>
      </c>
      <c r="R1219" t="str">
        <f t="shared" ref="R1219:R1282" si="116">RIGHT(N1219,LEN(N1219)-FIND("/",N1219)-0)</f>
        <v>photobooks</v>
      </c>
      <c r="S1219" s="9">
        <f t="shared" ref="S1219:S1282" si="117">(((J1219/60)/60)/24)+DATE(1970,1,1)+(-5/24)</f>
        <v>42535.6011574074</v>
      </c>
      <c r="T1219" s="9">
        <f t="shared" ref="T1219:T1282" si="118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ref="P1220:P1283" si="119">ROUNDUP(E1220/L1220,0)</f>
        <v>175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42278.453703703701</v>
      </c>
      <c r="T1220" s="9">
        <f t="shared" si="118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9"/>
        <v>103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42633.253622685181</v>
      </c>
      <c r="T1221" s="9">
        <f t="shared" si="118"/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9"/>
        <v>112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42211.420277777775</v>
      </c>
      <c r="T1222" s="9">
        <f t="shared" si="118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9"/>
        <v>24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42680.267222222225</v>
      </c>
      <c r="T1223" s="9">
        <f t="shared" si="118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9"/>
        <v>82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42430.512118055551</v>
      </c>
      <c r="T1224" s="9">
        <f t="shared" si="118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9"/>
        <v>117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42653.968854166662</v>
      </c>
      <c r="T1225" s="9">
        <f t="shared" si="118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9"/>
        <v>59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41736.341458333329</v>
      </c>
      <c r="T1226" s="9">
        <f t="shared" si="118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9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41509.697662037033</v>
      </c>
      <c r="T1227" s="9">
        <f t="shared" si="118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9"/>
        <v>49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41715.666446759256</v>
      </c>
      <c r="T1228" s="9">
        <f t="shared" si="118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9"/>
        <v>#DIV/0!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41827.710833333331</v>
      </c>
      <c r="T1229" s="9">
        <f t="shared" si="118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9"/>
        <v>62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40754.520925925921</v>
      </c>
      <c r="T1230" s="9">
        <f t="shared" si="118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9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40985.251469907402</v>
      </c>
      <c r="T1231" s="9">
        <f t="shared" si="118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9"/>
        <v>#DIV/0!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40568.764236111107</v>
      </c>
      <c r="T1232" s="9">
        <f t="shared" si="118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9"/>
        <v>#DIV/0!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42193.733425925922</v>
      </c>
      <c r="T1233" s="9">
        <f t="shared" si="118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9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41506.639699074076</v>
      </c>
      <c r="T1234" s="9">
        <f t="shared" si="118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9"/>
        <v>20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40939.740439814814</v>
      </c>
      <c r="T1235" s="9">
        <f t="shared" si="118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9"/>
        <v>#DIV/0!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42007.580347222225</v>
      </c>
      <c r="T1236" s="9">
        <f t="shared" si="118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9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41582.927071759259</v>
      </c>
      <c r="T1237" s="9">
        <f t="shared" si="118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9"/>
        <v>#DIV/0!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41110.47180555555</v>
      </c>
      <c r="T1238" s="9">
        <f t="shared" si="118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9"/>
        <v>#DIV/0!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41125.074826388889</v>
      </c>
      <c r="T1239" s="9">
        <f t="shared" si="118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9"/>
        <v>60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40731.402037037034</v>
      </c>
      <c r="T1240" s="9">
        <f t="shared" si="118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9"/>
        <v>#DIV/0!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40883.754247685181</v>
      </c>
      <c r="T1241" s="9">
        <f t="shared" si="118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9"/>
        <v>31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41408.831678240742</v>
      </c>
      <c r="T1242" s="9">
        <f t="shared" si="118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9"/>
        <v>75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41923.629398148143</v>
      </c>
      <c r="T1243" s="9">
        <f t="shared" si="118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9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40781.957199074073</v>
      </c>
      <c r="T1244" s="9">
        <f t="shared" si="118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9"/>
        <v>45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40671.670960648145</v>
      </c>
      <c r="T1245" s="9">
        <f t="shared" si="118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9"/>
        <v>47</v>
      </c>
      <c r="Q1246" t="str">
        <f t="shared" si="115"/>
        <v>music</v>
      </c>
      <c r="R1246" t="str">
        <f t="shared" si="116"/>
        <v>rock</v>
      </c>
      <c r="S1246" s="9">
        <f t="shared" si="117"/>
        <v>41355.617164351846</v>
      </c>
      <c r="T1246" s="9">
        <f t="shared" si="118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9"/>
        <v>142</v>
      </c>
      <c r="Q1247" t="str">
        <f t="shared" si="115"/>
        <v>music</v>
      </c>
      <c r="R1247" t="str">
        <f t="shared" si="116"/>
        <v>rock</v>
      </c>
      <c r="S1247" s="9">
        <f t="shared" si="117"/>
        <v>41774.391597222217</v>
      </c>
      <c r="T1247" s="9">
        <f t="shared" si="118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9"/>
        <v>76</v>
      </c>
      <c r="Q1248" t="str">
        <f t="shared" si="115"/>
        <v>music</v>
      </c>
      <c r="R1248" t="str">
        <f t="shared" si="116"/>
        <v>rock</v>
      </c>
      <c r="S1248" s="9">
        <f t="shared" si="117"/>
        <v>40837.835057870368</v>
      </c>
      <c r="T1248" s="9">
        <f t="shared" si="118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9"/>
        <v>86</v>
      </c>
      <c r="Q1249" t="str">
        <f t="shared" si="115"/>
        <v>music</v>
      </c>
      <c r="R1249" t="str">
        <f t="shared" si="116"/>
        <v>rock</v>
      </c>
      <c r="S1249" s="9">
        <f t="shared" si="117"/>
        <v>41370.083969907406</v>
      </c>
      <c r="T1249" s="9">
        <f t="shared" si="118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9"/>
        <v>65</v>
      </c>
      <c r="Q1250" t="str">
        <f t="shared" si="115"/>
        <v>music</v>
      </c>
      <c r="R1250" t="str">
        <f t="shared" si="116"/>
        <v>rock</v>
      </c>
      <c r="S1250" s="9">
        <f t="shared" si="117"/>
        <v>41767.448530092588</v>
      </c>
      <c r="T1250" s="9">
        <f t="shared" si="118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9"/>
        <v>65</v>
      </c>
      <c r="Q1251" t="str">
        <f t="shared" si="115"/>
        <v>music</v>
      </c>
      <c r="R1251" t="str">
        <f t="shared" si="116"/>
        <v>rock</v>
      </c>
      <c r="S1251" s="9">
        <f t="shared" si="117"/>
        <v>41067.532534722224</v>
      </c>
      <c r="T1251" s="9">
        <f t="shared" si="118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9"/>
        <v>119</v>
      </c>
      <c r="Q1252" t="str">
        <f t="shared" si="115"/>
        <v>music</v>
      </c>
      <c r="R1252" t="str">
        <f t="shared" si="116"/>
        <v>rock</v>
      </c>
      <c r="S1252" s="9">
        <f t="shared" si="117"/>
        <v>41843.434386574074</v>
      </c>
      <c r="T1252" s="9">
        <f t="shared" si="118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9"/>
        <v>83</v>
      </c>
      <c r="Q1253" t="str">
        <f t="shared" si="115"/>
        <v>music</v>
      </c>
      <c r="R1253" t="str">
        <f t="shared" si="116"/>
        <v>rock</v>
      </c>
      <c r="S1253" s="9">
        <f t="shared" si="117"/>
        <v>40751.606099537035</v>
      </c>
      <c r="T1253" s="9">
        <f t="shared" si="118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9"/>
        <v>35</v>
      </c>
      <c r="Q1254" t="str">
        <f t="shared" si="115"/>
        <v>music</v>
      </c>
      <c r="R1254" t="str">
        <f t="shared" si="116"/>
        <v>rock</v>
      </c>
      <c r="S1254" s="9">
        <f t="shared" si="117"/>
        <v>41543.779733796291</v>
      </c>
      <c r="T1254" s="9">
        <f t="shared" si="118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9"/>
        <v>43</v>
      </c>
      <c r="Q1255" t="str">
        <f t="shared" si="115"/>
        <v>music</v>
      </c>
      <c r="R1255" t="str">
        <f t="shared" si="116"/>
        <v>rock</v>
      </c>
      <c r="S1255" s="9">
        <f t="shared" si="117"/>
        <v>41855.575312499997</v>
      </c>
      <c r="T1255" s="9">
        <f t="shared" si="118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9"/>
        <v>95</v>
      </c>
      <c r="Q1256" t="str">
        <f t="shared" si="115"/>
        <v>music</v>
      </c>
      <c r="R1256" t="str">
        <f t="shared" si="116"/>
        <v>rock</v>
      </c>
      <c r="S1256" s="9">
        <f t="shared" si="117"/>
        <v>40487.413032407407</v>
      </c>
      <c r="T1256" s="9">
        <f t="shared" si="118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9"/>
        <v>56</v>
      </c>
      <c r="Q1257" t="str">
        <f t="shared" si="115"/>
        <v>music</v>
      </c>
      <c r="R1257" t="str">
        <f t="shared" si="116"/>
        <v>rock</v>
      </c>
      <c r="S1257" s="9">
        <f t="shared" si="117"/>
        <v>41579.637175925927</v>
      </c>
      <c r="T1257" s="9">
        <f t="shared" si="118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9"/>
        <v>99</v>
      </c>
      <c r="Q1258" t="str">
        <f t="shared" si="115"/>
        <v>music</v>
      </c>
      <c r="R1258" t="str">
        <f t="shared" si="116"/>
        <v>rock</v>
      </c>
      <c r="S1258" s="9">
        <f t="shared" si="117"/>
        <v>40921.711006944446</v>
      </c>
      <c r="T1258" s="9">
        <f t="shared" si="118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9"/>
        <v>93</v>
      </c>
      <c r="Q1259" t="str">
        <f t="shared" si="115"/>
        <v>music</v>
      </c>
      <c r="R1259" t="str">
        <f t="shared" si="116"/>
        <v>rock</v>
      </c>
      <c r="S1259" s="9">
        <f t="shared" si="117"/>
        <v>40586.877199074072</v>
      </c>
      <c r="T1259" s="9">
        <f t="shared" si="118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9"/>
        <v>39</v>
      </c>
      <c r="Q1260" t="str">
        <f t="shared" si="115"/>
        <v>music</v>
      </c>
      <c r="R1260" t="str">
        <f t="shared" si="116"/>
        <v>rock</v>
      </c>
      <c r="S1260" s="9">
        <f t="shared" si="117"/>
        <v>41487.402916666666</v>
      </c>
      <c r="T1260" s="9">
        <f t="shared" si="118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9"/>
        <v>28</v>
      </c>
      <c r="Q1261" t="str">
        <f t="shared" si="115"/>
        <v>music</v>
      </c>
      <c r="R1261" t="str">
        <f t="shared" si="116"/>
        <v>rock</v>
      </c>
      <c r="S1261" s="9">
        <f t="shared" si="117"/>
        <v>41766.762314814812</v>
      </c>
      <c r="T1261" s="9">
        <f t="shared" si="118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9"/>
        <v>51</v>
      </c>
      <c r="Q1262" t="str">
        <f t="shared" si="115"/>
        <v>music</v>
      </c>
      <c r="R1262" t="str">
        <f t="shared" si="116"/>
        <v>rock</v>
      </c>
      <c r="S1262" s="9">
        <f t="shared" si="117"/>
        <v>41666.63449074074</v>
      </c>
      <c r="T1262" s="9">
        <f t="shared" si="118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9"/>
        <v>39</v>
      </c>
      <c r="Q1263" t="str">
        <f t="shared" si="115"/>
        <v>music</v>
      </c>
      <c r="R1263" t="str">
        <f t="shared" si="116"/>
        <v>rock</v>
      </c>
      <c r="S1263" s="9">
        <f t="shared" si="117"/>
        <v>41638.134571759256</v>
      </c>
      <c r="T1263" s="9">
        <f t="shared" si="118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9"/>
        <v>78</v>
      </c>
      <c r="Q1264" t="str">
        <f t="shared" si="115"/>
        <v>music</v>
      </c>
      <c r="R1264" t="str">
        <f t="shared" si="116"/>
        <v>rock</v>
      </c>
      <c r="S1264" s="9">
        <f t="shared" si="117"/>
        <v>41656.554305555554</v>
      </c>
      <c r="T1264" s="9">
        <f t="shared" si="118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9"/>
        <v>44</v>
      </c>
      <c r="Q1265" t="str">
        <f t="shared" si="115"/>
        <v>music</v>
      </c>
      <c r="R1265" t="str">
        <f t="shared" si="116"/>
        <v>rock</v>
      </c>
      <c r="S1265" s="9">
        <f t="shared" si="117"/>
        <v>41691.875810185185</v>
      </c>
      <c r="T1265" s="9">
        <f t="shared" si="118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9"/>
        <v>32</v>
      </c>
      <c r="Q1266" t="str">
        <f t="shared" si="115"/>
        <v>music</v>
      </c>
      <c r="R1266" t="str">
        <f t="shared" si="116"/>
        <v>rock</v>
      </c>
      <c r="S1266" s="9">
        <f t="shared" si="117"/>
        <v>41547.454664351848</v>
      </c>
      <c r="T1266" s="9">
        <f t="shared" si="118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9"/>
        <v>64</v>
      </c>
      <c r="Q1267" t="str">
        <f t="shared" si="115"/>
        <v>music</v>
      </c>
      <c r="R1267" t="str">
        <f t="shared" si="116"/>
        <v>rock</v>
      </c>
      <c r="S1267" s="9">
        <f t="shared" si="117"/>
        <v>40465.446932870364</v>
      </c>
      <c r="T1267" s="9">
        <f t="shared" si="118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9"/>
        <v>191</v>
      </c>
      <c r="Q1268" t="str">
        <f t="shared" si="115"/>
        <v>music</v>
      </c>
      <c r="R1268" t="str">
        <f t="shared" si="116"/>
        <v>rock</v>
      </c>
      <c r="S1268" s="9">
        <f t="shared" si="117"/>
        <v>41620.668344907404</v>
      </c>
      <c r="T1268" s="9">
        <f t="shared" si="118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9"/>
        <v>141</v>
      </c>
      <c r="Q1269" t="str">
        <f t="shared" si="115"/>
        <v>music</v>
      </c>
      <c r="R1269" t="str">
        <f t="shared" si="116"/>
        <v>rock</v>
      </c>
      <c r="S1269" s="9">
        <f t="shared" si="117"/>
        <v>41449.376828703702</v>
      </c>
      <c r="T1269" s="9">
        <f t="shared" si="118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9"/>
        <v>77</v>
      </c>
      <c r="Q1270" t="str">
        <f t="shared" si="115"/>
        <v>music</v>
      </c>
      <c r="R1270" t="str">
        <f t="shared" si="116"/>
        <v>rock</v>
      </c>
      <c r="S1270" s="9">
        <f t="shared" si="117"/>
        <v>41507.637118055551</v>
      </c>
      <c r="T1270" s="9">
        <f t="shared" si="118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9"/>
        <v>100</v>
      </c>
      <c r="Q1271" t="str">
        <f t="shared" si="115"/>
        <v>music</v>
      </c>
      <c r="R1271" t="str">
        <f t="shared" si="116"/>
        <v>rock</v>
      </c>
      <c r="S1271" s="9">
        <f t="shared" si="117"/>
        <v>42445.614722222213</v>
      </c>
      <c r="T1271" s="9">
        <f t="shared" si="118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9"/>
        <v>68</v>
      </c>
      <c r="Q1272" t="str">
        <f t="shared" si="115"/>
        <v>music</v>
      </c>
      <c r="R1272" t="str">
        <f t="shared" si="116"/>
        <v>rock</v>
      </c>
      <c r="S1272" s="9">
        <f t="shared" si="117"/>
        <v>40933.648634259262</v>
      </c>
      <c r="T1272" s="9">
        <f t="shared" si="118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9"/>
        <v>247</v>
      </c>
      <c r="Q1273" t="str">
        <f t="shared" si="115"/>
        <v>music</v>
      </c>
      <c r="R1273" t="str">
        <f t="shared" si="116"/>
        <v>rock</v>
      </c>
      <c r="S1273" s="9">
        <f t="shared" si="117"/>
        <v>41561.475219907406</v>
      </c>
      <c r="T1273" s="9">
        <f t="shared" si="118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9"/>
        <v>190</v>
      </c>
      <c r="Q1274" t="str">
        <f t="shared" si="115"/>
        <v>music</v>
      </c>
      <c r="R1274" t="str">
        <f t="shared" si="116"/>
        <v>rock</v>
      </c>
      <c r="S1274" s="9">
        <f t="shared" si="117"/>
        <v>40274.536793981482</v>
      </c>
      <c r="T1274" s="9">
        <f t="shared" si="118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9"/>
        <v>77</v>
      </c>
      <c r="Q1275" t="str">
        <f t="shared" si="115"/>
        <v>music</v>
      </c>
      <c r="R1275" t="str">
        <f t="shared" si="116"/>
        <v>rock</v>
      </c>
      <c r="S1275" s="9">
        <f t="shared" si="117"/>
        <v>41852.521886574068</v>
      </c>
      <c r="T1275" s="9">
        <f t="shared" si="118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9"/>
        <v>83</v>
      </c>
      <c r="Q1276" t="str">
        <f t="shared" si="115"/>
        <v>music</v>
      </c>
      <c r="R1276" t="str">
        <f t="shared" si="116"/>
        <v>rock</v>
      </c>
      <c r="S1276" s="9">
        <f t="shared" si="117"/>
        <v>41116.481770833328</v>
      </c>
      <c r="T1276" s="9">
        <f t="shared" si="118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9"/>
        <v>63</v>
      </c>
      <c r="Q1277" t="str">
        <f t="shared" si="115"/>
        <v>music</v>
      </c>
      <c r="R1277" t="str">
        <f t="shared" si="116"/>
        <v>rock</v>
      </c>
      <c r="S1277" s="9">
        <f t="shared" si="117"/>
        <v>41458.659571759257</v>
      </c>
      <c r="T1277" s="9">
        <f t="shared" si="118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9"/>
        <v>47</v>
      </c>
      <c r="Q1278" t="str">
        <f t="shared" si="115"/>
        <v>music</v>
      </c>
      <c r="R1278" t="str">
        <f t="shared" si="116"/>
        <v>rock</v>
      </c>
      <c r="S1278" s="9">
        <f t="shared" si="117"/>
        <v>40007.49591435185</v>
      </c>
      <c r="T1278" s="9">
        <f t="shared" si="118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9"/>
        <v>39</v>
      </c>
      <c r="Q1279" t="str">
        <f t="shared" si="115"/>
        <v>music</v>
      </c>
      <c r="R1279" t="str">
        <f t="shared" si="116"/>
        <v>rock</v>
      </c>
      <c r="S1279" s="9">
        <f t="shared" si="117"/>
        <v>41121.35355324074</v>
      </c>
      <c r="T1279" s="9">
        <f t="shared" si="118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9"/>
        <v>54</v>
      </c>
      <c r="Q1280" t="str">
        <f t="shared" si="115"/>
        <v>music</v>
      </c>
      <c r="R1280" t="str">
        <f t="shared" si="116"/>
        <v>rock</v>
      </c>
      <c r="S1280" s="9">
        <f t="shared" si="117"/>
        <v>41786.346828703703</v>
      </c>
      <c r="T1280" s="9">
        <f t="shared" si="118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9"/>
        <v>74</v>
      </c>
      <c r="Q1281" t="str">
        <f t="shared" si="115"/>
        <v>music</v>
      </c>
      <c r="R1281" t="str">
        <f t="shared" si="116"/>
        <v>rock</v>
      </c>
      <c r="S1281" s="9">
        <f t="shared" si="117"/>
        <v>41681.890856481477</v>
      </c>
      <c r="T1281" s="9">
        <f t="shared" si="118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9"/>
        <v>128</v>
      </c>
      <c r="Q1282" t="str">
        <f t="shared" si="115"/>
        <v>music</v>
      </c>
      <c r="R1282" t="str">
        <f t="shared" si="116"/>
        <v>rock</v>
      </c>
      <c r="S1282" s="9">
        <f t="shared" si="117"/>
        <v>40513.54923611111</v>
      </c>
      <c r="T1282" s="9">
        <f t="shared" si="118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si="119"/>
        <v>105</v>
      </c>
      <c r="Q1283" t="str">
        <f t="shared" ref="Q1283:Q1346" si="121">LEFT(N1283,FIND("/", N1283)-1)</f>
        <v>music</v>
      </c>
      <c r="R1283" t="str">
        <f t="shared" ref="R1283:R1346" si="122">RIGHT(N1283,LEN(N1283)-FIND("/",N1283)-0)</f>
        <v>rock</v>
      </c>
      <c r="S1283" s="9">
        <f t="shared" ref="S1283:S1346" si="123">(((J1283/60)/60)/24)+DATE(1970,1,1)+(-5/24)</f>
        <v>41463.535138888888</v>
      </c>
      <c r="T1283" s="9">
        <f t="shared" ref="T1283:T1346" si="124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ref="P1284:P1347" si="125">ROUNDUP(E1284/L1284,0)</f>
        <v>68</v>
      </c>
      <c r="Q1284" t="str">
        <f t="shared" si="121"/>
        <v>music</v>
      </c>
      <c r="R1284" t="str">
        <f t="shared" si="122"/>
        <v>rock</v>
      </c>
      <c r="S1284" s="9">
        <f t="shared" si="123"/>
        <v>41586.266840277778</v>
      </c>
      <c r="T1284" s="9">
        <f t="shared" si="124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5"/>
        <v>96</v>
      </c>
      <c r="Q1285" t="str">
        <f t="shared" si="121"/>
        <v>music</v>
      </c>
      <c r="R1285" t="str">
        <f t="shared" si="122"/>
        <v>rock</v>
      </c>
      <c r="S1285" s="9">
        <f t="shared" si="123"/>
        <v>41320.50913194444</v>
      </c>
      <c r="T1285" s="9">
        <f t="shared" si="124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5"/>
        <v>66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42712.026412037034</v>
      </c>
      <c r="T1286" s="9">
        <f t="shared" si="124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5"/>
        <v>33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42160.374710648146</v>
      </c>
      <c r="T1287" s="9">
        <f t="shared" si="124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5"/>
        <v>82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42039.176238425927</v>
      </c>
      <c r="T1288" s="9">
        <f t="shared" si="124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5"/>
        <v>25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42107.412685185183</v>
      </c>
      <c r="T1289" s="9">
        <f t="shared" si="124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5"/>
        <v>66</v>
      </c>
      <c r="Q1290" t="str">
        <f t="shared" si="121"/>
        <v>theater</v>
      </c>
      <c r="R1290" t="str">
        <f t="shared" si="122"/>
        <v>plays</v>
      </c>
      <c r="S1290" s="9">
        <f t="shared" si="123"/>
        <v>42560.946331018517</v>
      </c>
      <c r="T1290" s="9">
        <f t="shared" si="124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5"/>
        <v>37</v>
      </c>
      <c r="Q1291" t="str">
        <f t="shared" si="121"/>
        <v>theater</v>
      </c>
      <c r="R1291" t="str">
        <f t="shared" si="122"/>
        <v>plays</v>
      </c>
      <c r="S1291" s="9">
        <f t="shared" si="123"/>
        <v>42708.926446759251</v>
      </c>
      <c r="T1291" s="9">
        <f t="shared" si="124"/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5"/>
        <v>45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42086.406608796293</v>
      </c>
      <c r="T1292" s="9">
        <f t="shared" si="124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5"/>
        <v>105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42064.444340277776</v>
      </c>
      <c r="T1293" s="9">
        <f t="shared" si="124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5"/>
        <v>36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42256.555879629632</v>
      </c>
      <c r="T1294" s="9">
        <f t="shared" si="124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5"/>
        <v>128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42292.492719907408</v>
      </c>
      <c r="T1295" s="9">
        <f t="shared" si="124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5"/>
        <v>28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42278.245335648149</v>
      </c>
      <c r="T1296" s="9">
        <f t="shared" si="124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5"/>
        <v>40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42184.364548611113</v>
      </c>
      <c r="T1297" s="9">
        <f t="shared" si="124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5"/>
        <v>53</v>
      </c>
      <c r="Q1298" t="str">
        <f t="shared" si="121"/>
        <v>theater</v>
      </c>
      <c r="R1298" t="str">
        <f t="shared" si="122"/>
        <v>plays</v>
      </c>
      <c r="S1298" s="9">
        <f t="shared" si="123"/>
        <v>42422.842280092591</v>
      </c>
      <c r="T1298" s="9">
        <f t="shared" si="124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5"/>
        <v>93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42461.538865740738</v>
      </c>
      <c r="T1299" s="9">
        <f t="shared" si="124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5"/>
        <v>64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42458.472592592596</v>
      </c>
      <c r="T1300" s="9">
        <f t="shared" si="124"/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5"/>
        <v>136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42169.606006944443</v>
      </c>
      <c r="T1301" s="9">
        <f t="shared" si="124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5"/>
        <v>169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42483.466874999998</v>
      </c>
      <c r="T1302" s="9">
        <f t="shared" si="124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5"/>
        <v>71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42195.541412037033</v>
      </c>
      <c r="T1303" s="9">
        <f t="shared" si="124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5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42674.849664351852</v>
      </c>
      <c r="T1304" s="9">
        <f t="shared" si="124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5"/>
        <v>43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42566.232870370368</v>
      </c>
      <c r="T1305" s="9">
        <f t="shared" si="124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5"/>
        <v>153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42746.986168981479</v>
      </c>
      <c r="T1306" s="9">
        <f t="shared" si="124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5"/>
        <v>91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42543.457268518519</v>
      </c>
      <c r="T1307" s="9">
        <f t="shared" si="124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5"/>
        <v>202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41947.249236111107</v>
      </c>
      <c r="T1308" s="9">
        <f t="shared" si="124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5"/>
        <v>128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42387.294895833329</v>
      </c>
      <c r="T1309" s="9">
        <f t="shared" si="124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5"/>
        <v>30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42611.405231481483</v>
      </c>
      <c r="T1310" s="9">
        <f t="shared" si="124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5"/>
        <v>368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42257.674398148149</v>
      </c>
      <c r="T1311" s="9">
        <f t="shared" si="124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5"/>
        <v>130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42556.458912037029</v>
      </c>
      <c r="T1312" s="9">
        <f t="shared" si="124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5"/>
        <v>801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42669.593969907401</v>
      </c>
      <c r="T1313" s="9">
        <f t="shared" si="124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42082.494467592587</v>
      </c>
      <c r="T1314" s="9">
        <f t="shared" si="124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5"/>
        <v>103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42402.50131944444</v>
      </c>
      <c r="T1315" s="9">
        <f t="shared" si="124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5"/>
        <v>185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42604.461342592585</v>
      </c>
      <c r="T1316" s="9">
        <f t="shared" si="124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5"/>
        <v>163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42278.289907407401</v>
      </c>
      <c r="T1317" s="9">
        <f t="shared" si="124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42393.753576388881</v>
      </c>
      <c r="T1318" s="9">
        <f t="shared" si="124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5"/>
        <v>604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42520.027152777773</v>
      </c>
      <c r="T1319" s="9">
        <f t="shared" si="124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5"/>
        <v>46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41984.835324074076</v>
      </c>
      <c r="T1320" s="9">
        <f t="shared" si="124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5"/>
        <v>98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41816.603761574072</v>
      </c>
      <c r="T1321" s="9">
        <f t="shared" si="124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5"/>
        <v>168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42705.482013888883</v>
      </c>
      <c r="T1322" s="9">
        <f t="shared" si="124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5"/>
        <v>860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42697.540937499994</v>
      </c>
      <c r="T1323" s="9">
        <f t="shared" si="124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5"/>
        <v>27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42115.448206018518</v>
      </c>
      <c r="T1324" s="9">
        <f t="shared" si="124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5"/>
        <v>31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42451.490115740737</v>
      </c>
      <c r="T1325" s="9">
        <f t="shared" si="124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5"/>
        <v>55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42626.425370370365</v>
      </c>
      <c r="T1326" s="9">
        <f t="shared" si="124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5"/>
        <v>61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42703.877719907403</v>
      </c>
      <c r="T1327" s="9">
        <f t="shared" si="124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5"/>
        <v>103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41974.583657407398</v>
      </c>
      <c r="T1328" s="9">
        <f t="shared" si="124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5"/>
        <v>42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42123.470312500001</v>
      </c>
      <c r="T1329" s="9">
        <f t="shared" si="124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5"/>
        <v>117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42612.434421296297</v>
      </c>
      <c r="T1330" s="9">
        <f t="shared" si="124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5"/>
        <v>46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41935.013252314813</v>
      </c>
      <c r="T1331" s="9">
        <f t="shared" si="124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5"/>
        <v>158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42522.068391203698</v>
      </c>
      <c r="T1332" s="9">
        <f t="shared" si="124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5"/>
        <v>101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42569.295763888884</v>
      </c>
      <c r="T1333" s="9">
        <f t="shared" si="124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5"/>
        <v>#DIV/0!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42731.851944444446</v>
      </c>
      <c r="T1334" s="9">
        <f t="shared" si="124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5"/>
        <v>#DIV/0!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41805.8984375</v>
      </c>
      <c r="T1335" s="9">
        <f t="shared" si="124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5"/>
        <v>52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42410.565821759257</v>
      </c>
      <c r="T1336" s="9">
        <f t="shared" si="124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5"/>
        <v>309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42313.728032407402</v>
      </c>
      <c r="T1337" s="9">
        <f t="shared" si="124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5"/>
        <v>380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41955.655416666668</v>
      </c>
      <c r="T1338" s="9">
        <f t="shared" si="124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5"/>
        <v>177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42767.368969907409</v>
      </c>
      <c r="T1339" s="9">
        <f t="shared" si="124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5"/>
        <v>67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42188.595289351848</v>
      </c>
      <c r="T1340" s="9">
        <f t="shared" si="124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5"/>
        <v>90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41936.438831018517</v>
      </c>
      <c r="T1341" s="9">
        <f t="shared" si="124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5"/>
        <v>#DIV/0!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41836.387187499997</v>
      </c>
      <c r="T1342" s="9">
        <f t="shared" si="124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5"/>
        <v>383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42612.415706018517</v>
      </c>
      <c r="T1343" s="9">
        <f t="shared" si="124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42172.608090277768</v>
      </c>
      <c r="T1344" s="9">
        <f t="shared" si="124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5"/>
        <v>159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42542.318090277775</v>
      </c>
      <c r="T1345" s="9">
        <f t="shared" si="124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5"/>
        <v>41</v>
      </c>
      <c r="Q1346" t="str">
        <f t="shared" si="121"/>
        <v>publishing</v>
      </c>
      <c r="R1346" t="str">
        <f t="shared" si="122"/>
        <v>nonfiction</v>
      </c>
      <c r="S1346" s="9">
        <f t="shared" si="123"/>
        <v>42522.581469907404</v>
      </c>
      <c r="T1346" s="9">
        <f t="shared" si="124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si="125"/>
        <v>54</v>
      </c>
      <c r="Q1347" t="str">
        <f t="shared" ref="Q1347:Q1410" si="127">LEFT(N1347,FIND("/", N1347)-1)</f>
        <v>publishing</v>
      </c>
      <c r="R1347" t="str">
        <f t="shared" ref="R1347:R1410" si="128">RIGHT(N1347,LEN(N1347)-FIND("/",N1347)-0)</f>
        <v>nonfiction</v>
      </c>
      <c r="S1347" s="9">
        <f t="shared" ref="S1347:S1410" si="129">(((J1347/60)/60)/24)+DATE(1970,1,1)+(-5/24)</f>
        <v>41799.606006944443</v>
      </c>
      <c r="T1347" s="9">
        <f t="shared" ref="T1347:T1410" si="130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ref="P1348:P1411" si="131">ROUNDUP(E1348/L1348,0)</f>
        <v>49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41421.867488425924</v>
      </c>
      <c r="T1348" s="9">
        <f t="shared" si="130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31"/>
        <v>83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42040.429687499993</v>
      </c>
      <c r="T1349" s="9">
        <f t="shared" si="130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31"/>
        <v>231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41963.29783564814</v>
      </c>
      <c r="T1350" s="9">
        <f t="shared" si="130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31"/>
        <v>60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42317.124247685184</v>
      </c>
      <c r="T1351" s="9">
        <f t="shared" si="130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31"/>
        <v>67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42333.804791666662</v>
      </c>
      <c r="T1352" s="9">
        <f t="shared" si="130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31"/>
        <v>169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42382.531759259255</v>
      </c>
      <c r="T1353" s="9">
        <f t="shared" si="130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31"/>
        <v>60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42200.369976851849</v>
      </c>
      <c r="T1354" s="9">
        <f t="shared" si="130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31"/>
        <v>32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41308.909583333334</v>
      </c>
      <c r="T1355" s="9">
        <f t="shared" si="130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31"/>
        <v>25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42502.599293981482</v>
      </c>
      <c r="T1356" s="9">
        <f t="shared" si="130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31"/>
        <v>26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41213.046354166661</v>
      </c>
      <c r="T1357" s="9">
        <f t="shared" si="130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31"/>
        <v>72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41429.830555555556</v>
      </c>
      <c r="T1358" s="9">
        <f t="shared" si="130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31"/>
        <v>39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41304.753900462958</v>
      </c>
      <c r="T1359" s="9">
        <f t="shared" si="130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31"/>
        <v>69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40689.362534722219</v>
      </c>
      <c r="T1360" s="9">
        <f t="shared" si="130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31"/>
        <v>41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40668.606365740736</v>
      </c>
      <c r="T1361" s="9">
        <f t="shared" si="130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31"/>
        <v>33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41095.692361111105</v>
      </c>
      <c r="T1362" s="9">
        <f t="shared" si="130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31"/>
        <v>29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41781.508935185186</v>
      </c>
      <c r="T1363" s="9">
        <f t="shared" si="130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31"/>
        <v>44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41464.726053240738</v>
      </c>
      <c r="T1364" s="9">
        <f t="shared" si="130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42396.635729166665</v>
      </c>
      <c r="T1365" s="9">
        <f t="shared" si="130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31"/>
        <v>347</v>
      </c>
      <c r="Q1366" t="str">
        <f t="shared" si="127"/>
        <v>music</v>
      </c>
      <c r="R1366" t="str">
        <f t="shared" si="128"/>
        <v>rock</v>
      </c>
      <c r="S1366" s="9">
        <f t="shared" si="129"/>
        <v>41951.487337962957</v>
      </c>
      <c r="T1366" s="9">
        <f t="shared" si="130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31"/>
        <v>82</v>
      </c>
      <c r="Q1367" t="str">
        <f t="shared" si="127"/>
        <v>music</v>
      </c>
      <c r="R1367" t="str">
        <f t="shared" si="128"/>
        <v>rock</v>
      </c>
      <c r="S1367" s="9">
        <f t="shared" si="129"/>
        <v>42049.524907407402</v>
      </c>
      <c r="T1367" s="9">
        <f t="shared" si="130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31"/>
        <v>65</v>
      </c>
      <c r="Q1368" t="str">
        <f t="shared" si="127"/>
        <v>music</v>
      </c>
      <c r="R1368" t="str">
        <f t="shared" si="128"/>
        <v>rock</v>
      </c>
      <c r="S1368" s="9">
        <f t="shared" si="129"/>
        <v>41924.787766203699</v>
      </c>
      <c r="T1368" s="9">
        <f t="shared" si="130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31"/>
        <v>64</v>
      </c>
      <c r="Q1369" t="str">
        <f t="shared" si="127"/>
        <v>music</v>
      </c>
      <c r="R1369" t="str">
        <f t="shared" si="128"/>
        <v>rock</v>
      </c>
      <c r="S1369" s="9">
        <f t="shared" si="129"/>
        <v>42291.794560185182</v>
      </c>
      <c r="T1369" s="9">
        <f t="shared" si="130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31"/>
        <v>64</v>
      </c>
      <c r="Q1370" t="str">
        <f t="shared" si="127"/>
        <v>music</v>
      </c>
      <c r="R1370" t="str">
        <f t="shared" si="128"/>
        <v>rock</v>
      </c>
      <c r="S1370" s="9">
        <f t="shared" si="129"/>
        <v>42145.982569444437</v>
      </c>
      <c r="T1370" s="9">
        <f t="shared" si="130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31"/>
        <v>84</v>
      </c>
      <c r="Q1371" t="str">
        <f t="shared" si="127"/>
        <v>music</v>
      </c>
      <c r="R1371" t="str">
        <f t="shared" si="128"/>
        <v>rock</v>
      </c>
      <c r="S1371" s="9">
        <f t="shared" si="129"/>
        <v>41710.385949074072</v>
      </c>
      <c r="T1371" s="9">
        <f t="shared" si="130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31"/>
        <v>78</v>
      </c>
      <c r="Q1372" t="str">
        <f t="shared" si="127"/>
        <v>music</v>
      </c>
      <c r="R1372" t="str">
        <f t="shared" si="128"/>
        <v>rock</v>
      </c>
      <c r="S1372" s="9">
        <f t="shared" si="129"/>
        <v>41547.795023148145</v>
      </c>
      <c r="T1372" s="9">
        <f t="shared" si="130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31"/>
        <v>108</v>
      </c>
      <c r="Q1373" t="str">
        <f t="shared" si="127"/>
        <v>music</v>
      </c>
      <c r="R1373" t="str">
        <f t="shared" si="128"/>
        <v>rock</v>
      </c>
      <c r="S1373" s="9">
        <f t="shared" si="129"/>
        <v>42101.550254629627</v>
      </c>
      <c r="T1373" s="9">
        <f t="shared" si="130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31"/>
        <v>39</v>
      </c>
      <c r="Q1374" t="str">
        <f t="shared" si="127"/>
        <v>music</v>
      </c>
      <c r="R1374" t="str">
        <f t="shared" si="128"/>
        <v>rock</v>
      </c>
      <c r="S1374" s="9">
        <f t="shared" si="129"/>
        <v>41072.53162037037</v>
      </c>
      <c r="T1374" s="9">
        <f t="shared" si="130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31"/>
        <v>202</v>
      </c>
      <c r="Q1375" t="str">
        <f t="shared" si="127"/>
        <v>music</v>
      </c>
      <c r="R1375" t="str">
        <f t="shared" si="128"/>
        <v>rock</v>
      </c>
      <c r="S1375" s="9">
        <f t="shared" si="129"/>
        <v>42704.743437499994</v>
      </c>
      <c r="T1375" s="9">
        <f t="shared" si="130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31"/>
        <v>44</v>
      </c>
      <c r="Q1376" t="str">
        <f t="shared" si="127"/>
        <v>music</v>
      </c>
      <c r="R1376" t="str">
        <f t="shared" si="128"/>
        <v>rock</v>
      </c>
      <c r="S1376" s="9">
        <f t="shared" si="129"/>
        <v>42423.953564814808</v>
      </c>
      <c r="T1376" s="9">
        <f t="shared" si="130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31"/>
        <v>63</v>
      </c>
      <c r="Q1377" t="str">
        <f t="shared" si="127"/>
        <v>music</v>
      </c>
      <c r="R1377" t="str">
        <f t="shared" si="128"/>
        <v>rock</v>
      </c>
      <c r="S1377" s="9">
        <f t="shared" si="129"/>
        <v>42719.857858796291</v>
      </c>
      <c r="T1377" s="9">
        <f t="shared" si="130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31"/>
        <v>56</v>
      </c>
      <c r="Q1378" t="str">
        <f t="shared" si="127"/>
        <v>music</v>
      </c>
      <c r="R1378" t="str">
        <f t="shared" si="128"/>
        <v>rock</v>
      </c>
      <c r="S1378" s="9">
        <f t="shared" si="129"/>
        <v>42677.460717592585</v>
      </c>
      <c r="T1378" s="9">
        <f t="shared" si="130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31"/>
        <v>49</v>
      </c>
      <c r="Q1379" t="str">
        <f t="shared" si="127"/>
        <v>music</v>
      </c>
      <c r="R1379" t="str">
        <f t="shared" si="128"/>
        <v>rock</v>
      </c>
      <c r="S1379" s="9">
        <f t="shared" si="129"/>
        <v>42747.01122685185</v>
      </c>
      <c r="T1379" s="9">
        <f t="shared" si="130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31"/>
        <v>31</v>
      </c>
      <c r="Q1380" t="str">
        <f t="shared" si="127"/>
        <v>music</v>
      </c>
      <c r="R1380" t="str">
        <f t="shared" si="128"/>
        <v>rock</v>
      </c>
      <c r="S1380" s="9">
        <f t="shared" si="129"/>
        <v>42568.551041666658</v>
      </c>
      <c r="T1380" s="9">
        <f t="shared" si="130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31"/>
        <v>74</v>
      </c>
      <c r="Q1381" t="str">
        <f t="shared" si="127"/>
        <v>music</v>
      </c>
      <c r="R1381" t="str">
        <f t="shared" si="128"/>
        <v>rock</v>
      </c>
      <c r="S1381" s="9">
        <f t="shared" si="129"/>
        <v>42130.28328703704</v>
      </c>
      <c r="T1381" s="9">
        <f t="shared" si="130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31"/>
        <v>22</v>
      </c>
      <c r="Q1382" t="str">
        <f t="shared" si="127"/>
        <v>music</v>
      </c>
      <c r="R1382" t="str">
        <f t="shared" si="128"/>
        <v>rock</v>
      </c>
      <c r="S1382" s="9">
        <f t="shared" si="129"/>
        <v>42141.554467592585</v>
      </c>
      <c r="T1382" s="9">
        <f t="shared" si="130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31"/>
        <v>74</v>
      </c>
      <c r="Q1383" t="str">
        <f t="shared" si="127"/>
        <v>music</v>
      </c>
      <c r="R1383" t="str">
        <f t="shared" si="128"/>
        <v>rock</v>
      </c>
      <c r="S1383" s="9">
        <f t="shared" si="129"/>
        <v>42703.006076388883</v>
      </c>
      <c r="T1383" s="9">
        <f t="shared" si="130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31"/>
        <v>57</v>
      </c>
      <c r="Q1384" t="str">
        <f t="shared" si="127"/>
        <v>music</v>
      </c>
      <c r="R1384" t="str">
        <f t="shared" si="128"/>
        <v>rock</v>
      </c>
      <c r="S1384" s="9">
        <f t="shared" si="129"/>
        <v>41370.591851851852</v>
      </c>
      <c r="T1384" s="9">
        <f t="shared" si="130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31"/>
        <v>51</v>
      </c>
      <c r="Q1385" t="str">
        <f t="shared" si="127"/>
        <v>music</v>
      </c>
      <c r="R1385" t="str">
        <f t="shared" si="128"/>
        <v>rock</v>
      </c>
      <c r="S1385" s="9">
        <f t="shared" si="129"/>
        <v>42706.866643518515</v>
      </c>
      <c r="T1385" s="9">
        <f t="shared" si="130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31"/>
        <v>69</v>
      </c>
      <c r="Q1386" t="str">
        <f t="shared" si="127"/>
        <v>music</v>
      </c>
      <c r="R1386" t="str">
        <f t="shared" si="128"/>
        <v>rock</v>
      </c>
      <c r="S1386" s="9">
        <f t="shared" si="129"/>
        <v>42160.526874999996</v>
      </c>
      <c r="T1386" s="9">
        <f t="shared" si="130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31"/>
        <v>66</v>
      </c>
      <c r="Q1387" t="str">
        <f t="shared" si="127"/>
        <v>music</v>
      </c>
      <c r="R1387" t="str">
        <f t="shared" si="128"/>
        <v>rock</v>
      </c>
      <c r="S1387" s="9">
        <f t="shared" si="129"/>
        <v>42433.480567129627</v>
      </c>
      <c r="T1387" s="9">
        <f t="shared" si="130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31"/>
        <v>63</v>
      </c>
      <c r="Q1388" t="str">
        <f t="shared" si="127"/>
        <v>music</v>
      </c>
      <c r="R1388" t="str">
        <f t="shared" si="128"/>
        <v>rock</v>
      </c>
      <c r="S1388" s="9">
        <f t="shared" si="129"/>
        <v>42184.438530092586</v>
      </c>
      <c r="T1388" s="9">
        <f t="shared" si="130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31"/>
        <v>71</v>
      </c>
      <c r="Q1389" t="str">
        <f t="shared" si="127"/>
        <v>music</v>
      </c>
      <c r="R1389" t="str">
        <f t="shared" si="128"/>
        <v>rock</v>
      </c>
      <c r="S1389" s="9">
        <f t="shared" si="129"/>
        <v>42126.712905092594</v>
      </c>
      <c r="T1389" s="9">
        <f t="shared" si="130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31"/>
        <v>61</v>
      </c>
      <c r="Q1390" t="str">
        <f t="shared" si="127"/>
        <v>music</v>
      </c>
      <c r="R1390" t="str">
        <f t="shared" si="128"/>
        <v>rock</v>
      </c>
      <c r="S1390" s="9">
        <f t="shared" si="129"/>
        <v>42634.406446759262</v>
      </c>
      <c r="T1390" s="9">
        <f t="shared" si="130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31"/>
        <v>22</v>
      </c>
      <c r="Q1391" t="str">
        <f t="shared" si="127"/>
        <v>music</v>
      </c>
      <c r="R1391" t="str">
        <f t="shared" si="128"/>
        <v>rock</v>
      </c>
      <c r="S1391" s="9">
        <f t="shared" si="129"/>
        <v>42565.272650462961</v>
      </c>
      <c r="T1391" s="9">
        <f t="shared" si="130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31"/>
        <v>161</v>
      </c>
      <c r="Q1392" t="str">
        <f t="shared" si="127"/>
        <v>music</v>
      </c>
      <c r="R1392" t="str">
        <f t="shared" si="128"/>
        <v>rock</v>
      </c>
      <c r="S1392" s="9">
        <f t="shared" si="129"/>
        <v>42087.594976851848</v>
      </c>
      <c r="T1392" s="9">
        <f t="shared" si="130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31"/>
        <v>43</v>
      </c>
      <c r="Q1393" t="str">
        <f t="shared" si="127"/>
        <v>music</v>
      </c>
      <c r="R1393" t="str">
        <f t="shared" si="128"/>
        <v>rock</v>
      </c>
      <c r="S1393" s="9">
        <f t="shared" si="129"/>
        <v>42193.442337962959</v>
      </c>
      <c r="T1393" s="9">
        <f t="shared" si="130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31"/>
        <v>28</v>
      </c>
      <c r="Q1394" t="str">
        <f t="shared" si="127"/>
        <v>music</v>
      </c>
      <c r="R1394" t="str">
        <f t="shared" si="128"/>
        <v>rock</v>
      </c>
      <c r="S1394" s="9">
        <f t="shared" si="129"/>
        <v>42400.946597222217</v>
      </c>
      <c r="T1394" s="9">
        <f t="shared" si="130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31"/>
        <v>197</v>
      </c>
      <c r="Q1395" t="str">
        <f t="shared" si="127"/>
        <v>music</v>
      </c>
      <c r="R1395" t="str">
        <f t="shared" si="128"/>
        <v>rock</v>
      </c>
      <c r="S1395" s="9">
        <f t="shared" si="129"/>
        <v>42553.473645833328</v>
      </c>
      <c r="T1395" s="9">
        <f t="shared" si="130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31"/>
        <v>54</v>
      </c>
      <c r="Q1396" t="str">
        <f t="shared" si="127"/>
        <v>music</v>
      </c>
      <c r="R1396" t="str">
        <f t="shared" si="128"/>
        <v>rock</v>
      </c>
      <c r="S1396" s="9">
        <f t="shared" si="129"/>
        <v>42751.936643518515</v>
      </c>
      <c r="T1396" s="9">
        <f t="shared" si="130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31"/>
        <v>48</v>
      </c>
      <c r="Q1397" t="str">
        <f t="shared" si="127"/>
        <v>music</v>
      </c>
      <c r="R1397" t="str">
        <f t="shared" si="128"/>
        <v>rock</v>
      </c>
      <c r="S1397" s="9">
        <f t="shared" si="129"/>
        <v>42719.700011574074</v>
      </c>
      <c r="T1397" s="9">
        <f t="shared" si="130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31"/>
        <v>89</v>
      </c>
      <c r="Q1398" t="str">
        <f t="shared" si="127"/>
        <v>music</v>
      </c>
      <c r="R1398" t="str">
        <f t="shared" si="128"/>
        <v>rock</v>
      </c>
      <c r="S1398" s="9">
        <f t="shared" si="129"/>
        <v>42018.790300925924</v>
      </c>
      <c r="T1398" s="9">
        <f t="shared" si="130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31"/>
        <v>73</v>
      </c>
      <c r="Q1399" t="str">
        <f t="shared" si="127"/>
        <v>music</v>
      </c>
      <c r="R1399" t="str">
        <f t="shared" si="128"/>
        <v>rock</v>
      </c>
      <c r="S1399" s="9">
        <f t="shared" si="129"/>
        <v>42640.709606481476</v>
      </c>
      <c r="T1399" s="9">
        <f t="shared" si="130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31"/>
        <v>75</v>
      </c>
      <c r="Q1400" t="str">
        <f t="shared" si="127"/>
        <v>music</v>
      </c>
      <c r="R1400" t="str">
        <f t="shared" si="128"/>
        <v>rock</v>
      </c>
      <c r="S1400" s="9">
        <f t="shared" si="129"/>
        <v>42526.665902777771</v>
      </c>
      <c r="T1400" s="9">
        <f t="shared" si="130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31"/>
        <v>62</v>
      </c>
      <c r="Q1401" t="str">
        <f t="shared" si="127"/>
        <v>music</v>
      </c>
      <c r="R1401" t="str">
        <f t="shared" si="128"/>
        <v>rock</v>
      </c>
      <c r="S1401" s="9">
        <f t="shared" si="129"/>
        <v>41888.795983796292</v>
      </c>
      <c r="T1401" s="9">
        <f t="shared" si="130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31"/>
        <v>18</v>
      </c>
      <c r="Q1402" t="str">
        <f t="shared" si="127"/>
        <v>music</v>
      </c>
      <c r="R1402" t="str">
        <f t="shared" si="128"/>
        <v>rock</v>
      </c>
      <c r="S1402" s="9">
        <f t="shared" si="129"/>
        <v>42498.132789351854</v>
      </c>
      <c r="T1402" s="9">
        <f t="shared" si="130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31"/>
        <v>52</v>
      </c>
      <c r="Q1403" t="str">
        <f t="shared" si="127"/>
        <v>music</v>
      </c>
      <c r="R1403" t="str">
        <f t="shared" si="128"/>
        <v>rock</v>
      </c>
      <c r="S1403" s="9">
        <f t="shared" si="129"/>
        <v>41399.787893518514</v>
      </c>
      <c r="T1403" s="9">
        <f t="shared" si="130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31"/>
        <v>25</v>
      </c>
      <c r="Q1404" t="str">
        <f t="shared" si="127"/>
        <v>music</v>
      </c>
      <c r="R1404" t="str">
        <f t="shared" si="128"/>
        <v>rock</v>
      </c>
      <c r="S1404" s="9">
        <f t="shared" si="129"/>
        <v>42064.845034722217</v>
      </c>
      <c r="T1404" s="9">
        <f t="shared" si="130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31"/>
        <v>63</v>
      </c>
      <c r="Q1405" t="str">
        <f t="shared" si="127"/>
        <v>music</v>
      </c>
      <c r="R1405" t="str">
        <f t="shared" si="128"/>
        <v>rock</v>
      </c>
      <c r="S1405" s="9">
        <f t="shared" si="129"/>
        <v>41450.854571759257</v>
      </c>
      <c r="T1405" s="9">
        <f t="shared" si="130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31"/>
        <v>49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42032.30190972222</v>
      </c>
      <c r="T1406" s="9">
        <f t="shared" si="130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31"/>
        <v>7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41941.472233796296</v>
      </c>
      <c r="T1407" s="9">
        <f t="shared" si="130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42297.224618055552</v>
      </c>
      <c r="T1408" s="9">
        <f t="shared" si="130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31"/>
        <v>8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41838.32844907407</v>
      </c>
      <c r="T1409" s="9">
        <f t="shared" si="130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9">
        <f t="shared" si="129"/>
        <v>42291.663842592585</v>
      </c>
      <c r="T1410" s="9">
        <f t="shared" si="130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si="131"/>
        <v>#DIV/0!</v>
      </c>
      <c r="Q1411" t="str">
        <f t="shared" ref="Q1411:Q1474" si="133">LEFT(N1411,FIND("/", N1411)-1)</f>
        <v>publishing</v>
      </c>
      <c r="R1411" t="str">
        <f t="shared" ref="R1411:R1474" si="134">RIGHT(N1411,LEN(N1411)-FIND("/",N1411)-0)</f>
        <v>translations</v>
      </c>
      <c r="S1411" s="9">
        <f t="shared" ref="S1411:S1474" si="135">(((J1411/60)/60)/24)+DATE(1970,1,1)+(-5/24)</f>
        <v>41944.925173611111</v>
      </c>
      <c r="T1411" s="9">
        <f t="shared" ref="T1411:T1474" si="136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ref="P1412:P1475" si="137">ROUNDUP(E1412/L1412,0)</f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42479.110185185178</v>
      </c>
      <c r="T1412" s="9">
        <f t="shared" si="136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7"/>
        <v>3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42012.850694444445</v>
      </c>
      <c r="T1413" s="9">
        <f t="shared" si="136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7"/>
        <v>25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41946.855312499996</v>
      </c>
      <c r="T1414" s="9">
        <f t="shared" si="136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42360.228819444441</v>
      </c>
      <c r="T1415" s="9">
        <f t="shared" si="136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42708.044756944444</v>
      </c>
      <c r="T1416" s="9">
        <f t="shared" si="136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7"/>
        <v>89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42192.467488425922</v>
      </c>
      <c r="T1417" s="9">
        <f t="shared" si="136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7"/>
        <v>#DIV/0!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42299.717812499999</v>
      </c>
      <c r="T1418" s="9">
        <f t="shared" si="136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7"/>
        <v>28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42231.941828703704</v>
      </c>
      <c r="T1419" s="9">
        <f t="shared" si="136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42395.248078703698</v>
      </c>
      <c r="T1420" s="9">
        <f t="shared" si="136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7"/>
        <v>45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42622.24790509259</v>
      </c>
      <c r="T1421" s="9">
        <f t="shared" si="136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42524.459328703706</v>
      </c>
      <c r="T1422" s="9">
        <f t="shared" si="136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42013.707280092589</v>
      </c>
      <c r="T1423" s="9">
        <f t="shared" si="136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42604.031296296293</v>
      </c>
      <c r="T1424" s="9">
        <f t="shared" si="136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42340.151979166665</v>
      </c>
      <c r="T1425" s="9">
        <f t="shared" si="136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7"/>
        <v>110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42676.509282407402</v>
      </c>
      <c r="T1426" s="9">
        <f t="shared" si="136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7"/>
        <v>#DIV/0!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42092.923136574071</v>
      </c>
      <c r="T1427" s="9">
        <f t="shared" si="136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7"/>
        <v>#DIV/0!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42180.181944444441</v>
      </c>
      <c r="T1428" s="9">
        <f t="shared" si="136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7"/>
        <v>105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42601.643344907403</v>
      </c>
      <c r="T1429" s="9">
        <f t="shared" si="136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42432.171493055554</v>
      </c>
      <c r="T1430" s="9">
        <f t="shared" si="136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7"/>
        <v>#DIV/0!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42073.852337962955</v>
      </c>
      <c r="T1431" s="9">
        <f t="shared" si="136"/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7"/>
        <v>81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41961.605185185181</v>
      </c>
      <c r="T1432" s="9">
        <f t="shared" si="136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7"/>
        <v>116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42304.002499999995</v>
      </c>
      <c r="T1433" s="9">
        <f t="shared" si="136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7"/>
        <v>#DIV/0!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42175.572083333333</v>
      </c>
      <c r="T1434" s="9">
        <f t="shared" si="136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7"/>
        <v>81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42673.417534722219</v>
      </c>
      <c r="T1435" s="9">
        <f t="shared" si="136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7"/>
        <v>745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42142.558773148143</v>
      </c>
      <c r="T1436" s="9">
        <f t="shared" si="136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7"/>
        <v>8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42258.57199074074</v>
      </c>
      <c r="T1437" s="9">
        <f t="shared" si="136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7"/>
        <v>39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42391.141863425924</v>
      </c>
      <c r="T1438" s="9">
        <f t="shared" si="136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7"/>
        <v>37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41796.32336805555</v>
      </c>
      <c r="T1439" s="9">
        <f t="shared" si="136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42457.663182870368</v>
      </c>
      <c r="T1440" s="9">
        <f t="shared" si="136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42040.621539351843</v>
      </c>
      <c r="T1441" s="9">
        <f t="shared" si="136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42486.540081018517</v>
      </c>
      <c r="T1442" s="9">
        <f t="shared" si="136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7"/>
        <v>674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42198.557511574072</v>
      </c>
      <c r="T1443" s="9">
        <f t="shared" si="136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7"/>
        <v>#DIV/0!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42485.437013888884</v>
      </c>
      <c r="T1444" s="9">
        <f t="shared" si="136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7"/>
        <v>#DIV/0!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42707.71769675926</v>
      </c>
      <c r="T1445" s="9">
        <f t="shared" si="136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7"/>
        <v>#DIV/0!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42199.665069444447</v>
      </c>
      <c r="T1446" s="9">
        <f t="shared" si="136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7"/>
        <v>#DIV/0!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42139.333969907406</v>
      </c>
      <c r="T1447" s="9">
        <f t="shared" si="136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7"/>
        <v>#DIV/0!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42461.239328703705</v>
      </c>
      <c r="T1448" s="9">
        <f t="shared" si="136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42529.52238425926</v>
      </c>
      <c r="T1449" s="9">
        <f t="shared" si="136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7"/>
        <v>#DIV/0!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42115.728217592587</v>
      </c>
      <c r="T1450" s="9">
        <f t="shared" si="136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7"/>
        <v>#DIV/0!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42086.603067129625</v>
      </c>
      <c r="T1451" s="9">
        <f t="shared" si="136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42389.962928240733</v>
      </c>
      <c r="T1452" s="9">
        <f t="shared" si="136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41931.75068287037</v>
      </c>
      <c r="T1453" s="9">
        <f t="shared" si="136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7"/>
        <v>#DIV/0!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41818.494942129626</v>
      </c>
      <c r="T1454" s="9">
        <f t="shared" si="136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7"/>
        <v>#DIV/0!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42795.487812499996</v>
      </c>
      <c r="T1455" s="9">
        <f t="shared" si="136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42463.658333333333</v>
      </c>
      <c r="T1456" s="9">
        <f t="shared" si="136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41832.46435185185</v>
      </c>
      <c r="T1457" s="9">
        <f t="shared" si="136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7"/>
        <v>49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42708.460243055553</v>
      </c>
      <c r="T1458" s="9">
        <f t="shared" si="136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7"/>
        <v>#DIV/0!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42289.688009259255</v>
      </c>
      <c r="T1459" s="9">
        <f t="shared" si="136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7"/>
        <v>#DIV/0!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41831.49722222222</v>
      </c>
      <c r="T1460" s="9">
        <f t="shared" si="136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7"/>
        <v>#DIV/0!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42311.996481481481</v>
      </c>
      <c r="T1461" s="9">
        <f t="shared" si="136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7"/>
        <v>#DIV/0!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41915.688634259255</v>
      </c>
      <c r="T1462" s="9">
        <f t="shared" si="136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7"/>
        <v>45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41899.436967592592</v>
      </c>
      <c r="T1463" s="9">
        <f t="shared" si="136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7"/>
        <v>29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41344.454525462963</v>
      </c>
      <c r="T1464" s="9">
        <f t="shared" si="136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7"/>
        <v>36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41326.702986111108</v>
      </c>
      <c r="T1465" s="9">
        <f t="shared" si="136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7"/>
        <v>35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41291.453217592592</v>
      </c>
      <c r="T1466" s="9">
        <f t="shared" si="136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7"/>
        <v>53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40959.526064814811</v>
      </c>
      <c r="T1467" s="9">
        <f t="shared" si="136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7"/>
        <v>70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42339.963726851849</v>
      </c>
      <c r="T1468" s="9">
        <f t="shared" si="136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7"/>
        <v>77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40933.593576388885</v>
      </c>
      <c r="T1469" s="9">
        <f t="shared" si="136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7"/>
        <v>34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40645.806122685186</v>
      </c>
      <c r="T1470" s="9">
        <f t="shared" si="136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7"/>
        <v>150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41290.390150462961</v>
      </c>
      <c r="T1471" s="9">
        <f t="shared" si="136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7"/>
        <v>24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41250.618784722217</v>
      </c>
      <c r="T1472" s="9">
        <f t="shared" si="136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7"/>
        <v>97</v>
      </c>
      <c r="Q1473" t="str">
        <f t="shared" si="133"/>
        <v>publishing</v>
      </c>
      <c r="R1473" t="str">
        <f t="shared" si="134"/>
        <v>radio &amp; podcasts</v>
      </c>
      <c r="S1473" s="9">
        <f t="shared" si="135"/>
        <v>42073.749236111107</v>
      </c>
      <c r="T1473" s="9">
        <f t="shared" si="136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7"/>
        <v>104</v>
      </c>
      <c r="Q1474" t="str">
        <f t="shared" si="133"/>
        <v>publishing</v>
      </c>
      <c r="R1474" t="str">
        <f t="shared" si="134"/>
        <v>radio &amp; podcasts</v>
      </c>
      <c r="S1474" s="9">
        <f t="shared" si="135"/>
        <v>41533.33452546296</v>
      </c>
      <c r="T1474" s="9">
        <f t="shared" si="136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si="137"/>
        <v>39</v>
      </c>
      <c r="Q1475" t="str">
        <f t="shared" ref="Q1475:Q1538" si="139">LEFT(N1475,FIND("/", N1475)-1)</f>
        <v>publishing</v>
      </c>
      <c r="R1475" t="str">
        <f t="shared" ref="R1475:R1538" si="140">RIGHT(N1475,LEN(N1475)-FIND("/",N1475)-0)</f>
        <v>radio &amp; podcasts</v>
      </c>
      <c r="S1475" s="9">
        <f t="shared" ref="S1475:S1538" si="141">(((J1475/60)/60)/24)+DATE(1970,1,1)+(-5/24)</f>
        <v>40939.771284722221</v>
      </c>
      <c r="T1475" s="9">
        <f t="shared" ref="T1475:T1538" si="142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ref="P1476:P1539" si="143">ROUNDUP(E1476/L1476,0)</f>
        <v>45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41500.519583333327</v>
      </c>
      <c r="T1476" s="9">
        <f t="shared" si="142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43"/>
        <v>65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41960.514618055553</v>
      </c>
      <c r="T1477" s="9">
        <f t="shared" si="142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43"/>
        <v>44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40765.833587962959</v>
      </c>
      <c r="T1478" s="9">
        <f t="shared" si="142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43"/>
        <v>91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40840.407453703701</v>
      </c>
      <c r="T1479" s="9">
        <f t="shared" si="142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43"/>
        <v>30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41394.663344907407</v>
      </c>
      <c r="T1480" s="9">
        <f t="shared" si="142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43"/>
        <v>31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41754.536909722221</v>
      </c>
      <c r="T1481" s="9">
        <f t="shared" si="142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43"/>
        <v>93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41464.725682870368</v>
      </c>
      <c r="T1482" s="9">
        <f t="shared" si="142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43"/>
        <v>18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41550.714641203704</v>
      </c>
      <c r="T1483" s="9">
        <f t="shared" si="142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43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41136.649722222224</v>
      </c>
      <c r="T1484" s="9">
        <f t="shared" si="142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42547.984664351847</v>
      </c>
      <c r="T1485" s="9">
        <f t="shared" si="142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43"/>
        <v>#DIV/0!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41052.992627314808</v>
      </c>
      <c r="T1486" s="9">
        <f t="shared" si="142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42130.587650462963</v>
      </c>
      <c r="T1487" s="9">
        <f t="shared" si="142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42031.960196759253</v>
      </c>
      <c r="T1488" s="9">
        <f t="shared" si="142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43"/>
        <v>#DIV/0!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42554.709155092591</v>
      </c>
      <c r="T1489" s="9">
        <f t="shared" si="142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41614.354861111111</v>
      </c>
      <c r="T1490" s="9">
        <f t="shared" si="142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43"/>
        <v>#DIV/0!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41198.403379629628</v>
      </c>
      <c r="T1491" s="9">
        <f t="shared" si="142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43"/>
        <v>48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41520.352708333332</v>
      </c>
      <c r="T1492" s="9">
        <f t="shared" si="142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41991.505127314813</v>
      </c>
      <c r="T1493" s="9">
        <f t="shared" si="142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40682.676458333335</v>
      </c>
      <c r="T1494" s="9">
        <f t="shared" si="142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43"/>
        <v>#DIV/0!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41411.658275462964</v>
      </c>
      <c r="T1495" s="9">
        <f t="shared" si="142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43"/>
        <v>41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42067.514039351845</v>
      </c>
      <c r="T1496" s="9">
        <f t="shared" si="142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43"/>
        <v>#DIV/0!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40752.581377314811</v>
      </c>
      <c r="T1497" s="9">
        <f t="shared" si="142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43"/>
        <v>#DIV/0!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41838.266886574071</v>
      </c>
      <c r="T1498" s="9">
        <f t="shared" si="142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43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41444.434282407405</v>
      </c>
      <c r="T1499" s="9">
        <f t="shared" si="142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41840.775208333333</v>
      </c>
      <c r="T1500" s="9">
        <f t="shared" si="142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43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42526.798993055556</v>
      </c>
      <c r="T1501" s="9">
        <f t="shared" si="142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43"/>
        <v>47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41365.69626157407</v>
      </c>
      <c r="T1502" s="9">
        <f t="shared" si="142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43"/>
        <v>98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42163.3752662037</v>
      </c>
      <c r="T1503" s="9">
        <f t="shared" si="142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43"/>
        <v>68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42426.33425925926</v>
      </c>
      <c r="T1504" s="9">
        <f t="shared" si="142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43"/>
        <v>57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42606.13890046296</v>
      </c>
      <c r="T1505" s="9">
        <f t="shared" si="142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43"/>
        <v>68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41772.44935185185</v>
      </c>
      <c r="T1506" s="9">
        <f t="shared" si="142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43"/>
        <v>49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42414.234988425924</v>
      </c>
      <c r="T1507" s="9">
        <f t="shared" si="142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43"/>
        <v>39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41814.577592592592</v>
      </c>
      <c r="T1508" s="9">
        <f t="shared" si="142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43"/>
        <v>79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40254.242002314815</v>
      </c>
      <c r="T1509" s="9">
        <f t="shared" si="142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43"/>
        <v>98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41786.406030092592</v>
      </c>
      <c r="T1510" s="9">
        <f t="shared" si="142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43"/>
        <v>111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42751.325057870366</v>
      </c>
      <c r="T1511" s="9">
        <f t="shared" si="142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43"/>
        <v>40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41809.176828703698</v>
      </c>
      <c r="T1512" s="9">
        <f t="shared" si="142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43"/>
        <v>76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42296.375046296293</v>
      </c>
      <c r="T1513" s="9">
        <f t="shared" si="142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43"/>
        <v>59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42741.476145833331</v>
      </c>
      <c r="T1514" s="9">
        <f t="shared" si="142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43"/>
        <v>56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41806.42900462963</v>
      </c>
      <c r="T1515" s="9">
        <f t="shared" si="142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43"/>
        <v>152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42234.389351851853</v>
      </c>
      <c r="T1516" s="9">
        <f t="shared" si="142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43"/>
        <v>850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42415.04510416666</v>
      </c>
      <c r="T1517" s="9">
        <f t="shared" si="142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43"/>
        <v>160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42619.258009259262</v>
      </c>
      <c r="T1518" s="9">
        <f t="shared" si="142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43"/>
        <v>40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41948.358252314814</v>
      </c>
      <c r="T1519" s="9">
        <f t="shared" si="142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43"/>
        <v>131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41760.611712962964</v>
      </c>
      <c r="T1520" s="9">
        <f t="shared" si="142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43"/>
        <v>65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41782.533368055556</v>
      </c>
      <c r="T1521" s="9">
        <f t="shared" si="142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43"/>
        <v>112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41955.649456018517</v>
      </c>
      <c r="T1522" s="9">
        <f t="shared" si="142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43"/>
        <v>171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42492.959386574068</v>
      </c>
      <c r="T1523" s="9">
        <f t="shared" si="142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43"/>
        <v>134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41899.621979166666</v>
      </c>
      <c r="T1524" s="9">
        <f t="shared" si="142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43"/>
        <v>96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41964.543009259258</v>
      </c>
      <c r="T1525" s="9">
        <f t="shared" si="142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43"/>
        <v>222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42756.292708333327</v>
      </c>
      <c r="T1526" s="9">
        <f t="shared" si="142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43"/>
        <v>33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42570.494652777772</v>
      </c>
      <c r="T1527" s="9">
        <f t="shared" si="142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43"/>
        <v>99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42339.067673611113</v>
      </c>
      <c r="T1528" s="9">
        <f t="shared" si="142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43"/>
        <v>56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42780.392199074071</v>
      </c>
      <c r="T1529" s="9">
        <f t="shared" si="142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43"/>
        <v>53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42736.524560185186</v>
      </c>
      <c r="T1530" s="9">
        <f t="shared" si="142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43"/>
        <v>136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42052.420370370368</v>
      </c>
      <c r="T1531" s="9">
        <f t="shared" si="142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43"/>
        <v>54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42275.558969907412</v>
      </c>
      <c r="T1532" s="9">
        <f t="shared" si="142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43"/>
        <v>57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41941.594050925924</v>
      </c>
      <c r="T1533" s="9">
        <f t="shared" si="142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43"/>
        <v>83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42391.266956018517</v>
      </c>
      <c r="T1534" s="9">
        <f t="shared" si="142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43"/>
        <v>89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42442.793715277774</v>
      </c>
      <c r="T1535" s="9">
        <f t="shared" si="142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43"/>
        <v>85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42221.465995370374</v>
      </c>
      <c r="T1536" s="9">
        <f t="shared" si="142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43"/>
        <v>49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42484.620729166665</v>
      </c>
      <c r="T1537" s="9">
        <f t="shared" si="142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43"/>
        <v>67</v>
      </c>
      <c r="Q1538" t="str">
        <f t="shared" si="139"/>
        <v>photography</v>
      </c>
      <c r="R1538" t="str">
        <f t="shared" si="140"/>
        <v>photobooks</v>
      </c>
      <c r="S1538" s="9">
        <f t="shared" si="141"/>
        <v>42213.593865740739</v>
      </c>
      <c r="T1538" s="9">
        <f t="shared" si="142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si="143"/>
        <v>97</v>
      </c>
      <c r="Q1539" t="str">
        <f t="shared" ref="Q1539:Q1602" si="145">LEFT(N1539,FIND("/", N1539)-1)</f>
        <v>photography</v>
      </c>
      <c r="R1539" t="str">
        <f t="shared" ref="R1539:R1602" si="146">RIGHT(N1539,LEN(N1539)-FIND("/",N1539)-0)</f>
        <v>photobooks</v>
      </c>
      <c r="S1539" s="9">
        <f t="shared" ref="S1539:S1602" si="147">(((J1539/60)/60)/24)+DATE(1970,1,1)+(-5/24)</f>
        <v>42552.106793981475</v>
      </c>
      <c r="T1539" s="9">
        <f t="shared" ref="T1539:T1602" si="148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ref="P1540:P1603" si="149">ROUNDUP(E1540/L1540,0)</f>
        <v>157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41981.57372685185</v>
      </c>
      <c r="T1540" s="9">
        <f t="shared" si="148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9"/>
        <v>96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42705.710868055547</v>
      </c>
      <c r="T1541" s="9">
        <f t="shared" si="148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9"/>
        <v>181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41938.798796296294</v>
      </c>
      <c r="T1542" s="9">
        <f t="shared" si="148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9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41974.503912037035</v>
      </c>
      <c r="T1543" s="9">
        <f t="shared" si="148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42170.788194444445</v>
      </c>
      <c r="T1544" s="9">
        <f t="shared" si="148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41935.301319444443</v>
      </c>
      <c r="T1545" s="9">
        <f t="shared" si="148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9"/>
        <v>#DIV/0!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42052.842870370368</v>
      </c>
      <c r="T1546" s="9">
        <f t="shared" si="148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9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42031.676319444443</v>
      </c>
      <c r="T1547" s="9">
        <f t="shared" si="148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9"/>
        <v>27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41839.004618055551</v>
      </c>
      <c r="T1548" s="9">
        <f t="shared" si="148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9"/>
        <v>#DIV/0!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42782.218541666669</v>
      </c>
      <c r="T1549" s="9">
        <f t="shared" si="148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42286.673842592594</v>
      </c>
      <c r="T1550" s="9">
        <f t="shared" si="148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9"/>
        <v>29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42280.927766203698</v>
      </c>
      <c r="T1551" s="9">
        <f t="shared" si="148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9"/>
        <v>15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42472.24113425926</v>
      </c>
      <c r="T1552" s="9">
        <f t="shared" si="148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9"/>
        <v>#DIV/0!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42121.616192129623</v>
      </c>
      <c r="T1553" s="9">
        <f t="shared" si="148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9"/>
        <v>133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41892.480416666665</v>
      </c>
      <c r="T1554" s="9">
        <f t="shared" si="148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9"/>
        <v>#DIV/0!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42219.074618055551</v>
      </c>
      <c r="T1555" s="9">
        <f t="shared" si="148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9"/>
        <v>#DIV/0!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42188.043865740743</v>
      </c>
      <c r="T1556" s="9">
        <f t="shared" si="148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9"/>
        <v>#DIV/0!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42241.405462962961</v>
      </c>
      <c r="T1557" s="9">
        <f t="shared" si="148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9"/>
        <v>57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42524.944722222215</v>
      </c>
      <c r="T1558" s="9">
        <f t="shared" si="148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41871.444826388884</v>
      </c>
      <c r="T1559" s="9">
        <f t="shared" si="148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9"/>
        <v>12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42185.189340277771</v>
      </c>
      <c r="T1560" s="9">
        <f t="shared" si="148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42107.844895833325</v>
      </c>
      <c r="T1561" s="9">
        <f t="shared" si="148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9"/>
        <v>24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41935.812418981477</v>
      </c>
      <c r="T1562" s="9">
        <f t="shared" si="148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41554.833368055552</v>
      </c>
      <c r="T1563" s="9">
        <f t="shared" si="148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9"/>
        <v>#DIV/0!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40079.357824074068</v>
      </c>
      <c r="T1564" s="9">
        <f t="shared" si="148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9"/>
        <v>43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41652.534155092588</v>
      </c>
      <c r="T1565" s="9">
        <f t="shared" si="148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42121.158668981479</v>
      </c>
      <c r="T1566" s="9">
        <f t="shared" si="148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40672.521539351852</v>
      </c>
      <c r="T1567" s="9">
        <f t="shared" si="148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9"/>
        <v>109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42549.708379629628</v>
      </c>
      <c r="T1568" s="9">
        <f t="shared" si="148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9"/>
        <v>27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41671.728530092587</v>
      </c>
      <c r="T1569" s="9">
        <f t="shared" si="148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41961.853993055549</v>
      </c>
      <c r="T1570" s="9">
        <f t="shared" si="148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9"/>
        <v>#DIV/0!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41389.471226851849</v>
      </c>
      <c r="T1571" s="9">
        <f t="shared" si="148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9"/>
        <v>48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42438.605115740742</v>
      </c>
      <c r="T1572" s="9">
        <f t="shared" si="148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42144.561145833337</v>
      </c>
      <c r="T1573" s="9">
        <f t="shared" si="148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9"/>
        <v>42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42403.824756944443</v>
      </c>
      <c r="T1574" s="9">
        <f t="shared" si="148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9"/>
        <v>75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42785.791689814818</v>
      </c>
      <c r="T1575" s="9">
        <f t="shared" si="148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9"/>
        <v>85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42017.719085648147</v>
      </c>
      <c r="T1576" s="9">
        <f t="shared" si="148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9"/>
        <v>66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41799.315925925926</v>
      </c>
      <c r="T1577" s="9">
        <f t="shared" si="148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42140.670925925922</v>
      </c>
      <c r="T1578" s="9">
        <f t="shared" si="148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9"/>
        <v>28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41054.639444444445</v>
      </c>
      <c r="T1579" s="9">
        <f t="shared" si="148"/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9"/>
        <v>52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40398.857534722221</v>
      </c>
      <c r="T1580" s="9">
        <f t="shared" si="148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41481.788090277776</v>
      </c>
      <c r="T1581" s="9">
        <f t="shared" si="148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9"/>
        <v>#DIV/0!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40989.841736111113</v>
      </c>
      <c r="T1582" s="9">
        <f t="shared" si="148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9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42325.240624999999</v>
      </c>
      <c r="T1583" s="9">
        <f t="shared" si="148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42246.581631944442</v>
      </c>
      <c r="T1584" s="9">
        <f t="shared" si="148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41877.696655092594</v>
      </c>
      <c r="T1585" s="9">
        <f t="shared" si="148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9"/>
        <v>#DIV/0!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41779.440983796296</v>
      </c>
      <c r="T1586" s="9">
        <f t="shared" si="148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9"/>
        <v>132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42707.687129629623</v>
      </c>
      <c r="T1587" s="9">
        <f t="shared" si="148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9"/>
        <v>#DIV/0!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42068.896087962967</v>
      </c>
      <c r="T1588" s="9">
        <f t="shared" si="148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9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41956.742650462962</v>
      </c>
      <c r="T1589" s="9">
        <f t="shared" si="148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9"/>
        <v>#DIV/0!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42005.041655092595</v>
      </c>
      <c r="T1590" s="9">
        <f t="shared" si="148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9"/>
        <v>#DIV/0!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42256.776458333326</v>
      </c>
      <c r="T1591" s="9">
        <f t="shared" si="148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42240.648888888885</v>
      </c>
      <c r="T1592" s="9">
        <f t="shared" si="148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9"/>
        <v>45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42433.517835648141</v>
      </c>
      <c r="T1593" s="9">
        <f t="shared" si="148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9"/>
        <v>#DIV/0!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42045.86440972222</v>
      </c>
      <c r="T1594" s="9">
        <f t="shared" si="148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9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42033.63721064815</v>
      </c>
      <c r="T1595" s="9">
        <f t="shared" si="148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9"/>
        <v>21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42445.504421296289</v>
      </c>
      <c r="T1596" s="9">
        <f t="shared" si="148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41779.84175925926</v>
      </c>
      <c r="T1597" s="9">
        <f t="shared" si="148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41941.221863425926</v>
      </c>
      <c r="T1598" s="9">
        <f t="shared" si="148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9"/>
        <v>#DIV/0!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42603.145798611113</v>
      </c>
      <c r="T1599" s="9">
        <f t="shared" si="148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9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42151.459004629629</v>
      </c>
      <c r="T1600" s="9">
        <f t="shared" si="148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9"/>
        <v>#DIV/0!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42438.330740740734</v>
      </c>
      <c r="T1601" s="9">
        <f t="shared" si="148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9"/>
        <v>41</v>
      </c>
      <c r="Q1602" t="str">
        <f t="shared" si="145"/>
        <v>photography</v>
      </c>
      <c r="R1602" t="str">
        <f t="shared" si="146"/>
        <v>places</v>
      </c>
      <c r="S1602" s="9">
        <f t="shared" si="147"/>
        <v>41790.848981481482</v>
      </c>
      <c r="T1602" s="9">
        <f t="shared" si="148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si="149"/>
        <v>49</v>
      </c>
      <c r="Q1603" t="str">
        <f t="shared" ref="Q1603:Q1666" si="151">LEFT(N1603,FIND("/", N1603)-1)</f>
        <v>music</v>
      </c>
      <c r="R1603" t="str">
        <f t="shared" ref="R1603:R1666" si="152">RIGHT(N1603,LEN(N1603)-FIND("/",N1603)-0)</f>
        <v>rock</v>
      </c>
      <c r="S1603" s="9">
        <f t="shared" ref="S1603:S1666" si="153">(((J1603/60)/60)/24)+DATE(1970,1,1)+(-5/24)</f>
        <v>40637.884641203702</v>
      </c>
      <c r="T1603" s="9">
        <f t="shared" ref="T1603:T1666" si="154"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ref="P1604:P1667" si="155">ROUNDUP(E1604/L1604,0)</f>
        <v>47</v>
      </c>
      <c r="Q1604" t="str">
        <f t="shared" si="151"/>
        <v>music</v>
      </c>
      <c r="R1604" t="str">
        <f t="shared" si="152"/>
        <v>rock</v>
      </c>
      <c r="S1604" s="9">
        <f t="shared" si="153"/>
        <v>40788.089317129627</v>
      </c>
      <c r="T1604" s="9">
        <f t="shared" si="154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5"/>
        <v>67</v>
      </c>
      <c r="Q1605" t="str">
        <f t="shared" si="151"/>
        <v>music</v>
      </c>
      <c r="R1605" t="str">
        <f t="shared" si="152"/>
        <v>rock</v>
      </c>
      <c r="S1605" s="9">
        <f t="shared" si="153"/>
        <v>40875.961331018516</v>
      </c>
      <c r="T1605" s="9">
        <f t="shared" si="154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5"/>
        <v>49</v>
      </c>
      <c r="Q1606" t="str">
        <f t="shared" si="151"/>
        <v>music</v>
      </c>
      <c r="R1606" t="str">
        <f t="shared" si="152"/>
        <v>rock</v>
      </c>
      <c r="S1606" s="9">
        <f t="shared" si="153"/>
        <v>40945.636979166666</v>
      </c>
      <c r="T1606" s="9">
        <f t="shared" si="154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5"/>
        <v>138</v>
      </c>
      <c r="Q1607" t="str">
        <f t="shared" si="151"/>
        <v>music</v>
      </c>
      <c r="R1607" t="str">
        <f t="shared" si="152"/>
        <v>rock</v>
      </c>
      <c r="S1607" s="9">
        <f t="shared" si="153"/>
        <v>40746.804548611108</v>
      </c>
      <c r="T1607" s="9">
        <f t="shared" si="154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5"/>
        <v>88</v>
      </c>
      <c r="Q1608" t="str">
        <f t="shared" si="151"/>
        <v>music</v>
      </c>
      <c r="R1608" t="str">
        <f t="shared" si="152"/>
        <v>rock</v>
      </c>
      <c r="S1608" s="9">
        <f t="shared" si="153"/>
        <v>40535.903217592589</v>
      </c>
      <c r="T1608" s="9">
        <f t="shared" si="154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5"/>
        <v>71</v>
      </c>
      <c r="Q1609" t="str">
        <f t="shared" si="151"/>
        <v>music</v>
      </c>
      <c r="R1609" t="str">
        <f t="shared" si="152"/>
        <v>rock</v>
      </c>
      <c r="S1609" s="9">
        <f t="shared" si="153"/>
        <v>41053.600127314814</v>
      </c>
      <c r="T1609" s="9">
        <f t="shared" si="154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5"/>
        <v>53</v>
      </c>
      <c r="Q1610" t="str">
        <f t="shared" si="151"/>
        <v>music</v>
      </c>
      <c r="R1610" t="str">
        <f t="shared" si="152"/>
        <v>rock</v>
      </c>
      <c r="S1610" s="9">
        <f t="shared" si="153"/>
        <v>41607.622523148144</v>
      </c>
      <c r="T1610" s="9">
        <f t="shared" si="154"/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5"/>
        <v>444</v>
      </c>
      <c r="Q1611" t="str">
        <f t="shared" si="151"/>
        <v>music</v>
      </c>
      <c r="R1611" t="str">
        <f t="shared" si="152"/>
        <v>rock</v>
      </c>
      <c r="S1611" s="9">
        <f t="shared" si="153"/>
        <v>40795.792928240735</v>
      </c>
      <c r="T1611" s="9">
        <f t="shared" si="154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5"/>
        <v>49</v>
      </c>
      <c r="Q1612" t="str">
        <f t="shared" si="151"/>
        <v>music</v>
      </c>
      <c r="R1612" t="str">
        <f t="shared" si="152"/>
        <v>rock</v>
      </c>
      <c r="S1612" s="9">
        <f t="shared" si="153"/>
        <v>41228.716550925921</v>
      </c>
      <c r="T1612" s="9">
        <f t="shared" si="154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5"/>
        <v>38</v>
      </c>
      <c r="Q1613" t="str">
        <f t="shared" si="151"/>
        <v>music</v>
      </c>
      <c r="R1613" t="str">
        <f t="shared" si="152"/>
        <v>rock</v>
      </c>
      <c r="S1613" s="9">
        <f t="shared" si="153"/>
        <v>41408.792037037034</v>
      </c>
      <c r="T1613" s="9">
        <f t="shared" si="154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5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41246.666481481479</v>
      </c>
      <c r="T1614" s="9">
        <f t="shared" si="154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5"/>
        <v>40</v>
      </c>
      <c r="Q1615" t="str">
        <f t="shared" si="151"/>
        <v>music</v>
      </c>
      <c r="R1615" t="str">
        <f t="shared" si="152"/>
        <v>rock</v>
      </c>
      <c r="S1615" s="9">
        <f t="shared" si="153"/>
        <v>41081.861134259256</v>
      </c>
      <c r="T1615" s="9">
        <f t="shared" si="154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5"/>
        <v>67</v>
      </c>
      <c r="Q1616" t="str">
        <f t="shared" si="151"/>
        <v>music</v>
      </c>
      <c r="R1616" t="str">
        <f t="shared" si="152"/>
        <v>rock</v>
      </c>
      <c r="S1616" s="9">
        <f t="shared" si="153"/>
        <v>41794.772789351846</v>
      </c>
      <c r="T1616" s="9">
        <f t="shared" si="154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5"/>
        <v>68</v>
      </c>
      <c r="Q1617" t="str">
        <f t="shared" si="151"/>
        <v>music</v>
      </c>
      <c r="R1617" t="str">
        <f t="shared" si="152"/>
        <v>rock</v>
      </c>
      <c r="S1617" s="9">
        <f t="shared" si="153"/>
        <v>40844.842546296291</v>
      </c>
      <c r="T1617" s="9">
        <f t="shared" si="154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5"/>
        <v>67</v>
      </c>
      <c r="Q1618" t="str">
        <f t="shared" si="151"/>
        <v>music</v>
      </c>
      <c r="R1618" t="str">
        <f t="shared" si="152"/>
        <v>rock</v>
      </c>
      <c r="S1618" s="9">
        <f t="shared" si="153"/>
        <v>41194.507187499999</v>
      </c>
      <c r="T1618" s="9">
        <f t="shared" si="154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5"/>
        <v>65</v>
      </c>
      <c r="Q1619" t="str">
        <f t="shared" si="151"/>
        <v>music</v>
      </c>
      <c r="R1619" t="str">
        <f t="shared" si="152"/>
        <v>rock</v>
      </c>
      <c r="S1619" s="9">
        <f t="shared" si="153"/>
        <v>41546.455879629626</v>
      </c>
      <c r="T1619" s="9">
        <f t="shared" si="154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5"/>
        <v>59</v>
      </c>
      <c r="Q1620" t="str">
        <f t="shared" si="151"/>
        <v>music</v>
      </c>
      <c r="R1620" t="str">
        <f t="shared" si="152"/>
        <v>rock</v>
      </c>
      <c r="S1620" s="9">
        <f t="shared" si="153"/>
        <v>41301.446006944439</v>
      </c>
      <c r="T1620" s="9">
        <f t="shared" si="154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5"/>
        <v>87</v>
      </c>
      <c r="Q1621" t="str">
        <f t="shared" si="151"/>
        <v>music</v>
      </c>
      <c r="R1621" t="str">
        <f t="shared" si="152"/>
        <v>rock</v>
      </c>
      <c r="S1621" s="9">
        <f t="shared" si="153"/>
        <v>41875.977847222224</v>
      </c>
      <c r="T1621" s="9">
        <f t="shared" si="154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5"/>
        <v>67</v>
      </c>
      <c r="Q1622" t="str">
        <f t="shared" si="151"/>
        <v>music</v>
      </c>
      <c r="R1622" t="str">
        <f t="shared" si="152"/>
        <v>rock</v>
      </c>
      <c r="S1622" s="9">
        <f t="shared" si="153"/>
        <v>41321.131249999999</v>
      </c>
      <c r="T1622" s="9">
        <f t="shared" si="154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5"/>
        <v>164</v>
      </c>
      <c r="Q1623" t="str">
        <f t="shared" si="151"/>
        <v>music</v>
      </c>
      <c r="R1623" t="str">
        <f t="shared" si="152"/>
        <v>rock</v>
      </c>
      <c r="S1623" s="9">
        <f t="shared" si="153"/>
        <v>41003.398321759254</v>
      </c>
      <c r="T1623" s="9">
        <f t="shared" si="154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5"/>
        <v>108</v>
      </c>
      <c r="Q1624" t="str">
        <f t="shared" si="151"/>
        <v>music</v>
      </c>
      <c r="R1624" t="str">
        <f t="shared" si="152"/>
        <v>rock</v>
      </c>
      <c r="S1624" s="9">
        <f t="shared" si="153"/>
        <v>41950.086504629624</v>
      </c>
      <c r="T1624" s="9">
        <f t="shared" si="154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5"/>
        <v>43</v>
      </c>
      <c r="Q1625" t="str">
        <f t="shared" si="151"/>
        <v>music</v>
      </c>
      <c r="R1625" t="str">
        <f t="shared" si="152"/>
        <v>rock</v>
      </c>
      <c r="S1625" s="9">
        <f t="shared" si="153"/>
        <v>41453.480196759258</v>
      </c>
      <c r="T1625" s="9">
        <f t="shared" si="154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5"/>
        <v>48</v>
      </c>
      <c r="Q1626" t="str">
        <f t="shared" si="151"/>
        <v>music</v>
      </c>
      <c r="R1626" t="str">
        <f t="shared" si="152"/>
        <v>rock</v>
      </c>
      <c r="S1626" s="9">
        <f t="shared" si="153"/>
        <v>41243.158969907403</v>
      </c>
      <c r="T1626" s="9">
        <f t="shared" si="154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5"/>
        <v>113</v>
      </c>
      <c r="Q1627" t="str">
        <f t="shared" si="151"/>
        <v>music</v>
      </c>
      <c r="R1627" t="str">
        <f t="shared" si="152"/>
        <v>rock</v>
      </c>
      <c r="S1627" s="9">
        <f t="shared" si="153"/>
        <v>41135.491354166668</v>
      </c>
      <c r="T1627" s="9">
        <f t="shared" si="154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5"/>
        <v>75</v>
      </c>
      <c r="Q1628" t="str">
        <f t="shared" si="151"/>
        <v>music</v>
      </c>
      <c r="R1628" t="str">
        <f t="shared" si="152"/>
        <v>rock</v>
      </c>
      <c r="S1628" s="9">
        <f t="shared" si="153"/>
        <v>41579.639664351853</v>
      </c>
      <c r="T1628" s="9">
        <f t="shared" si="154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5"/>
        <v>62</v>
      </c>
      <c r="Q1629" t="str">
        <f t="shared" si="151"/>
        <v>music</v>
      </c>
      <c r="R1629" t="str">
        <f t="shared" si="152"/>
        <v>rock</v>
      </c>
      <c r="S1629" s="9">
        <f t="shared" si="153"/>
        <v>41205.498715277776</v>
      </c>
      <c r="T1629" s="9">
        <f t="shared" si="154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5"/>
        <v>46</v>
      </c>
      <c r="Q1630" t="str">
        <f t="shared" si="151"/>
        <v>music</v>
      </c>
      <c r="R1630" t="str">
        <f t="shared" si="152"/>
        <v>rock</v>
      </c>
      <c r="S1630" s="9">
        <f t="shared" si="153"/>
        <v>41774.528726851851</v>
      </c>
      <c r="T1630" s="9">
        <f t="shared" si="154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5"/>
        <v>76</v>
      </c>
      <c r="Q1631" t="str">
        <f t="shared" si="151"/>
        <v>music</v>
      </c>
      <c r="R1631" t="str">
        <f t="shared" si="152"/>
        <v>rock</v>
      </c>
      <c r="S1631" s="9">
        <f t="shared" si="153"/>
        <v>41645.658946759257</v>
      </c>
      <c r="T1631" s="9">
        <f t="shared" si="154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5"/>
        <v>85</v>
      </c>
      <c r="Q1632" t="str">
        <f t="shared" si="151"/>
        <v>music</v>
      </c>
      <c r="R1632" t="str">
        <f t="shared" si="152"/>
        <v>rock</v>
      </c>
      <c r="S1632" s="9">
        <f t="shared" si="153"/>
        <v>40939.629340277774</v>
      </c>
      <c r="T1632" s="9">
        <f t="shared" si="154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5"/>
        <v>118</v>
      </c>
      <c r="Q1633" t="str">
        <f t="shared" si="151"/>
        <v>music</v>
      </c>
      <c r="R1633" t="str">
        <f t="shared" si="152"/>
        <v>rock</v>
      </c>
      <c r="S1633" s="9">
        <f t="shared" si="153"/>
        <v>41164.65116898148</v>
      </c>
      <c r="T1633" s="9">
        <f t="shared" si="154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5"/>
        <v>87</v>
      </c>
      <c r="Q1634" t="str">
        <f t="shared" si="151"/>
        <v>music</v>
      </c>
      <c r="R1634" t="str">
        <f t="shared" si="152"/>
        <v>rock</v>
      </c>
      <c r="S1634" s="9">
        <f t="shared" si="153"/>
        <v>40750.132569444439</v>
      </c>
      <c r="T1634" s="9">
        <f t="shared" si="154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5"/>
        <v>173</v>
      </c>
      <c r="Q1635" t="str">
        <f t="shared" si="151"/>
        <v>music</v>
      </c>
      <c r="R1635" t="str">
        <f t="shared" si="152"/>
        <v>rock</v>
      </c>
      <c r="S1635" s="9">
        <f t="shared" si="153"/>
        <v>40896.675416666665</v>
      </c>
      <c r="T1635" s="9">
        <f t="shared" si="154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5"/>
        <v>63</v>
      </c>
      <c r="Q1636" t="str">
        <f t="shared" si="151"/>
        <v>music</v>
      </c>
      <c r="R1636" t="str">
        <f t="shared" si="152"/>
        <v>rock</v>
      </c>
      <c r="S1636" s="9">
        <f t="shared" si="153"/>
        <v>40657.981493055551</v>
      </c>
      <c r="T1636" s="9">
        <f t="shared" si="154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5"/>
        <v>68</v>
      </c>
      <c r="Q1637" t="str">
        <f t="shared" si="151"/>
        <v>music</v>
      </c>
      <c r="R1637" t="str">
        <f t="shared" si="152"/>
        <v>rock</v>
      </c>
      <c r="S1637" s="9">
        <f t="shared" si="153"/>
        <v>42502.660428240742</v>
      </c>
      <c r="T1637" s="9">
        <f t="shared" si="154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5"/>
        <v>54</v>
      </c>
      <c r="Q1638" t="str">
        <f t="shared" si="151"/>
        <v>music</v>
      </c>
      <c r="R1638" t="str">
        <f t="shared" si="152"/>
        <v>rock</v>
      </c>
      <c r="S1638" s="9">
        <f t="shared" si="153"/>
        <v>40662.878333333334</v>
      </c>
      <c r="T1638" s="9">
        <f t="shared" si="154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5"/>
        <v>35</v>
      </c>
      <c r="Q1639" t="str">
        <f t="shared" si="151"/>
        <v>music</v>
      </c>
      <c r="R1639" t="str">
        <f t="shared" si="152"/>
        <v>rock</v>
      </c>
      <c r="S1639" s="9">
        <f t="shared" si="153"/>
        <v>40122.543287037035</v>
      </c>
      <c r="T1639" s="9">
        <f t="shared" si="154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5"/>
        <v>39</v>
      </c>
      <c r="Q1640" t="str">
        <f t="shared" si="151"/>
        <v>music</v>
      </c>
      <c r="R1640" t="str">
        <f t="shared" si="152"/>
        <v>rock</v>
      </c>
      <c r="S1640" s="9">
        <f t="shared" si="153"/>
        <v>41288.478796296295</v>
      </c>
      <c r="T1640" s="9">
        <f t="shared" si="154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5"/>
        <v>95</v>
      </c>
      <c r="Q1641" t="str">
        <f t="shared" si="151"/>
        <v>music</v>
      </c>
      <c r="R1641" t="str">
        <f t="shared" si="152"/>
        <v>rock</v>
      </c>
      <c r="S1641" s="9">
        <f t="shared" si="153"/>
        <v>40941.444039351853</v>
      </c>
      <c r="T1641" s="9">
        <f t="shared" si="154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5"/>
        <v>40</v>
      </c>
      <c r="Q1642" t="str">
        <f t="shared" si="151"/>
        <v>music</v>
      </c>
      <c r="R1642" t="str">
        <f t="shared" si="152"/>
        <v>rock</v>
      </c>
      <c r="S1642" s="9">
        <f t="shared" si="153"/>
        <v>40379.022627314815</v>
      </c>
      <c r="T1642" s="9">
        <f t="shared" si="154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5"/>
        <v>98</v>
      </c>
      <c r="Q1643" t="str">
        <f t="shared" si="151"/>
        <v>music</v>
      </c>
      <c r="R1643" t="str">
        <f t="shared" si="152"/>
        <v>pop</v>
      </c>
      <c r="S1643" s="9">
        <f t="shared" si="153"/>
        <v>41962.388240740744</v>
      </c>
      <c r="T1643" s="9">
        <f t="shared" si="154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5"/>
        <v>43</v>
      </c>
      <c r="Q1644" t="str">
        <f t="shared" si="151"/>
        <v>music</v>
      </c>
      <c r="R1644" t="str">
        <f t="shared" si="152"/>
        <v>pop</v>
      </c>
      <c r="S1644" s="9">
        <f t="shared" si="153"/>
        <v>40687.816284722219</v>
      </c>
      <c r="T1644" s="9">
        <f t="shared" si="154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5"/>
        <v>169</v>
      </c>
      <c r="Q1645" t="str">
        <f t="shared" si="151"/>
        <v>music</v>
      </c>
      <c r="R1645" t="str">
        <f t="shared" si="152"/>
        <v>pop</v>
      </c>
      <c r="S1645" s="9">
        <f t="shared" si="153"/>
        <v>41146.615879629629</v>
      </c>
      <c r="T1645" s="9">
        <f t="shared" si="154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5"/>
        <v>86</v>
      </c>
      <c r="Q1646" t="str">
        <f t="shared" si="151"/>
        <v>music</v>
      </c>
      <c r="R1646" t="str">
        <f t="shared" si="152"/>
        <v>pop</v>
      </c>
      <c r="S1646" s="9">
        <f t="shared" si="153"/>
        <v>41174.851388888885</v>
      </c>
      <c r="T1646" s="9">
        <f t="shared" si="154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5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41521.409027777772</v>
      </c>
      <c r="T1647" s="9">
        <f t="shared" si="154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5"/>
        <v>27</v>
      </c>
      <c r="Q1648" t="str">
        <f t="shared" si="151"/>
        <v>music</v>
      </c>
      <c r="R1648" t="str">
        <f t="shared" si="152"/>
        <v>pop</v>
      </c>
      <c r="S1648" s="9">
        <f t="shared" si="153"/>
        <v>41833.241932870369</v>
      </c>
      <c r="T1648" s="9">
        <f t="shared" si="154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5"/>
        <v>114</v>
      </c>
      <c r="Q1649" t="str">
        <f t="shared" si="151"/>
        <v>music</v>
      </c>
      <c r="R1649" t="str">
        <f t="shared" si="152"/>
        <v>pop</v>
      </c>
      <c r="S1649" s="9">
        <f t="shared" si="153"/>
        <v>41039.201122685183</v>
      </c>
      <c r="T1649" s="9">
        <f t="shared" si="154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5"/>
        <v>33</v>
      </c>
      <c r="Q1650" t="str">
        <f t="shared" si="151"/>
        <v>music</v>
      </c>
      <c r="R1650" t="str">
        <f t="shared" si="152"/>
        <v>pop</v>
      </c>
      <c r="S1650" s="9">
        <f t="shared" si="153"/>
        <v>40592.496319444443</v>
      </c>
      <c r="T1650" s="9">
        <f t="shared" si="154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5"/>
        <v>48</v>
      </c>
      <c r="Q1651" t="str">
        <f t="shared" si="151"/>
        <v>music</v>
      </c>
      <c r="R1651" t="str">
        <f t="shared" si="152"/>
        <v>pop</v>
      </c>
      <c r="S1651" s="9">
        <f t="shared" si="153"/>
        <v>41737.476331018515</v>
      </c>
      <c r="T1651" s="9">
        <f t="shared" si="154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5"/>
        <v>89</v>
      </c>
      <c r="Q1652" t="str">
        <f t="shared" si="151"/>
        <v>music</v>
      </c>
      <c r="R1652" t="str">
        <f t="shared" si="152"/>
        <v>pop</v>
      </c>
      <c r="S1652" s="9">
        <f t="shared" si="153"/>
        <v>41526.227280092593</v>
      </c>
      <c r="T1652" s="9">
        <f t="shared" si="154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5"/>
        <v>101</v>
      </c>
      <c r="Q1653" t="str">
        <f t="shared" si="151"/>
        <v>music</v>
      </c>
      <c r="R1653" t="str">
        <f t="shared" si="152"/>
        <v>pop</v>
      </c>
      <c r="S1653" s="9">
        <f t="shared" si="153"/>
        <v>40625.692361111105</v>
      </c>
      <c r="T1653" s="9">
        <f t="shared" si="154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5"/>
        <v>65</v>
      </c>
      <c r="Q1654" t="str">
        <f t="shared" si="151"/>
        <v>music</v>
      </c>
      <c r="R1654" t="str">
        <f t="shared" si="152"/>
        <v>pop</v>
      </c>
      <c r="S1654" s="9">
        <f t="shared" si="153"/>
        <v>41572.284641203703</v>
      </c>
      <c r="T1654" s="9">
        <f t="shared" si="154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5"/>
        <v>52</v>
      </c>
      <c r="Q1655" t="str">
        <f t="shared" si="151"/>
        <v>music</v>
      </c>
      <c r="R1655" t="str">
        <f t="shared" si="152"/>
        <v>pop</v>
      </c>
      <c r="S1655" s="9">
        <f t="shared" si="153"/>
        <v>40626.626111111109</v>
      </c>
      <c r="T1655" s="9">
        <f t="shared" si="154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5"/>
        <v>39</v>
      </c>
      <c r="Q1656" t="str">
        <f t="shared" si="151"/>
        <v>music</v>
      </c>
      <c r="R1656" t="str">
        <f t="shared" si="152"/>
        <v>pop</v>
      </c>
      <c r="S1656" s="9">
        <f t="shared" si="153"/>
        <v>40987.682407407403</v>
      </c>
      <c r="T1656" s="9">
        <f t="shared" si="154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5"/>
        <v>45</v>
      </c>
      <c r="Q1657" t="str">
        <f t="shared" si="151"/>
        <v>music</v>
      </c>
      <c r="R1657" t="str">
        <f t="shared" si="152"/>
        <v>pop</v>
      </c>
      <c r="S1657" s="9">
        <f t="shared" si="153"/>
        <v>40974.583564814813</v>
      </c>
      <c r="T1657" s="9">
        <f t="shared" si="154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5"/>
        <v>157</v>
      </c>
      <c r="Q1658" t="str">
        <f t="shared" si="151"/>
        <v>music</v>
      </c>
      <c r="R1658" t="str">
        <f t="shared" si="152"/>
        <v>pop</v>
      </c>
      <c r="S1658" s="9">
        <f t="shared" si="153"/>
        <v>41226.720509259256</v>
      </c>
      <c r="T1658" s="9">
        <f t="shared" si="154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5"/>
        <v>119</v>
      </c>
      <c r="Q1659" t="str">
        <f t="shared" si="151"/>
        <v>music</v>
      </c>
      <c r="R1659" t="str">
        <f t="shared" si="152"/>
        <v>pop</v>
      </c>
      <c r="S1659" s="9">
        <f t="shared" si="153"/>
        <v>41023.573703703703</v>
      </c>
      <c r="T1659" s="9">
        <f t="shared" si="154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5"/>
        <v>75</v>
      </c>
      <c r="Q1660" t="str">
        <f t="shared" si="151"/>
        <v>music</v>
      </c>
      <c r="R1660" t="str">
        <f t="shared" si="152"/>
        <v>pop</v>
      </c>
      <c r="S1660" s="9">
        <f t="shared" si="153"/>
        <v>41223.013506944444</v>
      </c>
      <c r="T1660" s="9">
        <f t="shared" si="154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5"/>
        <v>13</v>
      </c>
      <c r="Q1661" t="str">
        <f t="shared" si="151"/>
        <v>music</v>
      </c>
      <c r="R1661" t="str">
        <f t="shared" si="152"/>
        <v>pop</v>
      </c>
      <c r="S1661" s="9">
        <f t="shared" si="153"/>
        <v>41596.705104166664</v>
      </c>
      <c r="T1661" s="9">
        <f t="shared" si="154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5"/>
        <v>28</v>
      </c>
      <c r="Q1662" t="str">
        <f t="shared" si="151"/>
        <v>music</v>
      </c>
      <c r="R1662" t="str">
        <f t="shared" si="152"/>
        <v>pop</v>
      </c>
      <c r="S1662" s="9">
        <f t="shared" si="153"/>
        <v>42459.485532407409</v>
      </c>
      <c r="T1662" s="9">
        <f t="shared" si="154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5"/>
        <v>81</v>
      </c>
      <c r="Q1663" t="str">
        <f t="shared" si="151"/>
        <v>music</v>
      </c>
      <c r="R1663" t="str">
        <f t="shared" si="152"/>
        <v>pop</v>
      </c>
      <c r="S1663" s="9">
        <f t="shared" si="153"/>
        <v>42343.789710648147</v>
      </c>
      <c r="T1663" s="9">
        <f t="shared" si="154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5"/>
        <v>133</v>
      </c>
      <c r="Q1664" t="str">
        <f t="shared" si="151"/>
        <v>music</v>
      </c>
      <c r="R1664" t="str">
        <f t="shared" si="152"/>
        <v>pop</v>
      </c>
      <c r="S1664" s="9">
        <f t="shared" si="153"/>
        <v>40847.99</v>
      </c>
      <c r="T1664" s="9">
        <f t="shared" si="154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5"/>
        <v>34</v>
      </c>
      <c r="Q1665" t="str">
        <f t="shared" si="151"/>
        <v>music</v>
      </c>
      <c r="R1665" t="str">
        <f t="shared" si="152"/>
        <v>pop</v>
      </c>
      <c r="S1665" s="9">
        <f t="shared" si="153"/>
        <v>42005.813738425924</v>
      </c>
      <c r="T1665" s="9">
        <f t="shared" si="154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5"/>
        <v>35</v>
      </c>
      <c r="Q1666" t="str">
        <f t="shared" si="151"/>
        <v>music</v>
      </c>
      <c r="R1666" t="str">
        <f t="shared" si="152"/>
        <v>pop</v>
      </c>
      <c r="S1666" s="9">
        <f t="shared" si="153"/>
        <v>40939.553449074068</v>
      </c>
      <c r="T1666" s="9">
        <f t="shared" si="154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si="155"/>
        <v>45</v>
      </c>
      <c r="Q1667" t="str">
        <f t="shared" ref="Q1667:Q1730" si="157">LEFT(N1667,FIND("/", N1667)-1)</f>
        <v>music</v>
      </c>
      <c r="R1667" t="str">
        <f t="shared" ref="R1667:R1730" si="158">RIGHT(N1667,LEN(N1667)-FIND("/",N1667)-0)</f>
        <v>pop</v>
      </c>
      <c r="S1667" s="9">
        <f t="shared" ref="S1667:S1730" si="159">(((J1667/60)/60)/24)+DATE(1970,1,1)+(-5/24)</f>
        <v>40564.441122685181</v>
      </c>
      <c r="T1667" s="9">
        <f t="shared" ref="T1667:T1730" si="160"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ref="P1668:P1731" si="161">ROUNDUP(E1668/L1668,0)</f>
        <v>42</v>
      </c>
      <c r="Q1668" t="str">
        <f t="shared" si="157"/>
        <v>music</v>
      </c>
      <c r="R1668" t="str">
        <f t="shared" si="158"/>
        <v>pop</v>
      </c>
      <c r="S1668" s="9">
        <f t="shared" si="159"/>
        <v>41331.04482638889</v>
      </c>
      <c r="T1668" s="9">
        <f t="shared" si="160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61"/>
        <v>53</v>
      </c>
      <c r="Q1669" t="str">
        <f t="shared" si="157"/>
        <v>music</v>
      </c>
      <c r="R1669" t="str">
        <f t="shared" si="158"/>
        <v>pop</v>
      </c>
      <c r="S1669" s="9">
        <f t="shared" si="159"/>
        <v>41681.862245370365</v>
      </c>
      <c r="T1669" s="9">
        <f t="shared" si="160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61"/>
        <v>71</v>
      </c>
      <c r="Q1670" t="str">
        <f t="shared" si="157"/>
        <v>music</v>
      </c>
      <c r="R1670" t="str">
        <f t="shared" si="158"/>
        <v>pop</v>
      </c>
      <c r="S1670" s="9">
        <f t="shared" si="159"/>
        <v>40844.941423611104</v>
      </c>
      <c r="T1670" s="9">
        <f t="shared" si="160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61"/>
        <v>54</v>
      </c>
      <c r="Q1671" t="str">
        <f t="shared" si="157"/>
        <v>music</v>
      </c>
      <c r="R1671" t="str">
        <f t="shared" si="158"/>
        <v>pop</v>
      </c>
      <c r="S1671" s="9">
        <f t="shared" si="159"/>
        <v>42461.676805555551</v>
      </c>
      <c r="T1671" s="9">
        <f t="shared" si="160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61"/>
        <v>45</v>
      </c>
      <c r="Q1672" t="str">
        <f t="shared" si="157"/>
        <v>music</v>
      </c>
      <c r="R1672" t="str">
        <f t="shared" si="158"/>
        <v>pop</v>
      </c>
      <c r="S1672" s="9">
        <f t="shared" si="159"/>
        <v>40313.722210648149</v>
      </c>
      <c r="T1672" s="9">
        <f t="shared" si="160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61"/>
        <v>27</v>
      </c>
      <c r="Q1673" t="str">
        <f t="shared" si="157"/>
        <v>music</v>
      </c>
      <c r="R1673" t="str">
        <f t="shared" si="158"/>
        <v>pop</v>
      </c>
      <c r="S1673" s="9">
        <f t="shared" si="159"/>
        <v>42553.335810185185</v>
      </c>
      <c r="T1673" s="9">
        <f t="shared" si="160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61"/>
        <v>40</v>
      </c>
      <c r="Q1674" t="str">
        <f t="shared" si="157"/>
        <v>music</v>
      </c>
      <c r="R1674" t="str">
        <f t="shared" si="158"/>
        <v>pop</v>
      </c>
      <c r="S1674" s="9">
        <f t="shared" si="159"/>
        <v>41034.448263888888</v>
      </c>
      <c r="T1674" s="9">
        <f t="shared" si="160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61"/>
        <v>46</v>
      </c>
      <c r="Q1675" t="str">
        <f t="shared" si="157"/>
        <v>music</v>
      </c>
      <c r="R1675" t="str">
        <f t="shared" si="158"/>
        <v>pop</v>
      </c>
      <c r="S1675" s="9">
        <f t="shared" si="159"/>
        <v>42039.670046296298</v>
      </c>
      <c r="T1675" s="9">
        <f t="shared" si="160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61"/>
        <v>90</v>
      </c>
      <c r="Q1676" t="str">
        <f t="shared" si="157"/>
        <v>music</v>
      </c>
      <c r="R1676" t="str">
        <f t="shared" si="158"/>
        <v>pop</v>
      </c>
      <c r="S1676" s="9">
        <f t="shared" si="159"/>
        <v>42569.397060185183</v>
      </c>
      <c r="T1676" s="9">
        <f t="shared" si="160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61"/>
        <v>41</v>
      </c>
      <c r="Q1677" t="str">
        <f t="shared" si="157"/>
        <v>music</v>
      </c>
      <c r="R1677" t="str">
        <f t="shared" si="158"/>
        <v>pop</v>
      </c>
      <c r="S1677" s="9">
        <f t="shared" si="159"/>
        <v>40802.524768518517</v>
      </c>
      <c r="T1677" s="9">
        <f t="shared" si="160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61"/>
        <v>83</v>
      </c>
      <c r="Q1678" t="str">
        <f t="shared" si="157"/>
        <v>music</v>
      </c>
      <c r="R1678" t="str">
        <f t="shared" si="158"/>
        <v>pop</v>
      </c>
      <c r="S1678" s="9">
        <f t="shared" si="159"/>
        <v>40973.517905092594</v>
      </c>
      <c r="T1678" s="9">
        <f t="shared" si="160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61"/>
        <v>160</v>
      </c>
      <c r="Q1679" t="str">
        <f t="shared" si="157"/>
        <v>music</v>
      </c>
      <c r="R1679" t="str">
        <f t="shared" si="158"/>
        <v>pop</v>
      </c>
      <c r="S1679" s="9">
        <f t="shared" si="159"/>
        <v>42416.198796296296</v>
      </c>
      <c r="T1679" s="9">
        <f t="shared" si="160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61"/>
        <v>37</v>
      </c>
      <c r="Q1680" t="str">
        <f t="shared" si="157"/>
        <v>music</v>
      </c>
      <c r="R1680" t="str">
        <f t="shared" si="158"/>
        <v>pop</v>
      </c>
      <c r="S1680" s="9">
        <f t="shared" si="159"/>
        <v>41662.646655092591</v>
      </c>
      <c r="T1680" s="9">
        <f t="shared" si="160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61"/>
        <v>63</v>
      </c>
      <c r="Q1681" t="str">
        <f t="shared" si="157"/>
        <v>music</v>
      </c>
      <c r="R1681" t="str">
        <f t="shared" si="158"/>
        <v>pop</v>
      </c>
      <c r="S1681" s="9">
        <f t="shared" si="159"/>
        <v>40722.860474537032</v>
      </c>
      <c r="T1681" s="9">
        <f t="shared" si="160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61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41802.549386574072</v>
      </c>
      <c r="T1682" s="9">
        <f t="shared" si="160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61"/>
        <v>75</v>
      </c>
      <c r="Q1683" t="str">
        <f t="shared" si="157"/>
        <v>music</v>
      </c>
      <c r="R1683" t="str">
        <f t="shared" si="158"/>
        <v>faith</v>
      </c>
      <c r="S1683" s="9">
        <f t="shared" si="159"/>
        <v>42773.91300925926</v>
      </c>
      <c r="T1683" s="9">
        <f t="shared" si="160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61"/>
        <v>#DIV/0!</v>
      </c>
      <c r="Q1684" t="str">
        <f t="shared" si="157"/>
        <v>music</v>
      </c>
      <c r="R1684" t="str">
        <f t="shared" si="158"/>
        <v>faith</v>
      </c>
      <c r="S1684" s="9">
        <f t="shared" si="159"/>
        <v>42779.005324074074</v>
      </c>
      <c r="T1684" s="9">
        <f t="shared" si="160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61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42808.57335648148</v>
      </c>
      <c r="T1685" s="9">
        <f t="shared" si="160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61"/>
        <v>87</v>
      </c>
      <c r="Q1686" t="str">
        <f t="shared" si="157"/>
        <v>music</v>
      </c>
      <c r="R1686" t="str">
        <f t="shared" si="158"/>
        <v>faith</v>
      </c>
      <c r="S1686" s="9">
        <f t="shared" si="159"/>
        <v>42783.606956018521</v>
      </c>
      <c r="T1686" s="9">
        <f t="shared" si="160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61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42788.041932870365</v>
      </c>
      <c r="T1687" s="9">
        <f t="shared" si="160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61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42792.635636574072</v>
      </c>
      <c r="T1688" s="9">
        <f t="shared" si="160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61"/>
        <v>81</v>
      </c>
      <c r="Q1689" t="str">
        <f t="shared" si="157"/>
        <v>music</v>
      </c>
      <c r="R1689" t="str">
        <f t="shared" si="158"/>
        <v>faith</v>
      </c>
      <c r="S1689" s="9">
        <f t="shared" si="159"/>
        <v>42801.838483796295</v>
      </c>
      <c r="T1689" s="9">
        <f t="shared" si="160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61"/>
        <v>254</v>
      </c>
      <c r="Q1690" t="str">
        <f t="shared" si="157"/>
        <v>music</v>
      </c>
      <c r="R1690" t="str">
        <f t="shared" si="158"/>
        <v>faith</v>
      </c>
      <c r="S1690" s="9">
        <f t="shared" si="159"/>
        <v>42804.326319444437</v>
      </c>
      <c r="T1690" s="9">
        <f t="shared" si="160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61"/>
        <v>172</v>
      </c>
      <c r="Q1691" t="str">
        <f t="shared" si="157"/>
        <v>music</v>
      </c>
      <c r="R1691" t="str">
        <f t="shared" si="158"/>
        <v>faith</v>
      </c>
      <c r="S1691" s="9">
        <f t="shared" si="159"/>
        <v>42780.734143518515</v>
      </c>
      <c r="T1691" s="9">
        <f t="shared" si="160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61"/>
        <v>58</v>
      </c>
      <c r="Q1692" t="str">
        <f t="shared" si="157"/>
        <v>music</v>
      </c>
      <c r="R1692" t="str">
        <f t="shared" si="158"/>
        <v>faith</v>
      </c>
      <c r="S1692" s="9">
        <f t="shared" si="159"/>
        <v>42801.222708333335</v>
      </c>
      <c r="T1692" s="9">
        <f t="shared" si="160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61"/>
        <v>265</v>
      </c>
      <c r="Q1693" t="str">
        <f t="shared" si="157"/>
        <v>music</v>
      </c>
      <c r="R1693" t="str">
        <f t="shared" si="158"/>
        <v>faith</v>
      </c>
      <c r="S1693" s="9">
        <f t="shared" si="159"/>
        <v>42795.49314814814</v>
      </c>
      <c r="T1693" s="9">
        <f t="shared" si="160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61"/>
        <v>160</v>
      </c>
      <c r="Q1694" t="str">
        <f t="shared" si="157"/>
        <v>music</v>
      </c>
      <c r="R1694" t="str">
        <f t="shared" si="158"/>
        <v>faith</v>
      </c>
      <c r="S1694" s="9">
        <f t="shared" si="159"/>
        <v>42787.94290509259</v>
      </c>
      <c r="T1694" s="9">
        <f t="shared" si="160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61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42803.711944444447</v>
      </c>
      <c r="T1695" s="9">
        <f t="shared" si="160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61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42791.461504629631</v>
      </c>
      <c r="T1696" s="9">
        <f t="shared" si="160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61"/>
        <v>62</v>
      </c>
      <c r="Q1697" t="str">
        <f t="shared" si="157"/>
        <v>music</v>
      </c>
      <c r="R1697" t="str">
        <f t="shared" si="158"/>
        <v>faith</v>
      </c>
      <c r="S1697" s="9">
        <f t="shared" si="159"/>
        <v>42800.823078703703</v>
      </c>
      <c r="T1697" s="9">
        <f t="shared" si="160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61"/>
        <v>#DIV/0!</v>
      </c>
      <c r="Q1698" t="str">
        <f t="shared" si="157"/>
        <v>music</v>
      </c>
      <c r="R1698" t="str">
        <f t="shared" si="158"/>
        <v>faith</v>
      </c>
      <c r="S1698" s="9">
        <f t="shared" si="159"/>
        <v>42795.861238425925</v>
      </c>
      <c r="T1698" s="9">
        <f t="shared" si="160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61"/>
        <v>115</v>
      </c>
      <c r="Q1699" t="str">
        <f t="shared" si="157"/>
        <v>music</v>
      </c>
      <c r="R1699" t="str">
        <f t="shared" si="158"/>
        <v>faith</v>
      </c>
      <c r="S1699" s="9">
        <f t="shared" si="159"/>
        <v>42804.82462962962</v>
      </c>
      <c r="T1699" s="9">
        <f t="shared" si="160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61"/>
        <v>#DIV/0!</v>
      </c>
      <c r="Q1700" t="str">
        <f t="shared" si="157"/>
        <v>music</v>
      </c>
      <c r="R1700" t="str">
        <f t="shared" si="158"/>
        <v>faith</v>
      </c>
      <c r="S1700" s="9">
        <f t="shared" si="159"/>
        <v>42795.999537037038</v>
      </c>
      <c r="T1700" s="9">
        <f t="shared" si="160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61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42806.655613425923</v>
      </c>
      <c r="T1701" s="9">
        <f t="shared" si="160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61"/>
        <v>66</v>
      </c>
      <c r="Q1702" t="str">
        <f t="shared" si="157"/>
        <v>music</v>
      </c>
      <c r="R1702" t="str">
        <f t="shared" si="158"/>
        <v>faith</v>
      </c>
      <c r="S1702" s="9">
        <f t="shared" si="159"/>
        <v>42795.863310185181</v>
      </c>
      <c r="T1702" s="9">
        <f t="shared" si="160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61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41989.456076388888</v>
      </c>
      <c r="T1703" s="9">
        <f t="shared" si="160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61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42063.661458333336</v>
      </c>
      <c r="T1704" s="9">
        <f t="shared" si="160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61"/>
        <v>26</v>
      </c>
      <c r="Q1705" t="str">
        <f t="shared" si="157"/>
        <v>music</v>
      </c>
      <c r="R1705" t="str">
        <f t="shared" si="158"/>
        <v>faith</v>
      </c>
      <c r="S1705" s="9">
        <f t="shared" si="159"/>
        <v>42187.073344907411</v>
      </c>
      <c r="T1705" s="9">
        <f t="shared" si="160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61"/>
        <v>119</v>
      </c>
      <c r="Q1706" t="str">
        <f t="shared" si="157"/>
        <v>music</v>
      </c>
      <c r="R1706" t="str">
        <f t="shared" si="158"/>
        <v>faith</v>
      </c>
      <c r="S1706" s="9">
        <f t="shared" si="159"/>
        <v>42020.931400462963</v>
      </c>
      <c r="T1706" s="9">
        <f t="shared" si="160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61"/>
        <v>#DIV/0!</v>
      </c>
      <c r="Q1707" t="str">
        <f t="shared" si="157"/>
        <v>music</v>
      </c>
      <c r="R1707" t="str">
        <f t="shared" si="158"/>
        <v>faith</v>
      </c>
      <c r="S1707" s="9">
        <f t="shared" si="159"/>
        <v>42244.808402777773</v>
      </c>
      <c r="T1707" s="9">
        <f t="shared" si="160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61"/>
        <v>#DIV/0!</v>
      </c>
      <c r="Q1708" t="str">
        <f t="shared" si="157"/>
        <v>music</v>
      </c>
      <c r="R1708" t="str">
        <f t="shared" si="158"/>
        <v>faith</v>
      </c>
      <c r="S1708" s="9">
        <f t="shared" si="159"/>
        <v>42179.098055555551</v>
      </c>
      <c r="T1708" s="9">
        <f t="shared" si="160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61"/>
        <v>55</v>
      </c>
      <c r="Q1709" t="str">
        <f t="shared" si="157"/>
        <v>music</v>
      </c>
      <c r="R1709" t="str">
        <f t="shared" si="158"/>
        <v>faith</v>
      </c>
      <c r="S1709" s="9">
        <f t="shared" si="159"/>
        <v>42427.512673611105</v>
      </c>
      <c r="T1709" s="9">
        <f t="shared" si="160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61"/>
        <v>#DIV/0!</v>
      </c>
      <c r="Q1710" t="str">
        <f t="shared" si="157"/>
        <v>music</v>
      </c>
      <c r="R1710" t="str">
        <f t="shared" si="158"/>
        <v>faith</v>
      </c>
      <c r="S1710" s="9">
        <f t="shared" si="159"/>
        <v>42451.658634259256</v>
      </c>
      <c r="T1710" s="9">
        <f t="shared" si="160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61"/>
        <v>22</v>
      </c>
      <c r="Q1711" t="str">
        <f t="shared" si="157"/>
        <v>music</v>
      </c>
      <c r="R1711" t="str">
        <f t="shared" si="158"/>
        <v>faith</v>
      </c>
      <c r="S1711" s="9">
        <f t="shared" si="159"/>
        <v>41841.355486111104</v>
      </c>
      <c r="T1711" s="9">
        <f t="shared" si="160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61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42341.382962962954</v>
      </c>
      <c r="T1712" s="9">
        <f t="shared" si="160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61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41852.437893518516</v>
      </c>
      <c r="T1713" s="9">
        <f t="shared" si="160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61"/>
        <v>#DIV/0!</v>
      </c>
      <c r="Q1714" t="str">
        <f t="shared" si="157"/>
        <v>music</v>
      </c>
      <c r="R1714" t="str">
        <f t="shared" si="158"/>
        <v>faith</v>
      </c>
      <c r="S1714" s="9">
        <f t="shared" si="159"/>
        <v>42125.705474537033</v>
      </c>
      <c r="T1714" s="9">
        <f t="shared" si="160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61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41887.592731481483</v>
      </c>
      <c r="T1715" s="9">
        <f t="shared" si="160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61"/>
        <v>116</v>
      </c>
      <c r="Q1716" t="str">
        <f t="shared" si="157"/>
        <v>music</v>
      </c>
      <c r="R1716" t="str">
        <f t="shared" si="158"/>
        <v>faith</v>
      </c>
      <c r="S1716" s="9">
        <f t="shared" si="159"/>
        <v>42095.710196759253</v>
      </c>
      <c r="T1716" s="9">
        <f t="shared" si="160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61"/>
        <v>6</v>
      </c>
      <c r="Q1717" t="str">
        <f t="shared" si="157"/>
        <v>music</v>
      </c>
      <c r="R1717" t="str">
        <f t="shared" si="158"/>
        <v>faith</v>
      </c>
      <c r="S1717" s="9">
        <f t="shared" si="159"/>
        <v>42064.009085648147</v>
      </c>
      <c r="T1717" s="9">
        <f t="shared" si="160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61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42673.369201388887</v>
      </c>
      <c r="T1718" s="9">
        <f t="shared" si="160"/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61"/>
        <v>35</v>
      </c>
      <c r="Q1719" t="str">
        <f t="shared" si="157"/>
        <v>music</v>
      </c>
      <c r="R1719" t="str">
        <f t="shared" si="158"/>
        <v>faith</v>
      </c>
      <c r="S1719" s="9">
        <f t="shared" si="159"/>
        <v>42460.773587962954</v>
      </c>
      <c r="T1719" s="9">
        <f t="shared" si="160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61"/>
        <v>38</v>
      </c>
      <c r="Q1720" t="str">
        <f t="shared" si="157"/>
        <v>music</v>
      </c>
      <c r="R1720" t="str">
        <f t="shared" si="158"/>
        <v>faith</v>
      </c>
      <c r="S1720" s="9">
        <f t="shared" si="159"/>
        <v>42460.402187499996</v>
      </c>
      <c r="T1720" s="9">
        <f t="shared" si="160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61"/>
        <v>12</v>
      </c>
      <c r="Q1721" t="str">
        <f t="shared" si="157"/>
        <v>music</v>
      </c>
      <c r="R1721" t="str">
        <f t="shared" si="158"/>
        <v>faith</v>
      </c>
      <c r="S1721" s="9">
        <f t="shared" si="159"/>
        <v>41869.326284722221</v>
      </c>
      <c r="T1721" s="9">
        <f t="shared" si="160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61"/>
        <v>29</v>
      </c>
      <c r="Q1722" t="str">
        <f t="shared" si="157"/>
        <v>music</v>
      </c>
      <c r="R1722" t="str">
        <f t="shared" si="158"/>
        <v>faith</v>
      </c>
      <c r="S1722" s="9">
        <f t="shared" si="159"/>
        <v>41922.574895833335</v>
      </c>
      <c r="T1722" s="9">
        <f t="shared" si="160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61"/>
        <v>#DIV/0!</v>
      </c>
      <c r="Q1723" t="str">
        <f t="shared" si="157"/>
        <v>music</v>
      </c>
      <c r="R1723" t="str">
        <f t="shared" si="158"/>
        <v>faith</v>
      </c>
      <c r="S1723" s="9">
        <f t="shared" si="159"/>
        <v>42319.25304398148</v>
      </c>
      <c r="T1723" s="9">
        <f t="shared" si="160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61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42425.752650462957</v>
      </c>
      <c r="T1724" s="9">
        <f t="shared" si="160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61"/>
        <v>217</v>
      </c>
      <c r="Q1725" t="str">
        <f t="shared" si="157"/>
        <v>music</v>
      </c>
      <c r="R1725" t="str">
        <f t="shared" si="158"/>
        <v>faith</v>
      </c>
      <c r="S1725" s="9">
        <f t="shared" si="159"/>
        <v>42129.617071759254</v>
      </c>
      <c r="T1725" s="9">
        <f t="shared" si="160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61"/>
        <v>9</v>
      </c>
      <c r="Q1726" t="str">
        <f t="shared" si="157"/>
        <v>music</v>
      </c>
      <c r="R1726" t="str">
        <f t="shared" si="158"/>
        <v>faith</v>
      </c>
      <c r="S1726" s="9">
        <f t="shared" si="159"/>
        <v>41912.724097222221</v>
      </c>
      <c r="T1726" s="9">
        <f t="shared" si="160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61"/>
        <v>63</v>
      </c>
      <c r="Q1727" t="str">
        <f t="shared" si="157"/>
        <v>music</v>
      </c>
      <c r="R1727" t="str">
        <f t="shared" si="158"/>
        <v>faith</v>
      </c>
      <c r="S1727" s="9">
        <f t="shared" si="159"/>
        <v>41845.759826388887</v>
      </c>
      <c r="T1727" s="9">
        <f t="shared" si="160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61"/>
        <v>138</v>
      </c>
      <c r="Q1728" t="str">
        <f t="shared" si="157"/>
        <v>music</v>
      </c>
      <c r="R1728" t="str">
        <f t="shared" si="158"/>
        <v>faith</v>
      </c>
      <c r="S1728" s="9">
        <f t="shared" si="159"/>
        <v>41788.711388888885</v>
      </c>
      <c r="T1728" s="9">
        <f t="shared" si="160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61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42044.719641203708</v>
      </c>
      <c r="T1729" s="9">
        <f t="shared" si="160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61"/>
        <v>123</v>
      </c>
      <c r="Q1730" t="str">
        <f t="shared" si="157"/>
        <v>music</v>
      </c>
      <c r="R1730" t="str">
        <f t="shared" si="158"/>
        <v>faith</v>
      </c>
      <c r="S1730" s="9">
        <f t="shared" si="159"/>
        <v>42268.417523148142</v>
      </c>
      <c r="T1730" s="9">
        <f t="shared" si="160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si="161"/>
        <v>#DIV/0!</v>
      </c>
      <c r="Q1731" t="str">
        <f t="shared" ref="Q1731:Q1794" si="163">LEFT(N1731,FIND("/", N1731)-1)</f>
        <v>music</v>
      </c>
      <c r="R1731" t="str">
        <f t="shared" ref="R1731:R1794" si="164">RIGHT(N1731,LEN(N1731)-FIND("/",N1731)-0)</f>
        <v>faith</v>
      </c>
      <c r="S1731" s="9">
        <f t="shared" ref="S1731:S1794" si="165">(((J1731/60)/60)/24)+DATE(1970,1,1)+(-5/24)</f>
        <v>42470.843819444439</v>
      </c>
      <c r="T1731" s="9">
        <f t="shared" ref="T1731:T1794" si="166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ref="P1732:P1795" si="167">ROUNDUP(E1732/L1732,0)</f>
        <v>#DIV/0!</v>
      </c>
      <c r="Q1732" t="str">
        <f t="shared" si="163"/>
        <v>music</v>
      </c>
      <c r="R1732" t="str">
        <f t="shared" si="164"/>
        <v>faith</v>
      </c>
      <c r="S1732" s="9">
        <f t="shared" si="165"/>
        <v>42271.879432870373</v>
      </c>
      <c r="T1732" s="9">
        <f t="shared" si="166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7"/>
        <v>#DIV/0!</v>
      </c>
      <c r="Q1733" t="str">
        <f t="shared" si="163"/>
        <v>music</v>
      </c>
      <c r="R1733" t="str">
        <f t="shared" si="164"/>
        <v>faith</v>
      </c>
      <c r="S1733" s="9">
        <f t="shared" si="165"/>
        <v>42152.698518518511</v>
      </c>
      <c r="T1733" s="9">
        <f t="shared" si="166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7"/>
        <v>#DIV/0!</v>
      </c>
      <c r="Q1734" t="str">
        <f t="shared" si="163"/>
        <v>music</v>
      </c>
      <c r="R1734" t="str">
        <f t="shared" si="164"/>
        <v>faith</v>
      </c>
      <c r="S1734" s="9">
        <f t="shared" si="165"/>
        <v>42325.475474537037</v>
      </c>
      <c r="T1734" s="9">
        <f t="shared" si="166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7"/>
        <v>#DIV/0!</v>
      </c>
      <c r="Q1735" t="str">
        <f t="shared" si="163"/>
        <v>music</v>
      </c>
      <c r="R1735" t="str">
        <f t="shared" si="164"/>
        <v>faith</v>
      </c>
      <c r="S1735" s="9">
        <f t="shared" si="165"/>
        <v>42614.467291666668</v>
      </c>
      <c r="T1735" s="9">
        <f t="shared" si="166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7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42101.828194444439</v>
      </c>
      <c r="T1736" s="9">
        <f t="shared" si="166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7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42559.605844907412</v>
      </c>
      <c r="T1737" s="9">
        <f t="shared" si="166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7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42286.65315972222</v>
      </c>
      <c r="T1738" s="9">
        <f t="shared" si="166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7"/>
        <v>57</v>
      </c>
      <c r="Q1739" t="str">
        <f t="shared" si="163"/>
        <v>music</v>
      </c>
      <c r="R1739" t="str">
        <f t="shared" si="164"/>
        <v>faith</v>
      </c>
      <c r="S1739" s="9">
        <f t="shared" si="165"/>
        <v>42175.740648148152</v>
      </c>
      <c r="T1739" s="9">
        <f t="shared" si="166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7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41884.665995370371</v>
      </c>
      <c r="T1740" s="9">
        <f t="shared" si="166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7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42435.665879629632</v>
      </c>
      <c r="T1741" s="9">
        <f t="shared" si="166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7"/>
        <v>#DIV/0!</v>
      </c>
      <c r="Q1742" t="str">
        <f t="shared" si="163"/>
        <v>music</v>
      </c>
      <c r="R1742" t="str">
        <f t="shared" si="164"/>
        <v>faith</v>
      </c>
      <c r="S1742" s="9">
        <f t="shared" si="165"/>
        <v>42171.60905092593</v>
      </c>
      <c r="T1742" s="9">
        <f t="shared" si="166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7"/>
        <v>26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42120.419803240737</v>
      </c>
      <c r="T1743" s="9">
        <f t="shared" si="166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7"/>
        <v>64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42710.668634259251</v>
      </c>
      <c r="T1744" s="9">
        <f t="shared" si="166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7"/>
        <v>90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42586.717303240737</v>
      </c>
      <c r="T1745" s="9">
        <f t="shared" si="166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7"/>
        <v>94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42026.396724537037</v>
      </c>
      <c r="T1746" s="9">
        <f t="shared" si="166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7"/>
        <v>90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42690.051365740735</v>
      </c>
      <c r="T1747" s="9">
        <f t="shared" si="166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7"/>
        <v>208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42667.968368055554</v>
      </c>
      <c r="T1748" s="9">
        <f t="shared" si="166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7"/>
        <v>60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42292.227199074077</v>
      </c>
      <c r="T1749" s="9">
        <f t="shared" si="166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7"/>
        <v>359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42219.742395833331</v>
      </c>
      <c r="T1750" s="9">
        <f t="shared" si="166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7"/>
        <v>95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42758.767604166664</v>
      </c>
      <c r="T1751" s="9">
        <f t="shared" si="166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7"/>
        <v>81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42454.628518518519</v>
      </c>
      <c r="T1752" s="9">
        <f t="shared" si="166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7"/>
        <v>169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42052.573182870365</v>
      </c>
      <c r="T1753" s="9">
        <f t="shared" si="166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7"/>
        <v>35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42627.044930555552</v>
      </c>
      <c r="T1754" s="9">
        <f t="shared" si="166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7"/>
        <v>463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42420.541296296295</v>
      </c>
      <c r="T1755" s="9">
        <f t="shared" si="166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7"/>
        <v>105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42067.668437499997</v>
      </c>
      <c r="T1756" s="9">
        <f t="shared" si="166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7"/>
        <v>8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42252.580567129626</v>
      </c>
      <c r="T1757" s="9">
        <f t="shared" si="166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7"/>
        <v>48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42570.959131944437</v>
      </c>
      <c r="T1758" s="9">
        <f t="shared" si="166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7"/>
        <v>415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42733.619016203702</v>
      </c>
      <c r="T1759" s="9">
        <f t="shared" si="166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7"/>
        <v>43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42505.74759259259</v>
      </c>
      <c r="T1760" s="9">
        <f t="shared" si="166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7"/>
        <v>109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42068.620706018519</v>
      </c>
      <c r="T1761" s="9">
        <f t="shared" si="166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7"/>
        <v>82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42405.464270833334</v>
      </c>
      <c r="T1762" s="9">
        <f t="shared" si="166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7"/>
        <v>52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42209.359490740739</v>
      </c>
      <c r="T1763" s="9">
        <f t="shared" si="166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7"/>
        <v>36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42410.773668981477</v>
      </c>
      <c r="T1764" s="9">
        <f t="shared" si="166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7"/>
        <v>104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42636.660185185181</v>
      </c>
      <c r="T1765" s="9">
        <f t="shared" si="166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7"/>
        <v>56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41825.27753472222</v>
      </c>
      <c r="T1766" s="9">
        <f t="shared" si="166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7"/>
        <v>73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41834.772129629629</v>
      </c>
      <c r="T1767" s="9">
        <f t="shared" si="166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7"/>
        <v>#DIV/0!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41855.65148148148</v>
      </c>
      <c r="T1768" s="9">
        <f t="shared" si="166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7"/>
        <v>59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41824.450046296297</v>
      </c>
      <c r="T1769" s="9">
        <f t="shared" si="166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7"/>
        <v>13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41849.352361111109</v>
      </c>
      <c r="T1770" s="9">
        <f t="shared" si="166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7"/>
        <v>50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41987.610636574071</v>
      </c>
      <c r="T1771" s="9">
        <f t="shared" si="166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7"/>
        <v>151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41891.571689814817</v>
      </c>
      <c r="T1772" s="9">
        <f t="shared" si="166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7"/>
        <v>36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41905.771296296298</v>
      </c>
      <c r="T1773" s="9">
        <f t="shared" si="166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7"/>
        <v>46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41766.509675925925</v>
      </c>
      <c r="T1774" s="9">
        <f t="shared" si="166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7"/>
        <v>99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41978.552060185182</v>
      </c>
      <c r="T1775" s="9">
        <f t="shared" si="166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7"/>
        <v>89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41930.010324074072</v>
      </c>
      <c r="T1776" s="9">
        <f t="shared" si="166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7"/>
        <v>171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41891.768055555556</v>
      </c>
      <c r="T1777" s="9">
        <f t="shared" si="166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7"/>
        <v>84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41905.748506944445</v>
      </c>
      <c r="T1778" s="9">
        <f t="shared" si="166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7"/>
        <v>66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42025.14876157407</v>
      </c>
      <c r="T1779" s="9">
        <f t="shared" si="166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7"/>
        <v>67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42045.655034722215</v>
      </c>
      <c r="T1780" s="9">
        <f t="shared" si="166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7"/>
        <v>105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42585.483564814807</v>
      </c>
      <c r="T1781" s="9">
        <f t="shared" si="166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7"/>
        <v>79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42493.392476851855</v>
      </c>
      <c r="T1782" s="9">
        <f t="shared" si="166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7"/>
        <v>60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42597.409085648142</v>
      </c>
      <c r="T1783" s="9">
        <f t="shared" si="166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7"/>
        <v>72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42388.366770833331</v>
      </c>
      <c r="T1784" s="9">
        <f t="shared" si="166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7"/>
        <v>52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42115.741643518515</v>
      </c>
      <c r="T1785" s="9">
        <f t="shared" si="166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7"/>
        <v>61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42003.447222222218</v>
      </c>
      <c r="T1786" s="9">
        <f t="shared" si="166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7"/>
        <v>45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41896.926562499997</v>
      </c>
      <c r="T1787" s="9">
        <f t="shared" si="166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7"/>
        <v>32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41958.342326388891</v>
      </c>
      <c r="T1788" s="9">
        <f t="shared" si="166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7"/>
        <v>64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42068.447187499994</v>
      </c>
      <c r="T1789" s="9">
        <f t="shared" si="166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41913.740069444444</v>
      </c>
      <c r="T1790" s="9">
        <f t="shared" si="166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41956.041701388887</v>
      </c>
      <c r="T1791" s="9">
        <f t="shared" si="166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7"/>
        <v>110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42010.466180555559</v>
      </c>
      <c r="T1792" s="9">
        <f t="shared" si="166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7"/>
        <v>27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41973.532002314816</v>
      </c>
      <c r="T1793" s="9">
        <f t="shared" si="166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7"/>
        <v>110</v>
      </c>
      <c r="Q1794" t="str">
        <f t="shared" si="163"/>
        <v>photography</v>
      </c>
      <c r="R1794" t="str">
        <f t="shared" si="164"/>
        <v>photobooks</v>
      </c>
      <c r="S1794" s="9">
        <f t="shared" si="165"/>
        <v>42188.822708333326</v>
      </c>
      <c r="T1794" s="9">
        <f t="shared" si="166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si="167"/>
        <v>20</v>
      </c>
      <c r="Q1795" t="str">
        <f t="shared" ref="Q1795:Q1858" si="169">LEFT(N1795,FIND("/", N1795)-1)</f>
        <v>photography</v>
      </c>
      <c r="R1795" t="str">
        <f t="shared" ref="R1795:R1858" si="170">RIGHT(N1795,LEN(N1795)-FIND("/",N1795)-0)</f>
        <v>photobooks</v>
      </c>
      <c r="S1795" s="9">
        <f t="shared" ref="S1795:S1858" si="171">(((J1795/60)/60)/24)+DATE(1970,1,1)+(-5/24)</f>
        <v>41940.683333333334</v>
      </c>
      <c r="T1795" s="9">
        <f t="shared" ref="T1795:T1858" si="172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ref="P1796:P1859" si="173">ROUNDUP(E1796/L1796,0)</f>
        <v>56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42011.342847222222</v>
      </c>
      <c r="T1796" s="9">
        <f t="shared" si="172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73"/>
        <v>134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42628.080335648141</v>
      </c>
      <c r="T1797" s="9">
        <f t="shared" si="172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73"/>
        <v>49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42515.231087962959</v>
      </c>
      <c r="T1798" s="9">
        <f t="shared" si="172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73"/>
        <v>49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42689.360983796294</v>
      </c>
      <c r="T1799" s="9">
        <f t="shared" si="172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73"/>
        <v>59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42344.118437499994</v>
      </c>
      <c r="T1800" s="9">
        <f t="shared" si="172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73"/>
        <v>12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41934.634351851848</v>
      </c>
      <c r="T1801" s="9">
        <f t="shared" si="172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73"/>
        <v>84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42623.397800925923</v>
      </c>
      <c r="T1802" s="9">
        <f t="shared" si="172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73"/>
        <v>64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42321.452175925922</v>
      </c>
      <c r="T1803" s="9">
        <f t="shared" si="172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73"/>
        <v>95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42159.264236111114</v>
      </c>
      <c r="T1804" s="9">
        <f t="shared" si="172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73"/>
        <v>72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42017.863217592596</v>
      </c>
      <c r="T1805" s="9">
        <f t="shared" si="172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73"/>
        <v>105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42282.469953703701</v>
      </c>
      <c r="T1806" s="9">
        <f t="shared" si="172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73"/>
        <v>68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42247.595578703702</v>
      </c>
      <c r="T1807" s="9">
        <f t="shared" si="172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73"/>
        <v>74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41877.429965277777</v>
      </c>
      <c r="T1808" s="9">
        <f t="shared" si="172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73"/>
        <v>70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41879.860104166662</v>
      </c>
      <c r="T1809" s="9">
        <f t="shared" si="172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73"/>
        <v>121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42742.472569444442</v>
      </c>
      <c r="T1810" s="9">
        <f t="shared" si="172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73"/>
        <v>43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42029.699525462966</v>
      </c>
      <c r="T1811" s="9">
        <f t="shared" si="172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73"/>
        <v>8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41860.701689814814</v>
      </c>
      <c r="T1812" s="9">
        <f t="shared" si="172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73"/>
        <v>2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41876.225347222222</v>
      </c>
      <c r="T1813" s="9">
        <f t="shared" si="172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73"/>
        <v>38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42524.110370370363</v>
      </c>
      <c r="T1814" s="9">
        <f t="shared" si="172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73"/>
        <v>#DIV/0!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41829.68069444444</v>
      </c>
      <c r="T1815" s="9">
        <f t="shared" si="172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73"/>
        <v>43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42033.105740740742</v>
      </c>
      <c r="T1816" s="9">
        <f t="shared" si="172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73"/>
        <v>#DIV/0!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42172.698344907411</v>
      </c>
      <c r="T1817" s="9">
        <f t="shared" si="172"/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73"/>
        <v>85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42548.667858796289</v>
      </c>
      <c r="T1818" s="9">
        <f t="shared" si="172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73"/>
        <v>95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42705.453784722216</v>
      </c>
      <c r="T1819" s="9">
        <f t="shared" si="172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73"/>
        <v>#DIV/0!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42067.026041666664</v>
      </c>
      <c r="T1820" s="9">
        <f t="shared" si="172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73"/>
        <v>7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41820.543935185182</v>
      </c>
      <c r="T1821" s="9">
        <f t="shared" si="172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73"/>
        <v>214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42064.87604166667</v>
      </c>
      <c r="T1822" s="9">
        <f t="shared" si="172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73"/>
        <v>60</v>
      </c>
      <c r="Q1823" t="str">
        <f t="shared" si="169"/>
        <v>music</v>
      </c>
      <c r="R1823" t="str">
        <f t="shared" si="170"/>
        <v>rock</v>
      </c>
      <c r="S1823" s="9">
        <f t="shared" si="171"/>
        <v>40926.110729166663</v>
      </c>
      <c r="T1823" s="9">
        <f t="shared" si="172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73"/>
        <v>28</v>
      </c>
      <c r="Q1824" t="str">
        <f t="shared" si="169"/>
        <v>music</v>
      </c>
      <c r="R1824" t="str">
        <f t="shared" si="170"/>
        <v>rock</v>
      </c>
      <c r="S1824" s="9">
        <f t="shared" si="171"/>
        <v>41634.588680555549</v>
      </c>
      <c r="T1824" s="9">
        <f t="shared" si="172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73"/>
        <v>25</v>
      </c>
      <c r="Q1825" t="str">
        <f t="shared" si="169"/>
        <v>music</v>
      </c>
      <c r="R1825" t="str">
        <f t="shared" si="170"/>
        <v>rock</v>
      </c>
      <c r="S1825" s="9">
        <f t="shared" si="171"/>
        <v>41176.47657407407</v>
      </c>
      <c r="T1825" s="9">
        <f t="shared" si="172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73"/>
        <v>76</v>
      </c>
      <c r="Q1826" t="str">
        <f t="shared" si="169"/>
        <v>music</v>
      </c>
      <c r="R1826" t="str">
        <f t="shared" si="170"/>
        <v>rock</v>
      </c>
      <c r="S1826" s="9">
        <f t="shared" si="171"/>
        <v>41626.707951388889</v>
      </c>
      <c r="T1826" s="9">
        <f t="shared" si="172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73"/>
        <v>43</v>
      </c>
      <c r="Q1827" t="str">
        <f t="shared" si="169"/>
        <v>music</v>
      </c>
      <c r="R1827" t="str">
        <f t="shared" si="170"/>
        <v>rock</v>
      </c>
      <c r="S1827" s="9">
        <f t="shared" si="171"/>
        <v>41443.626192129625</v>
      </c>
      <c r="T1827" s="9">
        <f t="shared" si="172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73"/>
        <v>54</v>
      </c>
      <c r="Q1828" t="str">
        <f t="shared" si="169"/>
        <v>music</v>
      </c>
      <c r="R1828" t="str">
        <f t="shared" si="170"/>
        <v>rock</v>
      </c>
      <c r="S1828" s="9">
        <f t="shared" si="171"/>
        <v>41657.715474537035</v>
      </c>
      <c r="T1828" s="9">
        <f t="shared" si="172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73"/>
        <v>84</v>
      </c>
      <c r="Q1829" t="str">
        <f t="shared" si="169"/>
        <v>music</v>
      </c>
      <c r="R1829" t="str">
        <f t="shared" si="170"/>
        <v>rock</v>
      </c>
      <c r="S1829" s="9">
        <f t="shared" si="171"/>
        <v>40555.117604166662</v>
      </c>
      <c r="T1829" s="9">
        <f t="shared" si="172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73"/>
        <v>418</v>
      </c>
      <c r="Q1830" t="str">
        <f t="shared" si="169"/>
        <v>music</v>
      </c>
      <c r="R1830" t="str">
        <f t="shared" si="170"/>
        <v>rock</v>
      </c>
      <c r="S1830" s="9">
        <f t="shared" si="171"/>
        <v>41736.691319444442</v>
      </c>
      <c r="T1830" s="9">
        <f t="shared" si="172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73"/>
        <v>76</v>
      </c>
      <c r="Q1831" t="str">
        <f t="shared" si="169"/>
        <v>music</v>
      </c>
      <c r="R1831" t="str">
        <f t="shared" si="170"/>
        <v>rock</v>
      </c>
      <c r="S1831" s="9">
        <f t="shared" si="171"/>
        <v>40515.879293981481</v>
      </c>
      <c r="T1831" s="9">
        <f t="shared" si="172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73"/>
        <v>68</v>
      </c>
      <c r="Q1832" t="str">
        <f t="shared" si="169"/>
        <v>music</v>
      </c>
      <c r="R1832" t="str">
        <f t="shared" si="170"/>
        <v>rock</v>
      </c>
      <c r="S1832" s="9">
        <f t="shared" si="171"/>
        <v>41664.475775462961</v>
      </c>
      <c r="T1832" s="9">
        <f t="shared" si="172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73"/>
        <v>74</v>
      </c>
      <c r="Q1833" t="str">
        <f t="shared" si="169"/>
        <v>music</v>
      </c>
      <c r="R1833" t="str">
        <f t="shared" si="170"/>
        <v>rock</v>
      </c>
      <c r="S1833" s="9">
        <f t="shared" si="171"/>
        <v>41026.787766203699</v>
      </c>
      <c r="T1833" s="9">
        <f t="shared" si="172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73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40576.331331018519</v>
      </c>
      <c r="T1834" s="9">
        <f t="shared" si="172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73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41302.835682870369</v>
      </c>
      <c r="T1835" s="9">
        <f t="shared" si="172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73"/>
        <v>132</v>
      </c>
      <c r="Q1836" t="str">
        <f t="shared" si="169"/>
        <v>music</v>
      </c>
      <c r="R1836" t="str">
        <f t="shared" si="170"/>
        <v>rock</v>
      </c>
      <c r="S1836" s="9">
        <f t="shared" si="171"/>
        <v>41988.755729166667</v>
      </c>
      <c r="T1836" s="9">
        <f t="shared" si="172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73"/>
        <v>48</v>
      </c>
      <c r="Q1837" t="str">
        <f t="shared" si="169"/>
        <v>music</v>
      </c>
      <c r="R1837" t="str">
        <f t="shared" si="170"/>
        <v>rock</v>
      </c>
      <c r="S1837" s="9">
        <f t="shared" si="171"/>
        <v>42430.49387731481</v>
      </c>
      <c r="T1837" s="9">
        <f t="shared" si="172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73"/>
        <v>183</v>
      </c>
      <c r="Q1838" t="str">
        <f t="shared" si="169"/>
        <v>music</v>
      </c>
      <c r="R1838" t="str">
        <f t="shared" si="170"/>
        <v>rock</v>
      </c>
      <c r="S1838" s="9">
        <f t="shared" si="171"/>
        <v>41305.601030092592</v>
      </c>
      <c r="T1838" s="9">
        <f t="shared" si="172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73"/>
        <v>62</v>
      </c>
      <c r="Q1839" t="str">
        <f t="shared" si="169"/>
        <v>music</v>
      </c>
      <c r="R1839" t="str">
        <f t="shared" si="170"/>
        <v>rock</v>
      </c>
      <c r="S1839" s="9">
        <f t="shared" si="171"/>
        <v>40925.839525462965</v>
      </c>
      <c r="T1839" s="9">
        <f t="shared" si="172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73"/>
        <v>36</v>
      </c>
      <c r="Q1840" t="str">
        <f t="shared" si="169"/>
        <v>music</v>
      </c>
      <c r="R1840" t="str">
        <f t="shared" si="170"/>
        <v>rock</v>
      </c>
      <c r="S1840" s="9">
        <f t="shared" si="171"/>
        <v>40788.578206018516</v>
      </c>
      <c r="T1840" s="9">
        <f t="shared" si="172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73"/>
        <v>46</v>
      </c>
      <c r="Q1841" t="str">
        <f t="shared" si="169"/>
        <v>music</v>
      </c>
      <c r="R1841" t="str">
        <f t="shared" si="170"/>
        <v>rock</v>
      </c>
      <c r="S1841" s="9">
        <f t="shared" si="171"/>
        <v>42614.513680555552</v>
      </c>
      <c r="T1841" s="9">
        <f t="shared" si="172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73"/>
        <v>76</v>
      </c>
      <c r="Q1842" t="str">
        <f t="shared" si="169"/>
        <v>music</v>
      </c>
      <c r="R1842" t="str">
        <f t="shared" si="170"/>
        <v>rock</v>
      </c>
      <c r="S1842" s="9">
        <f t="shared" si="171"/>
        <v>41381.88784722222</v>
      </c>
      <c r="T1842" s="9">
        <f t="shared" si="172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73"/>
        <v>51</v>
      </c>
      <c r="Q1843" t="str">
        <f t="shared" si="169"/>
        <v>music</v>
      </c>
      <c r="R1843" t="str">
        <f t="shared" si="170"/>
        <v>rock</v>
      </c>
      <c r="S1843" s="9">
        <f t="shared" si="171"/>
        <v>41745.637094907404</v>
      </c>
      <c r="T1843" s="9">
        <f t="shared" si="172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73"/>
        <v>120</v>
      </c>
      <c r="Q1844" t="str">
        <f t="shared" si="169"/>
        <v>music</v>
      </c>
      <c r="R1844" t="str">
        <f t="shared" si="170"/>
        <v>rock</v>
      </c>
      <c r="S1844" s="9">
        <f t="shared" si="171"/>
        <v>42031.423391203702</v>
      </c>
      <c r="T1844" s="9">
        <f t="shared" si="172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73"/>
        <v>93</v>
      </c>
      <c r="Q1845" t="str">
        <f t="shared" si="169"/>
        <v>music</v>
      </c>
      <c r="R1845" t="str">
        <f t="shared" si="170"/>
        <v>rock</v>
      </c>
      <c r="S1845" s="9">
        <f t="shared" si="171"/>
        <v>40564.786504629628</v>
      </c>
      <c r="T1845" s="9">
        <f t="shared" si="172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73"/>
        <v>77</v>
      </c>
      <c r="Q1846" t="str">
        <f t="shared" si="169"/>
        <v>music</v>
      </c>
      <c r="R1846" t="str">
        <f t="shared" si="170"/>
        <v>rock</v>
      </c>
      <c r="S1846" s="9">
        <f t="shared" si="171"/>
        <v>40666.765208333331</v>
      </c>
      <c r="T1846" s="9">
        <f t="shared" si="172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73"/>
        <v>53</v>
      </c>
      <c r="Q1847" t="str">
        <f t="shared" si="169"/>
        <v>music</v>
      </c>
      <c r="R1847" t="str">
        <f t="shared" si="170"/>
        <v>rock</v>
      </c>
      <c r="S1847" s="9">
        <f t="shared" si="171"/>
        <v>42523.124976851854</v>
      </c>
      <c r="T1847" s="9">
        <f t="shared" si="172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73"/>
        <v>99</v>
      </c>
      <c r="Q1848" t="str">
        <f t="shared" si="169"/>
        <v>music</v>
      </c>
      <c r="R1848" t="str">
        <f t="shared" si="170"/>
        <v>rock</v>
      </c>
      <c r="S1848" s="9">
        <f t="shared" si="171"/>
        <v>41228.441863425927</v>
      </c>
      <c r="T1848" s="9">
        <f t="shared" si="172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73"/>
        <v>80</v>
      </c>
      <c r="Q1849" t="str">
        <f t="shared" si="169"/>
        <v>music</v>
      </c>
      <c r="R1849" t="str">
        <f t="shared" si="170"/>
        <v>rock</v>
      </c>
      <c r="S1849" s="9">
        <f t="shared" si="171"/>
        <v>42094.028148148143</v>
      </c>
      <c r="T1849" s="9">
        <f t="shared" si="172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73"/>
        <v>135</v>
      </c>
      <c r="Q1850" t="str">
        <f t="shared" si="169"/>
        <v>music</v>
      </c>
      <c r="R1850" t="str">
        <f t="shared" si="170"/>
        <v>rock</v>
      </c>
      <c r="S1850" s="9">
        <f t="shared" si="171"/>
        <v>40691.579722222217</v>
      </c>
      <c r="T1850" s="9">
        <f t="shared" si="172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73"/>
        <v>38</v>
      </c>
      <c r="Q1851" t="str">
        <f t="shared" si="169"/>
        <v>music</v>
      </c>
      <c r="R1851" t="str">
        <f t="shared" si="170"/>
        <v>rock</v>
      </c>
      <c r="S1851" s="9">
        <f t="shared" si="171"/>
        <v>41169.637256944443</v>
      </c>
      <c r="T1851" s="9">
        <f t="shared" si="172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73"/>
        <v>52</v>
      </c>
      <c r="Q1852" t="str">
        <f t="shared" si="169"/>
        <v>music</v>
      </c>
      <c r="R1852" t="str">
        <f t="shared" si="170"/>
        <v>rock</v>
      </c>
      <c r="S1852" s="9">
        <f t="shared" si="171"/>
        <v>41800.751157407409</v>
      </c>
      <c r="T1852" s="9">
        <f t="shared" si="172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73"/>
        <v>51</v>
      </c>
      <c r="Q1853" t="str">
        <f t="shared" si="169"/>
        <v>music</v>
      </c>
      <c r="R1853" t="str">
        <f t="shared" si="170"/>
        <v>rock</v>
      </c>
      <c r="S1853" s="9">
        <f t="shared" si="171"/>
        <v>41827.69835648148</v>
      </c>
      <c r="T1853" s="9">
        <f t="shared" si="172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73"/>
        <v>134</v>
      </c>
      <c r="Q1854" t="str">
        <f t="shared" si="169"/>
        <v>music</v>
      </c>
      <c r="R1854" t="str">
        <f t="shared" si="170"/>
        <v>rock</v>
      </c>
      <c r="S1854" s="9">
        <f t="shared" si="171"/>
        <v>42081.563101851854</v>
      </c>
      <c r="T1854" s="9">
        <f t="shared" si="172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73"/>
        <v>59</v>
      </c>
      <c r="Q1855" t="str">
        <f t="shared" si="169"/>
        <v>music</v>
      </c>
      <c r="R1855" t="str">
        <f t="shared" si="170"/>
        <v>rock</v>
      </c>
      <c r="S1855" s="9">
        <f t="shared" si="171"/>
        <v>41176.852048611108</v>
      </c>
      <c r="T1855" s="9">
        <f t="shared" si="172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73"/>
        <v>89</v>
      </c>
      <c r="Q1856" t="str">
        <f t="shared" si="169"/>
        <v>music</v>
      </c>
      <c r="R1856" t="str">
        <f t="shared" si="170"/>
        <v>rock</v>
      </c>
      <c r="S1856" s="9">
        <f t="shared" si="171"/>
        <v>41387.812928240739</v>
      </c>
      <c r="T1856" s="9">
        <f t="shared" si="172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73"/>
        <v>71</v>
      </c>
      <c r="Q1857" t="str">
        <f t="shared" si="169"/>
        <v>music</v>
      </c>
      <c r="R1857" t="str">
        <f t="shared" si="170"/>
        <v>rock</v>
      </c>
      <c r="S1857" s="9">
        <f t="shared" si="171"/>
        <v>41600.330324074072</v>
      </c>
      <c r="T1857" s="9">
        <f t="shared" si="172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73"/>
        <v>54</v>
      </c>
      <c r="Q1858" t="str">
        <f t="shared" si="169"/>
        <v>music</v>
      </c>
      <c r="R1858" t="str">
        <f t="shared" si="170"/>
        <v>rock</v>
      </c>
      <c r="S1858" s="9">
        <f t="shared" si="171"/>
        <v>41817.64666666666</v>
      </c>
      <c r="T1858" s="9">
        <f t="shared" si="172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si="173"/>
        <v>137</v>
      </c>
      <c r="Q1859" t="str">
        <f t="shared" ref="Q1859:Q1922" si="175">LEFT(N1859,FIND("/", N1859)-1)</f>
        <v>music</v>
      </c>
      <c r="R1859" t="str">
        <f t="shared" ref="R1859:R1922" si="176">RIGHT(N1859,LEN(N1859)-FIND("/",N1859)-0)</f>
        <v>rock</v>
      </c>
      <c r="S1859" s="9">
        <f t="shared" ref="S1859:S1922" si="177">(((J1859/60)/60)/24)+DATE(1970,1,1)+(-5/24)</f>
        <v>41864.560335648144</v>
      </c>
      <c r="T1859" s="9">
        <f t="shared" ref="T1859:T1922" si="178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ref="P1860:P1923" si="179">ROUNDUP(E1860/L1860,0)</f>
        <v>41</v>
      </c>
      <c r="Q1860" t="str">
        <f t="shared" si="175"/>
        <v>music</v>
      </c>
      <c r="R1860" t="str">
        <f t="shared" si="176"/>
        <v>rock</v>
      </c>
      <c r="S1860" s="9">
        <f t="shared" si="177"/>
        <v>40832.9921412037</v>
      </c>
      <c r="T1860" s="9">
        <f t="shared" si="178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9"/>
        <v>71</v>
      </c>
      <c r="Q1861" t="str">
        <f t="shared" si="175"/>
        <v>music</v>
      </c>
      <c r="R1861" t="str">
        <f t="shared" si="176"/>
        <v>rock</v>
      </c>
      <c r="S1861" s="9">
        <f t="shared" si="177"/>
        <v>40778.561678240738</v>
      </c>
      <c r="T1861" s="9">
        <f t="shared" si="178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9"/>
        <v>53</v>
      </c>
      <c r="Q1862" t="str">
        <f t="shared" si="175"/>
        <v>music</v>
      </c>
      <c r="R1862" t="str">
        <f t="shared" si="176"/>
        <v>rock</v>
      </c>
      <c r="S1862" s="9">
        <f t="shared" si="177"/>
        <v>41655.500972222217</v>
      </c>
      <c r="T1862" s="9">
        <f t="shared" si="178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9"/>
        <v>#DIV/0!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42000.091909722221</v>
      </c>
      <c r="T1863" s="9">
        <f t="shared" si="178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9"/>
        <v>91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42755.284421296288</v>
      </c>
      <c r="T1864" s="9">
        <f t="shared" si="178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9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41772.588946759257</v>
      </c>
      <c r="T1865" s="9">
        <f t="shared" si="178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9"/>
        <v>59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41733.508101851847</v>
      </c>
      <c r="T1866" s="9">
        <f t="shared" si="178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9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42645.159108796295</v>
      </c>
      <c r="T1867" s="9">
        <f t="shared" si="178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9"/>
        <v>63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42742.038159722222</v>
      </c>
      <c r="T1868" s="9">
        <f t="shared" si="178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42649.716574074067</v>
      </c>
      <c r="T1869" s="9">
        <f t="shared" si="178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9"/>
        <v>72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42328.570891203701</v>
      </c>
      <c r="T1870" s="9">
        <f t="shared" si="178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9"/>
        <v>#DIV/0!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42708.794548611106</v>
      </c>
      <c r="T1871" s="9">
        <f t="shared" si="178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9"/>
        <v>33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42371.14739583333</v>
      </c>
      <c r="T1872" s="9">
        <f t="shared" si="178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9"/>
        <v>50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41923.575243055551</v>
      </c>
      <c r="T1873" s="9">
        <f t="shared" si="178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9"/>
        <v>17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42154.921319444438</v>
      </c>
      <c r="T1874" s="9">
        <f t="shared" si="178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42164.407523148147</v>
      </c>
      <c r="T1875" s="9">
        <f t="shared" si="178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42529.760798611103</v>
      </c>
      <c r="T1876" s="9">
        <f t="shared" si="178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42528.691064814811</v>
      </c>
      <c r="T1877" s="9">
        <f t="shared" si="178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9"/>
        <v>#DIV/0!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41776.076446759253</v>
      </c>
      <c r="T1878" s="9">
        <f t="shared" si="178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9"/>
        <v>#DIV/0!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42034.820891203701</v>
      </c>
      <c r="T1879" s="9">
        <f t="shared" si="178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9"/>
        <v>#DIV/0!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41772.800405092588</v>
      </c>
      <c r="T1880" s="9">
        <f t="shared" si="178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9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42413.441307870373</v>
      </c>
      <c r="T1881" s="9">
        <f t="shared" si="178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9"/>
        <v>42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42430.358564814807</v>
      </c>
      <c r="T1882" s="9">
        <f t="shared" si="178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9"/>
        <v>50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42042.944317129623</v>
      </c>
      <c r="T1883" s="9">
        <f t="shared" si="178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9"/>
        <v>42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41067.740879629629</v>
      </c>
      <c r="T1884" s="9">
        <f t="shared" si="178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9"/>
        <v>33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40977.739675925921</v>
      </c>
      <c r="T1885" s="9">
        <f t="shared" si="178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9"/>
        <v>52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41204.989988425921</v>
      </c>
      <c r="T1886" s="9">
        <f t="shared" si="178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9"/>
        <v>51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41098.885532407403</v>
      </c>
      <c r="T1887" s="9">
        <f t="shared" si="178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9"/>
        <v>43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41925.69835648148</v>
      </c>
      <c r="T1888" s="9">
        <f t="shared" si="178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9"/>
        <v>417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42323.591805555552</v>
      </c>
      <c r="T1889" s="9">
        <f t="shared" si="178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9"/>
        <v>47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40299.03162037037</v>
      </c>
      <c r="T1890" s="9">
        <f t="shared" si="178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9"/>
        <v>49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41299.585023148145</v>
      </c>
      <c r="T1891" s="9">
        <f t="shared" si="178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9"/>
        <v>71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41228.577870370369</v>
      </c>
      <c r="T1892" s="9">
        <f t="shared" si="178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9"/>
        <v>88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40335.589745370366</v>
      </c>
      <c r="T1893" s="9">
        <f t="shared" si="178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9"/>
        <v>27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40671.429178240738</v>
      </c>
      <c r="T1894" s="9">
        <f t="shared" si="178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9"/>
        <v>58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40632.733622685184</v>
      </c>
      <c r="T1895" s="9">
        <f t="shared" si="178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9"/>
        <v>58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40920.696562500001</v>
      </c>
      <c r="T1896" s="9">
        <f t="shared" si="178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9"/>
        <v>197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42267.538449074076</v>
      </c>
      <c r="T1897" s="9">
        <f t="shared" si="178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9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40981.501909722218</v>
      </c>
      <c r="T1898" s="9">
        <f t="shared" si="178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9"/>
        <v>36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41680.375069444446</v>
      </c>
      <c r="T1899" s="9">
        <f t="shared" si="178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9"/>
        <v>69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42365.9846412037</v>
      </c>
      <c r="T1900" s="9">
        <f t="shared" si="178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9"/>
        <v>29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42058.733402777776</v>
      </c>
      <c r="T1901" s="9">
        <f t="shared" si="178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9"/>
        <v>51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41160.663553240738</v>
      </c>
      <c r="T1902" s="9">
        <f t="shared" si="178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9"/>
        <v>107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42116.334826388884</v>
      </c>
      <c r="T1903" s="9">
        <f t="shared" si="178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9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42037.581562499996</v>
      </c>
      <c r="T1904" s="9">
        <f t="shared" si="178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9"/>
        <v>35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42702.562395833331</v>
      </c>
      <c r="T1905" s="9">
        <f t="shared" si="178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42326.477094907408</v>
      </c>
      <c r="T1906" s="9">
        <f t="shared" si="178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9"/>
        <v>11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41859.717523148145</v>
      </c>
      <c r="T1907" s="9">
        <f t="shared" si="178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9"/>
        <v>216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42514.462766203702</v>
      </c>
      <c r="T1908" s="9">
        <f t="shared" si="178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9"/>
        <v>22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41767.378761574073</v>
      </c>
      <c r="T1909" s="9">
        <f t="shared" si="178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9"/>
        <v>109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42703.709490740737</v>
      </c>
      <c r="T1910" s="9">
        <f t="shared" si="178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9"/>
        <v>130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41905.220821759256</v>
      </c>
      <c r="T1911" s="9">
        <f t="shared" si="178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9"/>
        <v>118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42264.754826388882</v>
      </c>
      <c r="T1912" s="9">
        <f t="shared" si="178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41829.825624999998</v>
      </c>
      <c r="T1913" s="9">
        <f t="shared" si="178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9"/>
        <v>71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42129.018055555549</v>
      </c>
      <c r="T1914" s="9">
        <f t="shared" si="178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9"/>
        <v>25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41890.302986111106</v>
      </c>
      <c r="T1915" s="9">
        <f t="shared" si="178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41928.966122685182</v>
      </c>
      <c r="T1916" s="9">
        <f t="shared" si="178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9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41863.840532407405</v>
      </c>
      <c r="T1917" s="9">
        <f t="shared" si="178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42656.508969907409</v>
      </c>
      <c r="T1918" s="9">
        <f t="shared" si="178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9"/>
        <v>2929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42746.06172453703</v>
      </c>
      <c r="T1919" s="9">
        <f t="shared" si="178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9"/>
        <v>29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41828.581608796296</v>
      </c>
      <c r="T1920" s="9">
        <f t="shared" si="178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9"/>
        <v>30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42113.667233796288</v>
      </c>
      <c r="T1921" s="9">
        <f t="shared" si="178"/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9"/>
        <v>41</v>
      </c>
      <c r="Q1922" t="str">
        <f t="shared" si="175"/>
        <v>technology</v>
      </c>
      <c r="R1922" t="str">
        <f t="shared" si="176"/>
        <v>gadgets</v>
      </c>
      <c r="S1922" s="9">
        <f t="shared" si="177"/>
        <v>42270.66737268518</v>
      </c>
      <c r="T1922" s="9">
        <f t="shared" si="178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si="179"/>
        <v>54</v>
      </c>
      <c r="Q1923" t="str">
        <f t="shared" ref="Q1923:Q1986" si="181">LEFT(N1923,FIND("/", N1923)-1)</f>
        <v>music</v>
      </c>
      <c r="R1923" t="str">
        <f t="shared" ref="R1923:R1986" si="182">RIGHT(N1923,LEN(N1923)-FIND("/",N1923)-0)</f>
        <v>indie rock</v>
      </c>
      <c r="S1923" s="9">
        <f t="shared" ref="S1923:S1986" si="183">(((J1923/60)/60)/24)+DATE(1970,1,1)+(-5/24)</f>
        <v>41074.013229166667</v>
      </c>
      <c r="T1923" s="9">
        <f t="shared" ref="T1923:T1986" si="184"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ref="P1924:P1987" si="185">ROUNDUP(E1924/L1924,0)</f>
        <v>37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41590.047534722216</v>
      </c>
      <c r="T1924" s="9">
        <f t="shared" si="184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5"/>
        <v>24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40772.640416666662</v>
      </c>
      <c r="T1925" s="9">
        <f t="shared" si="184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5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41626.552719907406</v>
      </c>
      <c r="T1926" s="9">
        <f t="shared" si="184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5"/>
        <v>32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41535.693148148144</v>
      </c>
      <c r="T1927" s="9">
        <f t="shared" si="184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5"/>
        <v>28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40456.746018518512</v>
      </c>
      <c r="T1928" s="9">
        <f t="shared" si="184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5"/>
        <v>57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40960.653229166666</v>
      </c>
      <c r="T1929" s="9">
        <f t="shared" si="184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5"/>
        <v>78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41371.439745370371</v>
      </c>
      <c r="T1930" s="9">
        <f t="shared" si="184"/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5"/>
        <v>43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40686.813263888886</v>
      </c>
      <c r="T1931" s="9">
        <f t="shared" si="184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5"/>
        <v>49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41402.350486111107</v>
      </c>
      <c r="T1932" s="9">
        <f t="shared" si="184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5"/>
        <v>49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41037.684131944443</v>
      </c>
      <c r="T1933" s="9">
        <f t="shared" si="184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5"/>
        <v>71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40911.601539351846</v>
      </c>
      <c r="T1934" s="9">
        <f t="shared" si="184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5"/>
        <v>95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41878.922534722216</v>
      </c>
      <c r="T1935" s="9">
        <f t="shared" si="184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5"/>
        <v>81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40865.658807870372</v>
      </c>
      <c r="T1936" s="9">
        <f t="shared" si="184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5"/>
        <v>55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41773.72420138889</v>
      </c>
      <c r="T1937" s="9">
        <f t="shared" si="184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5"/>
        <v>61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40852.68136574074</v>
      </c>
      <c r="T1938" s="9">
        <f t="shared" si="184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5"/>
        <v>39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41058.91065972222</v>
      </c>
      <c r="T1939" s="9">
        <f t="shared" si="184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5"/>
        <v>153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41426.05128472222</v>
      </c>
      <c r="T1940" s="9">
        <f t="shared" si="184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5"/>
        <v>116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41313.776712962957</v>
      </c>
      <c r="T1941" s="9">
        <f t="shared" si="184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5"/>
        <v>36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40670.298993055556</v>
      </c>
      <c r="T1942" s="9">
        <f t="shared" si="184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5"/>
        <v>65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41744.08253472222</v>
      </c>
      <c r="T1943" s="9">
        <f t="shared" si="184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5"/>
        <v>88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40638.619675925926</v>
      </c>
      <c r="T1944" s="9">
        <f t="shared" si="184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5"/>
        <v>69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42548.061527777776</v>
      </c>
      <c r="T1945" s="9">
        <f t="shared" si="184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5"/>
        <v>177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41730.376041666663</v>
      </c>
      <c r="T1946" s="9">
        <f t="shared" si="184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5"/>
        <v>512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42157.043495370373</v>
      </c>
      <c r="T1947" s="9">
        <f t="shared" si="184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5"/>
        <v>161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41688.941678240735</v>
      </c>
      <c r="T1948" s="9">
        <f t="shared" si="184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5"/>
        <v>36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40102.709722222222</v>
      </c>
      <c r="T1949" s="9">
        <f t="shared" si="184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5"/>
        <v>189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42473.395937499998</v>
      </c>
      <c r="T1950" s="9">
        <f t="shared" si="184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5"/>
        <v>57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41800.214710648142</v>
      </c>
      <c r="T1951" s="9">
        <f t="shared" si="184"/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5"/>
        <v>52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40623.973067129627</v>
      </c>
      <c r="T1952" s="9">
        <f t="shared" si="184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5"/>
        <v>128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42651.212233796294</v>
      </c>
      <c r="T1953" s="9">
        <f t="shared" si="184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5"/>
        <v>102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41526.398321759254</v>
      </c>
      <c r="T1954" s="9">
        <f t="shared" si="184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5"/>
        <v>231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40940.991493055553</v>
      </c>
      <c r="T1955" s="9">
        <f t="shared" si="184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5"/>
        <v>843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42394.372407407405</v>
      </c>
      <c r="T1956" s="9">
        <f t="shared" si="184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5"/>
        <v>578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41020.063437500001</v>
      </c>
      <c r="T1957" s="9">
        <f t="shared" si="184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5"/>
        <v>484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42067.71533564815</v>
      </c>
      <c r="T1958" s="9">
        <f t="shared" si="184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5"/>
        <v>77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41178.890196759254</v>
      </c>
      <c r="T1959" s="9">
        <f t="shared" si="184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5"/>
        <v>75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41326.779641203699</v>
      </c>
      <c r="T1960" s="9">
        <f t="shared" si="184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5"/>
        <v>37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41871.63726851852</v>
      </c>
      <c r="T1961" s="9">
        <f t="shared" si="184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5"/>
        <v>2501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41964.154409722221</v>
      </c>
      <c r="T1962" s="9">
        <f t="shared" si="184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5"/>
        <v>68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41147.986307870371</v>
      </c>
      <c r="T1963" s="9">
        <f t="shared" si="184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5"/>
        <v>64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41742.572175925925</v>
      </c>
      <c r="T1964" s="9">
        <f t="shared" si="184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5"/>
        <v>118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41863.221458333333</v>
      </c>
      <c r="T1965" s="9">
        <f t="shared" si="184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5"/>
        <v>181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42452.064490740733</v>
      </c>
      <c r="T1966" s="9">
        <f t="shared" si="184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5"/>
        <v>128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40897.880902777775</v>
      </c>
      <c r="T1967" s="9">
        <f t="shared" si="184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5"/>
        <v>137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41835.332152777773</v>
      </c>
      <c r="T1968" s="9">
        <f t="shared" si="184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5"/>
        <v>183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41730.455196759256</v>
      </c>
      <c r="T1969" s="9">
        <f t="shared" si="184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5"/>
        <v>280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42676.378645833327</v>
      </c>
      <c r="T1970" s="9">
        <f t="shared" si="184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5"/>
        <v>62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42557.584120370368</v>
      </c>
      <c r="T1971" s="9">
        <f t="shared" si="184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5"/>
        <v>81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41323.984965277778</v>
      </c>
      <c r="T1972" s="9">
        <f t="shared" si="184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5"/>
        <v>273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41561.29237268518</v>
      </c>
      <c r="T1973" s="9">
        <f t="shared" si="184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5"/>
        <v>71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41200.803749999999</v>
      </c>
      <c r="T1974" s="9">
        <f t="shared" si="184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5"/>
        <v>248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42549.514629629623</v>
      </c>
      <c r="T1975" s="9">
        <f t="shared" si="184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5"/>
        <v>187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41445.125798611109</v>
      </c>
      <c r="T1976" s="9">
        <f t="shared" si="184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5"/>
        <v>132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41313.54688657407</v>
      </c>
      <c r="T1977" s="9">
        <f t="shared" si="184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5"/>
        <v>30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41438.691261574073</v>
      </c>
      <c r="T1978" s="9">
        <f t="shared" si="184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5"/>
        <v>246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42311.008564814816</v>
      </c>
      <c r="T1979" s="9">
        <f t="shared" si="184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5"/>
        <v>1324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41039.017268518517</v>
      </c>
      <c r="T1980" s="9">
        <f t="shared" si="184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5"/>
        <v>283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42290.25168981481</v>
      </c>
      <c r="T1981" s="9">
        <f t="shared" si="184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5"/>
        <v>92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42423.334050925921</v>
      </c>
      <c r="T1982" s="9">
        <f t="shared" si="184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5"/>
        <v>32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41799.516956018517</v>
      </c>
      <c r="T1983" s="9">
        <f t="shared" si="184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5"/>
        <v>#DIV/0!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42678.378321759257</v>
      </c>
      <c r="T1984" s="9">
        <f t="shared" si="184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5"/>
        <v>89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42592.803449074076</v>
      </c>
      <c r="T1985" s="9">
        <f t="shared" si="184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5"/>
        <v>454</v>
      </c>
      <c r="Q1986" t="str">
        <f t="shared" si="181"/>
        <v>photography</v>
      </c>
      <c r="R1986" t="str">
        <f t="shared" si="182"/>
        <v>people</v>
      </c>
      <c r="S1986" s="9">
        <f t="shared" si="183"/>
        <v>41913.581956018512</v>
      </c>
      <c r="T1986" s="9">
        <f t="shared" si="184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si="185"/>
        <v>13</v>
      </c>
      <c r="Q1987" t="str">
        <f t="shared" ref="Q1987:Q2050" si="187">LEFT(N1987,FIND("/", N1987)-1)</f>
        <v>photography</v>
      </c>
      <c r="R1987" t="str">
        <f t="shared" ref="R1987:R2050" si="188">RIGHT(N1987,LEN(N1987)-FIND("/",N1987)-0)</f>
        <v>people</v>
      </c>
      <c r="S1987" s="9">
        <f t="shared" ref="S1987:S2050" si="189">(((J1987/60)/60)/24)+DATE(1970,1,1)+(-5/24)</f>
        <v>42555.490405092591</v>
      </c>
      <c r="T1987" s="9">
        <f t="shared" ref="T1987:T2050" si="190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ref="P1988:P2051" si="191">ROUNDUP(E1988/L1988,0)</f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42413.225497685176</v>
      </c>
      <c r="T1988" s="9">
        <f t="shared" si="190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91"/>
        <v>84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42034.431435185186</v>
      </c>
      <c r="T1989" s="9">
        <f t="shared" si="190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42206.554884259262</v>
      </c>
      <c r="T1990" s="9">
        <f t="shared" si="190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42685.472314814811</v>
      </c>
      <c r="T1991" s="9">
        <f t="shared" si="190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91"/>
        <v>102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42397.987638888888</v>
      </c>
      <c r="T1992" s="9">
        <f t="shared" si="190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91"/>
        <v>47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42167.685023148144</v>
      </c>
      <c r="T1993" s="9">
        <f t="shared" si="190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91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42022.935081018521</v>
      </c>
      <c r="T1994" s="9">
        <f t="shared" si="190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91"/>
        <v>#DIV/0!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42329.380057870374</v>
      </c>
      <c r="T1995" s="9">
        <f t="shared" si="190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91"/>
        <v>#DIV/0!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42650.797939814809</v>
      </c>
      <c r="T1996" s="9">
        <f t="shared" si="190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42181.693703703706</v>
      </c>
      <c r="T1997" s="9">
        <f t="shared" si="190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91"/>
        <v>#DIV/0!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41800.611238425925</v>
      </c>
      <c r="T1998" s="9">
        <f t="shared" si="190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91"/>
        <v>#DIV/0!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41847.722361111111</v>
      </c>
      <c r="T1999" s="9">
        <f t="shared" si="190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91"/>
        <v>219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41806.910162037035</v>
      </c>
      <c r="T2000" s="9">
        <f t="shared" si="190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91"/>
        <v>34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41926.274398148147</v>
      </c>
      <c r="T2001" s="9">
        <f t="shared" si="190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42345.743206018517</v>
      </c>
      <c r="T2002" s="9">
        <f t="shared" si="190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91"/>
        <v>129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42136.001342592594</v>
      </c>
      <c r="T2003" s="9">
        <f t="shared" si="190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91"/>
        <v>79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42728.503969907404</v>
      </c>
      <c r="T2004" s="9">
        <f t="shared" si="190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91"/>
        <v>92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40346.917268518519</v>
      </c>
      <c r="T2005" s="9">
        <f t="shared" si="190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91"/>
        <v>332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41800.396562499998</v>
      </c>
      <c r="T2006" s="9">
        <f t="shared" si="190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91"/>
        <v>195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41535.604374999995</v>
      </c>
      <c r="T2007" s="9">
        <f t="shared" si="190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91"/>
        <v>409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41941.292187499996</v>
      </c>
      <c r="T2008" s="9">
        <f t="shared" si="190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91"/>
        <v>85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40347.629467592589</v>
      </c>
      <c r="T2009" s="9">
        <f t="shared" si="190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91"/>
        <v>45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40761.396087962959</v>
      </c>
      <c r="T2010" s="9">
        <f t="shared" si="190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91"/>
        <v>384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42661.115081018514</v>
      </c>
      <c r="T2011" s="9">
        <f t="shared" si="190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91"/>
        <v>56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42570.788090277776</v>
      </c>
      <c r="T2012" s="9">
        <f t="shared" si="190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91"/>
        <v>423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42347.150150462963</v>
      </c>
      <c r="T2013" s="9">
        <f t="shared" si="190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91"/>
        <v>65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42010.613900462959</v>
      </c>
      <c r="T2014" s="9">
        <f t="shared" si="190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91"/>
        <v>174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42499.752476851849</v>
      </c>
      <c r="T2015" s="9">
        <f t="shared" si="190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91"/>
        <v>89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41324.006238425922</v>
      </c>
      <c r="T2016" s="9">
        <f t="shared" si="190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91"/>
        <v>51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40765.668553240735</v>
      </c>
      <c r="T2017" s="9">
        <f t="shared" si="190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91"/>
        <v>193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41312.672442129624</v>
      </c>
      <c r="T2018" s="9">
        <f t="shared" si="190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91"/>
        <v>74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40960.849016203698</v>
      </c>
      <c r="T2019" s="9">
        <f t="shared" si="190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91"/>
        <v>148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42199.157511574071</v>
      </c>
      <c r="T2020" s="9">
        <f t="shared" si="190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91"/>
        <v>109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42605.500243055554</v>
      </c>
      <c r="T2021" s="9">
        <f t="shared" si="190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91"/>
        <v>24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41736.88916666666</v>
      </c>
      <c r="T2022" s="9">
        <f t="shared" si="190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91"/>
        <v>148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41860.862233796295</v>
      </c>
      <c r="T2023" s="9">
        <f t="shared" si="190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91"/>
        <v>386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42502.36078703704</v>
      </c>
      <c r="T2024" s="9">
        <f t="shared" si="190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91"/>
        <v>458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42136.212418981479</v>
      </c>
      <c r="T2025" s="9">
        <f t="shared" si="190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91"/>
        <v>223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41099.758611111109</v>
      </c>
      <c r="T2026" s="9">
        <f t="shared" si="190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91"/>
        <v>221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42135.976226851846</v>
      </c>
      <c r="T2027" s="9">
        <f t="shared" si="190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91"/>
        <v>74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41704.527604166666</v>
      </c>
      <c r="T2028" s="9">
        <f t="shared" si="190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91"/>
        <v>224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42048.605543981481</v>
      </c>
      <c r="T2029" s="9">
        <f t="shared" si="190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91"/>
        <v>48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40215.710717592592</v>
      </c>
      <c r="T2030" s="9">
        <f t="shared" si="190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91"/>
        <v>97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41847.813437500001</v>
      </c>
      <c r="T2031" s="9">
        <f t="shared" si="190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91"/>
        <v>119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41212.788148148145</v>
      </c>
      <c r="T2032" s="9">
        <f t="shared" si="190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91"/>
        <v>119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41975.120983796289</v>
      </c>
      <c r="T2033" s="9">
        <f t="shared" si="190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91"/>
        <v>144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42689.35733796296</v>
      </c>
      <c r="T2034" s="9">
        <f t="shared" si="190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91"/>
        <v>283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41724.874050925922</v>
      </c>
      <c r="T2035" s="9">
        <f t="shared" si="190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91"/>
        <v>594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42075.921678240738</v>
      </c>
      <c r="T2036" s="9">
        <f t="shared" si="190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91"/>
        <v>263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42311.41674768518</v>
      </c>
      <c r="T2037" s="9">
        <f t="shared" si="190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91"/>
        <v>47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41738.656469907408</v>
      </c>
      <c r="T2038" s="9">
        <f t="shared" si="190"/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91"/>
        <v>71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41578.001770833333</v>
      </c>
      <c r="T2039" s="9">
        <f t="shared" si="190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91"/>
        <v>165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41424.062743055554</v>
      </c>
      <c r="T2040" s="9">
        <f t="shared" si="190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91"/>
        <v>450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42675.23061342592</v>
      </c>
      <c r="T2041" s="9">
        <f t="shared" si="190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91"/>
        <v>28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41578.718784722223</v>
      </c>
      <c r="T2042" s="9">
        <f t="shared" si="190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91"/>
        <v>144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42654.317442129628</v>
      </c>
      <c r="T2043" s="9">
        <f t="shared" si="190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91"/>
        <v>89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42331.499699074069</v>
      </c>
      <c r="T2044" s="9">
        <f t="shared" si="190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91"/>
        <v>37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42660.968483796292</v>
      </c>
      <c r="T2045" s="9">
        <f t="shared" si="190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91"/>
        <v>91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42138.475856481477</v>
      </c>
      <c r="T2046" s="9">
        <f t="shared" si="190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91"/>
        <v>153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41068.880173611105</v>
      </c>
      <c r="T2047" s="9">
        <f t="shared" si="190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91"/>
        <v>56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41386.963472222218</v>
      </c>
      <c r="T2048" s="9">
        <f t="shared" si="190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91"/>
        <v>228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42081.695254629631</v>
      </c>
      <c r="T2049" s="9">
        <f t="shared" si="190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91"/>
        <v>92</v>
      </c>
      <c r="Q2050" t="str">
        <f t="shared" si="187"/>
        <v>technology</v>
      </c>
      <c r="R2050" t="str">
        <f t="shared" si="188"/>
        <v>hardware</v>
      </c>
      <c r="S2050" s="9">
        <f t="shared" si="189"/>
        <v>41387.443182870367</v>
      </c>
      <c r="T2050" s="9">
        <f t="shared" si="190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si="191"/>
        <v>81</v>
      </c>
      <c r="Q2051" t="str">
        <f t="shared" ref="Q2051:Q2114" si="193">LEFT(N2051,FIND("/", N2051)-1)</f>
        <v>technology</v>
      </c>
      <c r="R2051" t="str">
        <f t="shared" ref="R2051:R2114" si="194">RIGHT(N2051,LEN(N2051)-FIND("/",N2051)-0)</f>
        <v>hardware</v>
      </c>
      <c r="S2051" s="9">
        <f t="shared" ref="S2051:S2114" si="195">(((J2051/60)/60)/24)+DATE(1970,1,1)+(-5/24)</f>
        <v>41575.319016203699</v>
      </c>
      <c r="T2051" s="9">
        <f t="shared" ref="T2051:T2114" si="196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ref="P2052:P2115" si="197">ROUNDUP(E2052/L2052,0)</f>
        <v>279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42114.863171296289</v>
      </c>
      <c r="T2052" s="9">
        <f t="shared" si="196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7"/>
        <v>44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41603.814085648148</v>
      </c>
      <c r="T2053" s="9">
        <f t="shared" si="196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7"/>
        <v>327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42374.875613425924</v>
      </c>
      <c r="T2054" s="9">
        <f t="shared" si="196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7"/>
        <v>42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42303.409155092588</v>
      </c>
      <c r="T2055" s="9">
        <f t="shared" si="196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7"/>
        <v>65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41731.312615740739</v>
      </c>
      <c r="T2056" s="9">
        <f t="shared" si="196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7"/>
        <v>100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41946.465775462959</v>
      </c>
      <c r="T2057" s="9">
        <f t="shared" si="196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7"/>
        <v>139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41351.552569444444</v>
      </c>
      <c r="T2058" s="9">
        <f t="shared" si="196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7"/>
        <v>46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42396.286249999997</v>
      </c>
      <c r="T2059" s="9">
        <f t="shared" si="196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7"/>
        <v>11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42026.16238425926</v>
      </c>
      <c r="T2060" s="9">
        <f t="shared" si="196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7"/>
        <v>115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42361.394143518519</v>
      </c>
      <c r="T2061" s="9">
        <f t="shared" si="196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7"/>
        <v>36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41783.434606481482</v>
      </c>
      <c r="T2062" s="9">
        <f t="shared" si="196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7"/>
        <v>155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42705.556180555555</v>
      </c>
      <c r="T2063" s="9">
        <f t="shared" si="196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7"/>
        <v>567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42423.174745370365</v>
      </c>
      <c r="T2064" s="9">
        <f t="shared" si="196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7"/>
        <v>121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42472.524317129624</v>
      </c>
      <c r="T2065" s="9">
        <f t="shared" si="196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7"/>
        <v>87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41389.1565162037</v>
      </c>
      <c r="T2066" s="9">
        <f t="shared" si="196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7"/>
        <v>52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41603.125335648147</v>
      </c>
      <c r="T2067" s="9">
        <f t="shared" si="196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7"/>
        <v>68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41844.563460648147</v>
      </c>
      <c r="T2068" s="9">
        <f t="shared" si="196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7"/>
        <v>63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42115.645555555551</v>
      </c>
      <c r="T2069" s="9">
        <f t="shared" si="196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7"/>
        <v>347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42633.633275462962</v>
      </c>
      <c r="T2070" s="9">
        <f t="shared" si="196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7"/>
        <v>245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42340.763784722221</v>
      </c>
      <c r="T2071" s="9">
        <f t="shared" si="196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7"/>
        <v>260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42519.448182870365</v>
      </c>
      <c r="T2072" s="9">
        <f t="shared" si="196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7"/>
        <v>202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42600.070416666662</v>
      </c>
      <c r="T2073" s="9">
        <f t="shared" si="196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7"/>
        <v>227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42467.373055555552</v>
      </c>
      <c r="T2074" s="9">
        <f t="shared" si="196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7"/>
        <v>325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42087.459699074076</v>
      </c>
      <c r="T2075" s="9">
        <f t="shared" si="196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42466.617847222216</v>
      </c>
      <c r="T2076" s="9">
        <f t="shared" si="196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7"/>
        <v>21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41450.473240740735</v>
      </c>
      <c r="T2077" s="9">
        <f t="shared" si="196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7"/>
        <v>117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41803.672326388885</v>
      </c>
      <c r="T2078" s="9">
        <f t="shared" si="196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7"/>
        <v>308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42102.83421296296</v>
      </c>
      <c r="T2079" s="9">
        <f t="shared" si="196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7"/>
        <v>547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42692.563159722216</v>
      </c>
      <c r="T2080" s="9">
        <f t="shared" si="196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7"/>
        <v>48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42150.502233796295</v>
      </c>
      <c r="T2081" s="9">
        <f t="shared" si="196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7"/>
        <v>102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42289.748842592591</v>
      </c>
      <c r="T2082" s="9">
        <f t="shared" si="196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7"/>
        <v>73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41003.948553240742</v>
      </c>
      <c r="T2083" s="9">
        <f t="shared" si="196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7"/>
        <v>44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40810.911990740737</v>
      </c>
      <c r="T2084" s="9">
        <f t="shared" si="196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7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41034.513831018514</v>
      </c>
      <c r="T2085" s="9">
        <f t="shared" si="196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7"/>
        <v>71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41731.624791666662</v>
      </c>
      <c r="T2086" s="9">
        <f t="shared" si="196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7"/>
        <v>90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41075.627164351848</v>
      </c>
      <c r="T2087" s="9">
        <f t="shared" si="196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7"/>
        <v>116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40860.462175925924</v>
      </c>
      <c r="T2088" s="9">
        <f t="shared" si="196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7"/>
        <v>63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40763.996041666665</v>
      </c>
      <c r="T2089" s="9">
        <f t="shared" si="196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7"/>
        <v>47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40395.506388888884</v>
      </c>
      <c r="T2090" s="9">
        <f t="shared" si="196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7"/>
        <v>49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41452.867986111109</v>
      </c>
      <c r="T2091" s="9">
        <f t="shared" si="196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7"/>
        <v>58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41299.173090277778</v>
      </c>
      <c r="T2092" s="9">
        <f t="shared" si="196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7"/>
        <v>89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40555.114328703698</v>
      </c>
      <c r="T2093" s="9">
        <f t="shared" si="196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7"/>
        <v>111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40763.499212962961</v>
      </c>
      <c r="T2094" s="9">
        <f t="shared" si="196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7"/>
        <v>67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41205.646203703705</v>
      </c>
      <c r="T2095" s="9">
        <f t="shared" si="196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7"/>
        <v>59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40938.811689814815</v>
      </c>
      <c r="T2096" s="9">
        <f t="shared" si="196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7"/>
        <v>114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40758.525150462956</v>
      </c>
      <c r="T2097" s="9">
        <f t="shared" si="196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7"/>
        <v>44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41192.550173611111</v>
      </c>
      <c r="T2098" s="9">
        <f t="shared" si="196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7"/>
        <v>79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40818.376562499994</v>
      </c>
      <c r="T2099" s="9">
        <f t="shared" si="196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7"/>
        <v>189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40945.905497685184</v>
      </c>
      <c r="T2100" s="9">
        <f t="shared" si="196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7"/>
        <v>64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42173.53800925926</v>
      </c>
      <c r="T2101" s="9">
        <f t="shared" si="196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7"/>
        <v>31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41074.62663194444</v>
      </c>
      <c r="T2102" s="9">
        <f t="shared" si="196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7"/>
        <v>52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40891.941134259258</v>
      </c>
      <c r="T2103" s="9">
        <f t="shared" si="196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7"/>
        <v>36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40638.660277777773</v>
      </c>
      <c r="T2104" s="9">
        <f t="shared" si="196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7"/>
        <v>99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41192.546608796292</v>
      </c>
      <c r="T2105" s="9">
        <f t="shared" si="196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7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41393.86613425926</v>
      </c>
      <c r="T2106" s="9">
        <f t="shared" si="196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7"/>
        <v>52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41951.580474537033</v>
      </c>
      <c r="T2107" s="9">
        <f t="shared" si="196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7"/>
        <v>54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41270.006643518514</v>
      </c>
      <c r="T2108" s="9">
        <f t="shared" si="196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7"/>
        <v>38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41934.502233796295</v>
      </c>
      <c r="T2109" s="9">
        <f t="shared" si="196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7"/>
        <v>90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41134.967361111107</v>
      </c>
      <c r="T2110" s="9">
        <f t="shared" si="196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7"/>
        <v>107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42160.500196759262</v>
      </c>
      <c r="T2111" s="9">
        <f t="shared" si="196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7"/>
        <v>53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41759.462604166663</v>
      </c>
      <c r="T2112" s="9">
        <f t="shared" si="196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7"/>
        <v>55</v>
      </c>
      <c r="Q2113" t="str">
        <f t="shared" si="193"/>
        <v>music</v>
      </c>
      <c r="R2113" t="str">
        <f t="shared" si="194"/>
        <v>indie rock</v>
      </c>
      <c r="S2113" s="9">
        <f t="shared" si="195"/>
        <v>40702.988715277774</v>
      </c>
      <c r="T2113" s="9">
        <f t="shared" si="196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7"/>
        <v>28</v>
      </c>
      <c r="Q2114" t="str">
        <f t="shared" si="193"/>
        <v>music</v>
      </c>
      <c r="R2114" t="str">
        <f t="shared" si="194"/>
        <v>indie rock</v>
      </c>
      <c r="S2114" s="9">
        <f t="shared" si="195"/>
        <v>41365.719826388886</v>
      </c>
      <c r="T2114" s="9">
        <f t="shared" si="196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si="197"/>
        <v>69</v>
      </c>
      <c r="Q2115" t="str">
        <f t="shared" ref="Q2115:Q2178" si="199">LEFT(N2115,FIND("/", N2115)-1)</f>
        <v>music</v>
      </c>
      <c r="R2115" t="str">
        <f t="shared" ref="R2115:R2178" si="200">RIGHT(N2115,LEN(N2115)-FIND("/",N2115)-0)</f>
        <v>indie rock</v>
      </c>
      <c r="S2115" s="9">
        <f t="shared" ref="S2115:S2178" si="201">(((J2115/60)/60)/24)+DATE(1970,1,1)+(-5/24)</f>
        <v>41870.657129629624</v>
      </c>
      <c r="T2115" s="9">
        <f t="shared" ref="T2115:T2178" si="202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ref="P2116:P2179" si="203">ROUNDUP(E2116/L2116,0)</f>
        <v>36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40458.607291666667</v>
      </c>
      <c r="T2116" s="9">
        <f t="shared" si="202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203"/>
        <v>95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40563.872696759259</v>
      </c>
      <c r="T2117" s="9">
        <f t="shared" si="202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203"/>
        <v>527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41136.569479166668</v>
      </c>
      <c r="T2118" s="9">
        <f t="shared" si="202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203"/>
        <v>51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42289.851261574069</v>
      </c>
      <c r="T2119" s="9">
        <f t="shared" si="202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203"/>
        <v>80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40718.631203703699</v>
      </c>
      <c r="T2120" s="9">
        <f t="shared" si="202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203"/>
        <v>92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41106.921817129631</v>
      </c>
      <c r="T2121" s="9">
        <f t="shared" si="202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203"/>
        <v>117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41591.756203703699</v>
      </c>
      <c r="T2122" s="9">
        <f t="shared" si="202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203"/>
        <v>29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42716.534120370365</v>
      </c>
      <c r="T2123" s="9">
        <f t="shared" si="202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203"/>
        <v>104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42712.092233796291</v>
      </c>
      <c r="T2124" s="9">
        <f t="shared" si="202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203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40198.216516203705</v>
      </c>
      <c r="T2125" s="9">
        <f t="shared" si="202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203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40463.819849537031</v>
      </c>
      <c r="T2126" s="9">
        <f t="shared" si="202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203"/>
        <v>32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42190.815196759257</v>
      </c>
      <c r="T2127" s="9">
        <f t="shared" si="202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203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41951.76489583333</v>
      </c>
      <c r="T2128" s="9">
        <f t="shared" si="202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203"/>
        <v>35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42045.297025462954</v>
      </c>
      <c r="T2129" s="9">
        <f t="shared" si="202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203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41843.564456018517</v>
      </c>
      <c r="T2130" s="9">
        <f t="shared" si="202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203"/>
        <v>20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42408.815972222219</v>
      </c>
      <c r="T2131" s="9">
        <f t="shared" si="202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203"/>
        <v>22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41831.87804398148</v>
      </c>
      <c r="T2132" s="9">
        <f t="shared" si="202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203"/>
        <v>9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42166.998738425922</v>
      </c>
      <c r="T2133" s="9">
        <f t="shared" si="202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203"/>
        <v>22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41643.27884259259</v>
      </c>
      <c r="T2134" s="9">
        <f t="shared" si="202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203"/>
        <v>6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40618.888877314814</v>
      </c>
      <c r="T2135" s="9">
        <f t="shared" si="202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203"/>
        <v>35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41361.678136574068</v>
      </c>
      <c r="T2136" s="9">
        <f t="shared" si="202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203"/>
        <v>22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41156.755011574067</v>
      </c>
      <c r="T2137" s="9">
        <f t="shared" si="202"/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203"/>
        <v>12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41536.300763888888</v>
      </c>
      <c r="T2138" s="9">
        <f t="shared" si="202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203"/>
        <v>27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41948.562835648147</v>
      </c>
      <c r="T2139" s="9">
        <f t="shared" si="202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203"/>
        <v>11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41556.804849537039</v>
      </c>
      <c r="T2140" s="9">
        <f t="shared" si="202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203"/>
        <v>30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42647.541759259257</v>
      </c>
      <c r="T2141" s="9">
        <f t="shared" si="202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203"/>
        <v>51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41255.625277777777</v>
      </c>
      <c r="T2142" s="9">
        <f t="shared" si="202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203"/>
        <v>#DIV/0!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41927.027303240735</v>
      </c>
      <c r="T2143" s="9">
        <f t="shared" si="202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203"/>
        <v>51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42340.493171296293</v>
      </c>
      <c r="T2144" s="9">
        <f t="shared" si="202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203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40332.678379629629</v>
      </c>
      <c r="T2145" s="9">
        <f t="shared" si="202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203"/>
        <v>26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41499.338425925926</v>
      </c>
      <c r="T2146" s="9">
        <f t="shared" si="202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203"/>
        <v>52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41575.029097222221</v>
      </c>
      <c r="T2147" s="9">
        <f t="shared" si="202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203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42397.471180555549</v>
      </c>
      <c r="T2148" s="9">
        <f t="shared" si="202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203"/>
        <v>50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41927.087361111109</v>
      </c>
      <c r="T2149" s="9">
        <f t="shared" si="202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203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42066.525254629632</v>
      </c>
      <c r="T2150" s="9">
        <f t="shared" si="202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203"/>
        <v>#DIV/0!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40354.816620370366</v>
      </c>
      <c r="T2151" s="9">
        <f t="shared" si="202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203"/>
        <v>102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42534.076377314814</v>
      </c>
      <c r="T2152" s="9">
        <f t="shared" si="202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203"/>
        <v>20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42520.639050925929</v>
      </c>
      <c r="T2153" s="9">
        <f t="shared" si="202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203"/>
        <v>13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41683.62394675926</v>
      </c>
      <c r="T2154" s="9">
        <f t="shared" si="202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203"/>
        <v>9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41974.702754629623</v>
      </c>
      <c r="T2155" s="9">
        <f t="shared" si="202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203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41647.42392361111</v>
      </c>
      <c r="T2156" s="9">
        <f t="shared" si="202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203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42430.539178240739</v>
      </c>
      <c r="T2157" s="9">
        <f t="shared" si="202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203"/>
        <v>18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41488.645902777775</v>
      </c>
      <c r="T2158" s="9">
        <f t="shared" si="202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203"/>
        <v>371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42694.772951388884</v>
      </c>
      <c r="T2159" s="9">
        <f t="shared" si="202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203"/>
        <v>64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41264.645532407405</v>
      </c>
      <c r="T2160" s="9">
        <f t="shared" si="202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203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40710.522847222215</v>
      </c>
      <c r="T2161" s="9">
        <f t="shared" si="202"/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203"/>
        <v>6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41018.503530092588</v>
      </c>
      <c r="T2162" s="9">
        <f t="shared" si="202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203"/>
        <v>36</v>
      </c>
      <c r="Q2163" t="str">
        <f t="shared" si="199"/>
        <v>music</v>
      </c>
      <c r="R2163" t="str">
        <f t="shared" si="200"/>
        <v>rock</v>
      </c>
      <c r="S2163" s="9">
        <f t="shared" si="201"/>
        <v>42240.644201388881</v>
      </c>
      <c r="T2163" s="9">
        <f t="shared" si="202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203"/>
        <v>88</v>
      </c>
      <c r="Q2164" t="str">
        <f t="shared" si="199"/>
        <v>music</v>
      </c>
      <c r="R2164" t="str">
        <f t="shared" si="200"/>
        <v>rock</v>
      </c>
      <c r="S2164" s="9">
        <f t="shared" si="201"/>
        <v>41813.557766203703</v>
      </c>
      <c r="T2164" s="9">
        <f t="shared" si="202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203"/>
        <v>76</v>
      </c>
      <c r="Q2165" t="str">
        <f t="shared" si="199"/>
        <v>music</v>
      </c>
      <c r="R2165" t="str">
        <f t="shared" si="200"/>
        <v>rock</v>
      </c>
      <c r="S2165" s="9">
        <f t="shared" si="201"/>
        <v>42111.691203703704</v>
      </c>
      <c r="T2165" s="9">
        <f t="shared" si="202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203"/>
        <v>69</v>
      </c>
      <c r="Q2166" t="str">
        <f t="shared" si="199"/>
        <v>music</v>
      </c>
      <c r="R2166" t="str">
        <f t="shared" si="200"/>
        <v>rock</v>
      </c>
      <c r="S2166" s="9">
        <f t="shared" si="201"/>
        <v>42515.509421296294</v>
      </c>
      <c r="T2166" s="9">
        <f t="shared" si="202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203"/>
        <v>30</v>
      </c>
      <c r="Q2167" t="str">
        <f t="shared" si="199"/>
        <v>music</v>
      </c>
      <c r="R2167" t="str">
        <f t="shared" si="200"/>
        <v>rock</v>
      </c>
      <c r="S2167" s="9">
        <f t="shared" si="201"/>
        <v>42438.458738425928</v>
      </c>
      <c r="T2167" s="9">
        <f t="shared" si="202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203"/>
        <v>92</v>
      </c>
      <c r="Q2168" t="str">
        <f t="shared" si="199"/>
        <v>music</v>
      </c>
      <c r="R2168" t="str">
        <f t="shared" si="200"/>
        <v>rock</v>
      </c>
      <c r="S2168" s="9">
        <f t="shared" si="201"/>
        <v>41933.629837962959</v>
      </c>
      <c r="T2168" s="9">
        <f t="shared" si="202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203"/>
        <v>23</v>
      </c>
      <c r="Q2169" t="str">
        <f t="shared" si="199"/>
        <v>music</v>
      </c>
      <c r="R2169" t="str">
        <f t="shared" si="200"/>
        <v>rock</v>
      </c>
      <c r="S2169" s="9">
        <f t="shared" si="201"/>
        <v>41152.858067129629</v>
      </c>
      <c r="T2169" s="9">
        <f t="shared" si="202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203"/>
        <v>65</v>
      </c>
      <c r="Q2170" t="str">
        <f t="shared" si="199"/>
        <v>music</v>
      </c>
      <c r="R2170" t="str">
        <f t="shared" si="200"/>
        <v>rock</v>
      </c>
      <c r="S2170" s="9">
        <f t="shared" si="201"/>
        <v>42745.391909722217</v>
      </c>
      <c r="T2170" s="9">
        <f t="shared" si="202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203"/>
        <v>22</v>
      </c>
      <c r="Q2171" t="str">
        <f t="shared" si="199"/>
        <v>music</v>
      </c>
      <c r="R2171" t="str">
        <f t="shared" si="200"/>
        <v>rock</v>
      </c>
      <c r="S2171" s="9">
        <f t="shared" si="201"/>
        <v>42793.492488425924</v>
      </c>
      <c r="T2171" s="9">
        <f t="shared" si="202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203"/>
        <v>34</v>
      </c>
      <c r="Q2172" t="str">
        <f t="shared" si="199"/>
        <v>music</v>
      </c>
      <c r="R2172" t="str">
        <f t="shared" si="200"/>
        <v>rock</v>
      </c>
      <c r="S2172" s="9">
        <f t="shared" si="201"/>
        <v>42198.541921296295</v>
      </c>
      <c r="T2172" s="9">
        <f t="shared" si="202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203"/>
        <v>91</v>
      </c>
      <c r="Q2173" t="str">
        <f t="shared" si="199"/>
        <v>music</v>
      </c>
      <c r="R2173" t="str">
        <f t="shared" si="200"/>
        <v>rock</v>
      </c>
      <c r="S2173" s="9">
        <f t="shared" si="201"/>
        <v>42141.748784722215</v>
      </c>
      <c r="T2173" s="9">
        <f t="shared" si="202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203"/>
        <v>77</v>
      </c>
      <c r="Q2174" t="str">
        <f t="shared" si="199"/>
        <v>music</v>
      </c>
      <c r="R2174" t="str">
        <f t="shared" si="200"/>
        <v>rock</v>
      </c>
      <c r="S2174" s="9">
        <f t="shared" si="201"/>
        <v>42082.371759259251</v>
      </c>
      <c r="T2174" s="9">
        <f t="shared" si="202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203"/>
        <v>60</v>
      </c>
      <c r="Q2175" t="str">
        <f t="shared" si="199"/>
        <v>music</v>
      </c>
      <c r="R2175" t="str">
        <f t="shared" si="200"/>
        <v>rock</v>
      </c>
      <c r="S2175" s="9">
        <f t="shared" si="201"/>
        <v>41495.484293981477</v>
      </c>
      <c r="T2175" s="9">
        <f t="shared" si="202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203"/>
        <v>66</v>
      </c>
      <c r="Q2176" t="str">
        <f t="shared" si="199"/>
        <v>music</v>
      </c>
      <c r="R2176" t="str">
        <f t="shared" si="200"/>
        <v>rock</v>
      </c>
      <c r="S2176" s="9">
        <f t="shared" si="201"/>
        <v>42465.334571759253</v>
      </c>
      <c r="T2176" s="9">
        <f t="shared" si="202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203"/>
        <v>68</v>
      </c>
      <c r="Q2177" t="str">
        <f t="shared" si="199"/>
        <v>music</v>
      </c>
      <c r="R2177" t="str">
        <f t="shared" si="200"/>
        <v>rock</v>
      </c>
      <c r="S2177" s="9">
        <f t="shared" si="201"/>
        <v>42564.800763888888</v>
      </c>
      <c r="T2177" s="9">
        <f t="shared" si="202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203"/>
        <v>89</v>
      </c>
      <c r="Q2178" t="str">
        <f t="shared" si="199"/>
        <v>music</v>
      </c>
      <c r="R2178" t="str">
        <f t="shared" si="200"/>
        <v>rock</v>
      </c>
      <c r="S2178" s="9">
        <f t="shared" si="201"/>
        <v>42096.424872685187</v>
      </c>
      <c r="T2178" s="9">
        <f t="shared" si="202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si="203"/>
        <v>66</v>
      </c>
      <c r="Q2179" t="str">
        <f t="shared" ref="Q2179:Q2242" si="205">LEFT(N2179,FIND("/", N2179)-1)</f>
        <v>music</v>
      </c>
      <c r="R2179" t="str">
        <f t="shared" ref="R2179:R2242" si="206">RIGHT(N2179,LEN(N2179)-FIND("/",N2179)-0)</f>
        <v>rock</v>
      </c>
      <c r="S2179" s="9">
        <f t="shared" ref="S2179:S2242" si="207">(((J2179/60)/60)/24)+DATE(1970,1,1)+(-5/24)</f>
        <v>42502.042442129627</v>
      </c>
      <c r="T2179" s="9">
        <f t="shared" ref="T2179:T2242" si="208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ref="P2180:P2243" si="209">ROUNDUP(E2180/L2180,0)</f>
        <v>41</v>
      </c>
      <c r="Q2180" t="str">
        <f t="shared" si="205"/>
        <v>music</v>
      </c>
      <c r="R2180" t="str">
        <f t="shared" si="206"/>
        <v>rock</v>
      </c>
      <c r="S2180" s="9">
        <f t="shared" si="207"/>
        <v>42723.428206018514</v>
      </c>
      <c r="T2180" s="9">
        <f t="shared" si="208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9"/>
        <v>77</v>
      </c>
      <c r="Q2181" t="str">
        <f t="shared" si="205"/>
        <v>music</v>
      </c>
      <c r="R2181" t="str">
        <f t="shared" si="206"/>
        <v>rock</v>
      </c>
      <c r="S2181" s="9">
        <f t="shared" si="207"/>
        <v>42074.962870370371</v>
      </c>
      <c r="T2181" s="9">
        <f t="shared" si="208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9"/>
        <v>69</v>
      </c>
      <c r="Q2182" t="str">
        <f t="shared" si="205"/>
        <v>music</v>
      </c>
      <c r="R2182" t="str">
        <f t="shared" si="206"/>
        <v>rock</v>
      </c>
      <c r="S2182" s="9">
        <f t="shared" si="207"/>
        <v>42279.461435185185</v>
      </c>
      <c r="T2182" s="9">
        <f t="shared" si="208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9"/>
        <v>58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42772.796909722216</v>
      </c>
      <c r="T2183" s="9">
        <f t="shared" si="208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9"/>
        <v>45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41879.692418981482</v>
      </c>
      <c r="T2184" s="9">
        <f t="shared" si="208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9"/>
        <v>32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42745.157141203708</v>
      </c>
      <c r="T2185" s="9">
        <f t="shared" si="208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9"/>
        <v>108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42380.481956018521</v>
      </c>
      <c r="T2186" s="9">
        <f t="shared" si="208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9"/>
        <v>150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41319.141655092593</v>
      </c>
      <c r="T2187" s="9">
        <f t="shared" si="208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9"/>
        <v>56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42583.406747685185</v>
      </c>
      <c r="T2188" s="9">
        <f t="shared" si="208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9"/>
        <v>57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42068.000763888886</v>
      </c>
      <c r="T2189" s="9">
        <f t="shared" si="208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9"/>
        <v>45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42633.377789351849</v>
      </c>
      <c r="T2190" s="9">
        <f t="shared" si="208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9"/>
        <v>69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42467.579861111109</v>
      </c>
      <c r="T2191" s="9">
        <f t="shared" si="208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9"/>
        <v>66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42417.416712962957</v>
      </c>
      <c r="T2192" s="9">
        <f t="shared" si="208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9"/>
        <v>36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42768.6253125</v>
      </c>
      <c r="T2193" s="9">
        <f t="shared" si="208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9"/>
        <v>41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42691.642870370364</v>
      </c>
      <c r="T2194" s="9">
        <f t="shared" si="208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9"/>
        <v>76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42664.197592592587</v>
      </c>
      <c r="T2195" s="9">
        <f t="shared" si="208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9"/>
        <v>62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42425.54965277778</v>
      </c>
      <c r="T2196" s="9">
        <f t="shared" si="208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9"/>
        <v>49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42197.563657407409</v>
      </c>
      <c r="T2197" s="9">
        <f t="shared" si="208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9"/>
        <v>69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42675.278958333329</v>
      </c>
      <c r="T2198" s="9">
        <f t="shared" si="208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9"/>
        <v>66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42033.37568287037</v>
      </c>
      <c r="T2199" s="9">
        <f t="shared" si="208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9"/>
        <v>82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42292.305555555555</v>
      </c>
      <c r="T2200" s="9">
        <f t="shared" si="208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9"/>
        <v>53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42262.208310185182</v>
      </c>
      <c r="T2201" s="9">
        <f t="shared" si="208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9"/>
        <v>42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42163.417453703696</v>
      </c>
      <c r="T2202" s="9">
        <f t="shared" si="208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9"/>
        <v>16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41276.638483796298</v>
      </c>
      <c r="T2203" s="9">
        <f t="shared" si="208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9"/>
        <v>40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41184.640833333331</v>
      </c>
      <c r="T2204" s="9">
        <f t="shared" si="208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9"/>
        <v>44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42241.651412037034</v>
      </c>
      <c r="T2205" s="9">
        <f t="shared" si="208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9"/>
        <v>28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41312.103229166663</v>
      </c>
      <c r="T2206" s="9">
        <f t="shared" si="208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9"/>
        <v>43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41031.613298611104</v>
      </c>
      <c r="T2207" s="9">
        <f t="shared" si="208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9"/>
        <v>34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40997.048888888887</v>
      </c>
      <c r="T2208" s="9">
        <f t="shared" si="208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9"/>
        <v>286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41563.985798611109</v>
      </c>
      <c r="T2209" s="9">
        <f t="shared" si="208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9"/>
        <v>43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40946.673912037033</v>
      </c>
      <c r="T2210" s="9">
        <f t="shared" si="208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9"/>
        <v>51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41732.27134259259</v>
      </c>
      <c r="T2211" s="9">
        <f t="shared" si="208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9"/>
        <v>62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40955.857754629629</v>
      </c>
      <c r="T2212" s="9">
        <f t="shared" si="208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9"/>
        <v>41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41716.576678240737</v>
      </c>
      <c r="T2213" s="9">
        <f t="shared" si="208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9"/>
        <v>56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41548.539085648146</v>
      </c>
      <c r="T2214" s="9">
        <f t="shared" si="208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42109.617812499993</v>
      </c>
      <c r="T2215" s="9">
        <f t="shared" si="208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9"/>
        <v>74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41646.58388888889</v>
      </c>
      <c r="T2216" s="9">
        <f t="shared" si="208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9"/>
        <v>27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40958.508935185186</v>
      </c>
      <c r="T2217" s="9">
        <f t="shared" si="208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9"/>
        <v>23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42194.543344907412</v>
      </c>
      <c r="T2218" s="9">
        <f t="shared" si="208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9"/>
        <v>48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42299.568437499998</v>
      </c>
      <c r="T2219" s="9">
        <f t="shared" si="208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9"/>
        <v>33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41127.603969907403</v>
      </c>
      <c r="T2220" s="9">
        <f t="shared" si="208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9"/>
        <v>54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42205.510555555556</v>
      </c>
      <c r="T2221" s="9">
        <f t="shared" si="208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9"/>
        <v>52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41451.852268518516</v>
      </c>
      <c r="T2222" s="9">
        <f t="shared" si="208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9"/>
        <v>38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42452.458437499998</v>
      </c>
      <c r="T2223" s="9">
        <f t="shared" si="208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9"/>
        <v>28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40906.579247685186</v>
      </c>
      <c r="T2224" s="9">
        <f t="shared" si="208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9"/>
        <v>207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42152.432500000003</v>
      </c>
      <c r="T2225" s="9">
        <f t="shared" si="208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9"/>
        <v>83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42644.459201388883</v>
      </c>
      <c r="T2226" s="9">
        <f t="shared" si="208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9"/>
        <v>165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41873.583506944444</v>
      </c>
      <c r="T2227" s="9">
        <f t="shared" si="208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9"/>
        <v>61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42381.590532407405</v>
      </c>
      <c r="T2228" s="9">
        <f t="shared" si="208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9"/>
        <v>68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41561.599016203698</v>
      </c>
      <c r="T2229" s="9">
        <f t="shared" si="208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9"/>
        <v>82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42202.069861111107</v>
      </c>
      <c r="T2230" s="9">
        <f t="shared" si="208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9"/>
        <v>26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41484.455914351849</v>
      </c>
      <c r="T2231" s="9">
        <f t="shared" si="208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9"/>
        <v>22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41724.672766203701</v>
      </c>
      <c r="T2232" s="9">
        <f t="shared" si="208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9"/>
        <v>28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41423.702557870369</v>
      </c>
      <c r="T2233" s="9">
        <f t="shared" si="208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9"/>
        <v>26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41806.585740740738</v>
      </c>
      <c r="T2234" s="9">
        <f t="shared" si="208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9"/>
        <v>22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42331.170590277768</v>
      </c>
      <c r="T2235" s="9">
        <f t="shared" si="208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9"/>
        <v>42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42710.616284722222</v>
      </c>
      <c r="T2236" s="9">
        <f t="shared" si="208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9"/>
        <v>136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42061.813784722217</v>
      </c>
      <c r="T2237" s="9">
        <f t="shared" si="208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9"/>
        <v>23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42371.408831018511</v>
      </c>
      <c r="T2238" s="9">
        <f t="shared" si="208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9"/>
        <v>65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41914.794942129629</v>
      </c>
      <c r="T2239" s="9">
        <f t="shared" si="208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9"/>
        <v>70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42774.41337962963</v>
      </c>
      <c r="T2240" s="9">
        <f t="shared" si="208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9"/>
        <v>76</v>
      </c>
      <c r="Q2241" t="str">
        <f t="shared" si="205"/>
        <v>games</v>
      </c>
      <c r="R2241" t="str">
        <f t="shared" si="206"/>
        <v>tabletop games</v>
      </c>
      <c r="S2241" s="9">
        <f t="shared" si="207"/>
        <v>41572.750162037039</v>
      </c>
      <c r="T2241" s="9">
        <f t="shared" si="208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9"/>
        <v>141</v>
      </c>
      <c r="Q2242" t="str">
        <f t="shared" si="205"/>
        <v>games</v>
      </c>
      <c r="R2242" t="str">
        <f t="shared" si="206"/>
        <v>tabletop games</v>
      </c>
      <c r="S2242" s="9">
        <f t="shared" si="207"/>
        <v>42452.617407407401</v>
      </c>
      <c r="T2242" s="9">
        <f t="shared" si="208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si="209"/>
        <v>50</v>
      </c>
      <c r="Q2243" t="str">
        <f t="shared" ref="Q2243:Q2306" si="211">LEFT(N2243,FIND("/", N2243)-1)</f>
        <v>games</v>
      </c>
      <c r="R2243" t="str">
        <f t="shared" ref="R2243:R2306" si="212">RIGHT(N2243,LEN(N2243)-FIND("/",N2243)-0)</f>
        <v>tabletop games</v>
      </c>
      <c r="S2243" s="9">
        <f t="shared" ref="S2243:S2306" si="213">(((J2243/60)/60)/24)+DATE(1970,1,1)+(-5/24)</f>
        <v>42766.619212962956</v>
      </c>
      <c r="T2243" s="9">
        <f t="shared" ref="T2243:T2306" si="214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ref="P2244:P2307" si="215">ROUNDUP(E2244/L2244,0)</f>
        <v>54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41569.367280092592</v>
      </c>
      <c r="T2244" s="9">
        <f t="shared" si="214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5"/>
        <v>5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42800.542708333327</v>
      </c>
      <c r="T2245" s="9">
        <f t="shared" si="214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5"/>
        <v>66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42647.610486111109</v>
      </c>
      <c r="T2246" s="9">
        <f t="shared" si="214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5"/>
        <v>54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41660.500196759262</v>
      </c>
      <c r="T2247" s="9">
        <f t="shared" si="214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5"/>
        <v>44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42221.583449074074</v>
      </c>
      <c r="T2248" s="9">
        <f t="shared" si="214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5"/>
        <v>51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42200.457928240743</v>
      </c>
      <c r="T2249" s="9">
        <f t="shared" si="214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5"/>
        <v>59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42688.667569444442</v>
      </c>
      <c r="T2250" s="9">
        <f t="shared" si="214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5"/>
        <v>33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41336.494965277772</v>
      </c>
      <c r="T2251" s="9">
        <f t="shared" si="214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5"/>
        <v>427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42676.7971412037</v>
      </c>
      <c r="T2252" s="9">
        <f t="shared" si="214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5"/>
        <v>24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41846.137465277774</v>
      </c>
      <c r="T2253" s="9">
        <f t="shared" si="214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5"/>
        <v>99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42573.119652777772</v>
      </c>
      <c r="T2254" s="9">
        <f t="shared" si="214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5"/>
        <v>108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42296.422997685186</v>
      </c>
      <c r="T2255" s="9">
        <f t="shared" si="214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5"/>
        <v>12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42752.439444444441</v>
      </c>
      <c r="T2256" s="9">
        <f t="shared" si="214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5"/>
        <v>42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42467.743645833332</v>
      </c>
      <c r="T2257" s="9">
        <f t="shared" si="214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5"/>
        <v>22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42682.243587962956</v>
      </c>
      <c r="T2258" s="9">
        <f t="shared" si="214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5"/>
        <v>95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42505.728344907409</v>
      </c>
      <c r="T2259" s="9">
        <f t="shared" si="214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5"/>
        <v>16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42136.542673611104</v>
      </c>
      <c r="T2260" s="9">
        <f t="shared" si="214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5"/>
        <v>91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42702.59648148148</v>
      </c>
      <c r="T2261" s="9">
        <f t="shared" si="214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5"/>
        <v>98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41694.808449074073</v>
      </c>
      <c r="T2262" s="9">
        <f t="shared" si="214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5"/>
        <v>38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42759.516435185178</v>
      </c>
      <c r="T2263" s="9">
        <f t="shared" si="214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5"/>
        <v>29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41926.376828703702</v>
      </c>
      <c r="T2264" s="9">
        <f t="shared" si="214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5"/>
        <v>145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42014.623993055553</v>
      </c>
      <c r="T2265" s="9">
        <f t="shared" si="214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5"/>
        <v>25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42496.374004629623</v>
      </c>
      <c r="T2266" s="9">
        <f t="shared" si="214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5"/>
        <v>36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42689.644756944443</v>
      </c>
      <c r="T2267" s="9">
        <f t="shared" si="214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5"/>
        <v>25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42469.666574074072</v>
      </c>
      <c r="T2268" s="9">
        <f t="shared" si="214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5"/>
        <v>189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41968.621493055551</v>
      </c>
      <c r="T2269" s="9">
        <f t="shared" si="214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5"/>
        <v>149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42775.874016203699</v>
      </c>
      <c r="T2270" s="9">
        <f t="shared" si="214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5"/>
        <v>50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42776.496099537035</v>
      </c>
      <c r="T2271" s="9">
        <f t="shared" si="214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5"/>
        <v>108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42725.661030092589</v>
      </c>
      <c r="T2272" s="9">
        <f t="shared" si="214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5"/>
        <v>43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42683.791712962957</v>
      </c>
      <c r="T2273" s="9">
        <f t="shared" si="214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5"/>
        <v>15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42315.491157407399</v>
      </c>
      <c r="T2274" s="9">
        <f t="shared" si="214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5"/>
        <v>38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42781.340763888882</v>
      </c>
      <c r="T2275" s="9">
        <f t="shared" si="214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5"/>
        <v>31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41663.292326388888</v>
      </c>
      <c r="T2276" s="9">
        <f t="shared" si="214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5"/>
        <v>34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41965.408321759263</v>
      </c>
      <c r="T2277" s="9">
        <f t="shared" si="214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5"/>
        <v>65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41614.443159722221</v>
      </c>
      <c r="T2278" s="9">
        <f t="shared" si="214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5"/>
        <v>58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40936.470173611109</v>
      </c>
      <c r="T2279" s="9">
        <f t="shared" si="214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5"/>
        <v>54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42338.500775462955</v>
      </c>
      <c r="T2280" s="9">
        <f t="shared" si="214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5"/>
        <v>49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42020.598368055551</v>
      </c>
      <c r="T2281" s="9">
        <f t="shared" si="214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5"/>
        <v>83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42234.416562499995</v>
      </c>
      <c r="T2282" s="9">
        <f t="shared" si="214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5"/>
        <v>51</v>
      </c>
      <c r="Q2283" t="str">
        <f t="shared" si="211"/>
        <v>music</v>
      </c>
      <c r="R2283" t="str">
        <f t="shared" si="212"/>
        <v>rock</v>
      </c>
      <c r="S2283" s="9">
        <f t="shared" si="213"/>
        <v>40687.077511574069</v>
      </c>
      <c r="T2283" s="9">
        <f t="shared" si="214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5"/>
        <v>116</v>
      </c>
      <c r="Q2284" t="str">
        <f t="shared" si="211"/>
        <v>music</v>
      </c>
      <c r="R2284" t="str">
        <f t="shared" si="212"/>
        <v>rock</v>
      </c>
      <c r="S2284" s="9">
        <f t="shared" si="213"/>
        <v>42322.966273148144</v>
      </c>
      <c r="T2284" s="9">
        <f t="shared" si="214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5"/>
        <v>64</v>
      </c>
      <c r="Q2285" t="str">
        <f t="shared" si="211"/>
        <v>music</v>
      </c>
      <c r="R2285" t="str">
        <f t="shared" si="212"/>
        <v>rock</v>
      </c>
      <c r="S2285" s="9">
        <f t="shared" si="213"/>
        <v>40977.916712962957</v>
      </c>
      <c r="T2285" s="9">
        <f t="shared" si="214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5"/>
        <v>109</v>
      </c>
      <c r="Q2286" t="str">
        <f t="shared" si="211"/>
        <v>music</v>
      </c>
      <c r="R2286" t="str">
        <f t="shared" si="212"/>
        <v>rock</v>
      </c>
      <c r="S2286" s="9">
        <f t="shared" si="213"/>
        <v>40585.588483796295</v>
      </c>
      <c r="T2286" s="9">
        <f t="shared" si="214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5"/>
        <v>47</v>
      </c>
      <c r="Q2287" t="str">
        <f t="shared" si="211"/>
        <v>music</v>
      </c>
      <c r="R2287" t="str">
        <f t="shared" si="212"/>
        <v>rock</v>
      </c>
      <c r="S2287" s="9">
        <f t="shared" si="213"/>
        <v>41058.977349537032</v>
      </c>
      <c r="T2287" s="9">
        <f t="shared" si="214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5"/>
        <v>108</v>
      </c>
      <c r="Q2288" t="str">
        <f t="shared" si="211"/>
        <v>music</v>
      </c>
      <c r="R2288" t="str">
        <f t="shared" si="212"/>
        <v>rock</v>
      </c>
      <c r="S2288" s="9">
        <f t="shared" si="213"/>
        <v>41494.755254629628</v>
      </c>
      <c r="T2288" s="9">
        <f t="shared" si="214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5"/>
        <v>51</v>
      </c>
      <c r="Q2289" t="str">
        <f t="shared" si="211"/>
        <v>music</v>
      </c>
      <c r="R2289" t="str">
        <f t="shared" si="212"/>
        <v>rock</v>
      </c>
      <c r="S2289" s="9">
        <f t="shared" si="213"/>
        <v>41792.459027777775</v>
      </c>
      <c r="T2289" s="9">
        <f t="shared" si="214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5"/>
        <v>41</v>
      </c>
      <c r="Q2290" t="str">
        <f t="shared" si="211"/>
        <v>music</v>
      </c>
      <c r="R2290" t="str">
        <f t="shared" si="212"/>
        <v>rock</v>
      </c>
      <c r="S2290" s="9">
        <f t="shared" si="213"/>
        <v>41067.619085648148</v>
      </c>
      <c r="T2290" s="9">
        <f t="shared" si="214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5"/>
        <v>65</v>
      </c>
      <c r="Q2291" t="str">
        <f t="shared" si="211"/>
        <v>music</v>
      </c>
      <c r="R2291" t="str">
        <f t="shared" si="212"/>
        <v>rock</v>
      </c>
      <c r="S2291" s="9">
        <f t="shared" si="213"/>
        <v>41571.790046296293</v>
      </c>
      <c r="T2291" s="9">
        <f t="shared" si="214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5"/>
        <v>54</v>
      </c>
      <c r="Q2292" t="str">
        <f t="shared" si="211"/>
        <v>music</v>
      </c>
      <c r="R2292" t="str">
        <f t="shared" si="212"/>
        <v>rock</v>
      </c>
      <c r="S2292" s="9">
        <f t="shared" si="213"/>
        <v>40070.045486111107</v>
      </c>
      <c r="T2292" s="9">
        <f t="shared" si="214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5"/>
        <v>101</v>
      </c>
      <c r="Q2293" t="str">
        <f t="shared" si="211"/>
        <v>music</v>
      </c>
      <c r="R2293" t="str">
        <f t="shared" si="212"/>
        <v>rock</v>
      </c>
      <c r="S2293" s="9">
        <f t="shared" si="213"/>
        <v>40987.768726851849</v>
      </c>
      <c r="T2293" s="9">
        <f t="shared" si="214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5"/>
        <v>47</v>
      </c>
      <c r="Q2294" t="str">
        <f t="shared" si="211"/>
        <v>music</v>
      </c>
      <c r="R2294" t="str">
        <f t="shared" si="212"/>
        <v>rock</v>
      </c>
      <c r="S2294" s="9">
        <f t="shared" si="213"/>
        <v>40987.489305555551</v>
      </c>
      <c r="T2294" s="9">
        <f t="shared" si="214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5"/>
        <v>35</v>
      </c>
      <c r="Q2295" t="str">
        <f t="shared" si="211"/>
        <v>music</v>
      </c>
      <c r="R2295" t="str">
        <f t="shared" si="212"/>
        <v>rock</v>
      </c>
      <c r="S2295" s="9">
        <f t="shared" si="213"/>
        <v>41151.499988425923</v>
      </c>
      <c r="T2295" s="9">
        <f t="shared" si="214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5"/>
        <v>66</v>
      </c>
      <c r="Q2296" t="str">
        <f t="shared" si="211"/>
        <v>music</v>
      </c>
      <c r="R2296" t="str">
        <f t="shared" si="212"/>
        <v>rock</v>
      </c>
      <c r="S2296" s="9">
        <f t="shared" si="213"/>
        <v>41264.514814814815</v>
      </c>
      <c r="T2296" s="9">
        <f t="shared" si="214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5"/>
        <v>45</v>
      </c>
      <c r="Q2297" t="str">
        <f t="shared" si="211"/>
        <v>music</v>
      </c>
      <c r="R2297" t="str">
        <f t="shared" si="212"/>
        <v>rock</v>
      </c>
      <c r="S2297" s="9">
        <f t="shared" si="213"/>
        <v>41270.746018518512</v>
      </c>
      <c r="T2297" s="9">
        <f t="shared" si="214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5"/>
        <v>72</v>
      </c>
      <c r="Q2298" t="str">
        <f t="shared" si="211"/>
        <v>music</v>
      </c>
      <c r="R2298" t="str">
        <f t="shared" si="212"/>
        <v>rock</v>
      </c>
      <c r="S2298" s="9">
        <f t="shared" si="213"/>
        <v>40927.52344907407</v>
      </c>
      <c r="T2298" s="9">
        <f t="shared" si="214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5"/>
        <v>53</v>
      </c>
      <c r="Q2299" t="str">
        <f t="shared" si="211"/>
        <v>music</v>
      </c>
      <c r="R2299" t="str">
        <f t="shared" si="212"/>
        <v>rock</v>
      </c>
      <c r="S2299" s="9">
        <f t="shared" si="213"/>
        <v>40947.83390046296</v>
      </c>
      <c r="T2299" s="9">
        <f t="shared" si="214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5"/>
        <v>110</v>
      </c>
      <c r="Q2300" t="str">
        <f t="shared" si="211"/>
        <v>music</v>
      </c>
      <c r="R2300" t="str">
        <f t="shared" si="212"/>
        <v>rock</v>
      </c>
      <c r="S2300" s="9">
        <f t="shared" si="213"/>
        <v>41694.632326388884</v>
      </c>
      <c r="T2300" s="9">
        <f t="shared" si="214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5"/>
        <v>76</v>
      </c>
      <c r="Q2301" t="str">
        <f t="shared" si="211"/>
        <v>music</v>
      </c>
      <c r="R2301" t="str">
        <f t="shared" si="212"/>
        <v>rock</v>
      </c>
      <c r="S2301" s="9">
        <f t="shared" si="213"/>
        <v>40564.824178240735</v>
      </c>
      <c r="T2301" s="9">
        <f t="shared" si="214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5"/>
        <v>116</v>
      </c>
      <c r="Q2302" t="str">
        <f t="shared" si="211"/>
        <v>music</v>
      </c>
      <c r="R2302" t="str">
        <f t="shared" si="212"/>
        <v>rock</v>
      </c>
      <c r="S2302" s="9">
        <f t="shared" si="213"/>
        <v>41074.518703703703</v>
      </c>
      <c r="T2302" s="9">
        <f t="shared" si="214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5"/>
        <v>32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41415.938611111109</v>
      </c>
      <c r="T2303" s="9">
        <f t="shared" si="214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5"/>
        <v>47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41605.660115740735</v>
      </c>
      <c r="T2304" s="9">
        <f t="shared" si="214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5"/>
        <v>69</v>
      </c>
      <c r="Q2305" t="str">
        <f t="shared" si="211"/>
        <v>music</v>
      </c>
      <c r="R2305" t="str">
        <f t="shared" si="212"/>
        <v>indie rock</v>
      </c>
      <c r="S2305" s="9">
        <f t="shared" si="213"/>
        <v>40849.902731481481</v>
      </c>
      <c r="T2305" s="9">
        <f t="shared" si="214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5"/>
        <v>54</v>
      </c>
      <c r="Q2306" t="str">
        <f t="shared" si="211"/>
        <v>music</v>
      </c>
      <c r="R2306" t="str">
        <f t="shared" si="212"/>
        <v>indie rock</v>
      </c>
      <c r="S2306" s="9">
        <f t="shared" si="213"/>
        <v>40502.607534722221</v>
      </c>
      <c r="T2306" s="9">
        <f t="shared" si="214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si="215"/>
        <v>110</v>
      </c>
      <c r="Q2307" t="str">
        <f t="shared" ref="Q2307:Q2370" si="217">LEFT(N2307,FIND("/", N2307)-1)</f>
        <v>music</v>
      </c>
      <c r="R2307" t="str">
        <f t="shared" ref="R2307:R2370" si="218">RIGHT(N2307,LEN(N2307)-FIND("/",N2307)-0)</f>
        <v>indie rock</v>
      </c>
      <c r="S2307" s="9">
        <f t="shared" ref="S2307:S2370" si="219">(((J2307/60)/60)/24)+DATE(1970,1,1)+(-5/24)</f>
        <v>41834.486944444441</v>
      </c>
      <c r="T2307" s="9">
        <f t="shared" ref="T2307:T2370" si="220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ref="P2308:P2371" si="221">ROUNDUP(E2308/L2308,0)</f>
        <v>52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40947.959826388884</v>
      </c>
      <c r="T2308" s="9">
        <f t="shared" si="220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21"/>
        <v>28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41004.594131944439</v>
      </c>
      <c r="T2309" s="9">
        <f t="shared" si="220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21"/>
        <v>83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41851.754583333335</v>
      </c>
      <c r="T2310" s="9">
        <f t="shared" si="220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21"/>
        <v>60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41307.779363425921</v>
      </c>
      <c r="T2311" s="9">
        <f t="shared" si="220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21"/>
        <v>65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41324.585821759254</v>
      </c>
      <c r="T2312" s="9">
        <f t="shared" si="220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21"/>
        <v>91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41735.796168981477</v>
      </c>
      <c r="T2313" s="9">
        <f t="shared" si="220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21"/>
        <v>41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41716.424513888887</v>
      </c>
      <c r="T2314" s="9">
        <f t="shared" si="220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21"/>
        <v>57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41002.750300925924</v>
      </c>
      <c r="T2315" s="9">
        <f t="shared" si="220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21"/>
        <v>38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41037.343252314815</v>
      </c>
      <c r="T2316" s="9">
        <f t="shared" si="220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21"/>
        <v>41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41004.517858796295</v>
      </c>
      <c r="T2317" s="9">
        <f t="shared" si="220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21"/>
        <v>79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40079.516782407409</v>
      </c>
      <c r="T2318" s="9">
        <f t="shared" si="220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21"/>
        <v>19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40192.33390046296</v>
      </c>
      <c r="T2319" s="9">
        <f t="shared" si="220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21"/>
        <v>38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40050.435347222221</v>
      </c>
      <c r="T2320" s="9">
        <f t="shared" si="220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21"/>
        <v>42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41592.873668981476</v>
      </c>
      <c r="T2321" s="9">
        <f t="shared" si="220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21"/>
        <v>62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41696.608796296292</v>
      </c>
      <c r="T2322" s="9">
        <f t="shared" si="220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21"/>
        <v>65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42799.052094907405</v>
      </c>
      <c r="T2323" s="9">
        <f t="shared" si="220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21"/>
        <v>22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42804.687141203707</v>
      </c>
      <c r="T2324" s="9">
        <f t="shared" si="220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21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42807.54684027777</v>
      </c>
      <c r="T2325" s="9">
        <f t="shared" si="220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21"/>
        <v>26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42790.67690972222</v>
      </c>
      <c r="T2326" s="9">
        <f t="shared" si="220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21"/>
        <v>12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42793.814016203702</v>
      </c>
      <c r="T2327" s="9">
        <f t="shared" si="220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21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42803.825787037036</v>
      </c>
      <c r="T2328" s="9">
        <f t="shared" si="220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21"/>
        <v>55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41842.708796296298</v>
      </c>
      <c r="T2329" s="9">
        <f t="shared" si="220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21"/>
        <v>48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42139.573344907411</v>
      </c>
      <c r="T2330" s="9">
        <f t="shared" si="220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21"/>
        <v>212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41807.416041666664</v>
      </c>
      <c r="T2331" s="9">
        <f t="shared" si="220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21"/>
        <v>220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42332.691469907404</v>
      </c>
      <c r="T2332" s="9">
        <f t="shared" si="220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21"/>
        <v>41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41838.797337962962</v>
      </c>
      <c r="T2333" s="9">
        <f t="shared" si="220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21"/>
        <v>76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42011.419803240737</v>
      </c>
      <c r="T2334" s="9">
        <f t="shared" si="220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21"/>
        <v>14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41767.442013888889</v>
      </c>
      <c r="T2335" s="9">
        <f t="shared" si="220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21"/>
        <v>61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41918.461782407401</v>
      </c>
      <c r="T2336" s="9">
        <f t="shared" si="220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21"/>
        <v>116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41771.363923611112</v>
      </c>
      <c r="T2337" s="9">
        <f t="shared" si="220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21"/>
        <v>49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41666.716377314813</v>
      </c>
      <c r="T2338" s="9">
        <f t="shared" si="220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21"/>
        <v>75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41786.432210648149</v>
      </c>
      <c r="T2339" s="9">
        <f t="shared" si="220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21"/>
        <v>124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41789.688472222217</v>
      </c>
      <c r="T2340" s="9">
        <f t="shared" si="220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21"/>
        <v>67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42692.591539351844</v>
      </c>
      <c r="T2341" s="9">
        <f t="shared" si="220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21"/>
        <v>105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42643.434467592589</v>
      </c>
      <c r="T2342" s="9">
        <f t="shared" si="220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21"/>
        <v>#DIV/0!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42167.605370370373</v>
      </c>
      <c r="T2343" s="9">
        <f t="shared" si="220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21"/>
        <v>#DIV/0!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41897.49386574074</v>
      </c>
      <c r="T2344" s="9">
        <f t="shared" si="220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21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42327.616956018515</v>
      </c>
      <c r="T2345" s="9">
        <f t="shared" si="220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21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42515.519317129627</v>
      </c>
      <c r="T2346" s="9">
        <f t="shared" si="220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21"/>
        <v>#DIV/0!</v>
      </c>
      <c r="Q2347" t="str">
        <f t="shared" si="217"/>
        <v>technology</v>
      </c>
      <c r="R2347" t="str">
        <f t="shared" si="218"/>
        <v>web</v>
      </c>
      <c r="S2347" s="9">
        <f t="shared" si="219"/>
        <v>42059.79347222222</v>
      </c>
      <c r="T2347" s="9">
        <f t="shared" si="220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21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42615.590636574074</v>
      </c>
      <c r="T2348" s="9">
        <f t="shared" si="220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21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42577.399027777778</v>
      </c>
      <c r="T2349" s="9">
        <f t="shared" si="220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21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42360.723819444444</v>
      </c>
      <c r="T2350" s="9">
        <f t="shared" si="220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21"/>
        <v>#DIV/0!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42198.567453703705</v>
      </c>
      <c r="T2351" s="9">
        <f t="shared" si="220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21"/>
        <v>#DIV/0!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42708.633912037032</v>
      </c>
      <c r="T2352" s="9">
        <f t="shared" si="220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21"/>
        <v>16</v>
      </c>
      <c r="Q2353" t="str">
        <f t="shared" si="217"/>
        <v>technology</v>
      </c>
      <c r="R2353" t="str">
        <f t="shared" si="218"/>
        <v>web</v>
      </c>
      <c r="S2353" s="9">
        <f t="shared" si="219"/>
        <v>42093.892812500002</v>
      </c>
      <c r="T2353" s="9">
        <f t="shared" si="220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21"/>
        <v>#DIV/0!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42101.425370370365</v>
      </c>
      <c r="T2354" s="9">
        <f t="shared" si="220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21"/>
        <v>#DIV/0!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42103.467847222222</v>
      </c>
      <c r="T2355" s="9">
        <f t="shared" si="220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21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41954.51458333333</v>
      </c>
      <c r="T2356" s="9">
        <f t="shared" si="220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21"/>
        <v>28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42096.709907407399</v>
      </c>
      <c r="T2357" s="9">
        <f t="shared" si="220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21"/>
        <v>#DIV/0!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42130.575277777774</v>
      </c>
      <c r="T2358" s="9">
        <f t="shared" si="220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21"/>
        <v>#DIV/0!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42264.411782407398</v>
      </c>
      <c r="T2359" s="9">
        <f t="shared" si="220"/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21"/>
        <v>#DIV/0!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41978.722638888888</v>
      </c>
      <c r="T2360" s="9">
        <f t="shared" si="220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21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42159.441249999996</v>
      </c>
      <c r="T2361" s="9">
        <f t="shared" si="220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21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42377.498611111114</v>
      </c>
      <c r="T2362" s="9">
        <f t="shared" si="220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21"/>
        <v>#DIV/0!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42466.650555555556</v>
      </c>
      <c r="T2363" s="9">
        <f t="shared" si="220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21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41954.47997685185</v>
      </c>
      <c r="T2364" s="9">
        <f t="shared" si="220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21"/>
        <v>#DIV/0!</v>
      </c>
      <c r="Q2365" t="str">
        <f t="shared" si="217"/>
        <v>technology</v>
      </c>
      <c r="R2365" t="str">
        <f t="shared" si="218"/>
        <v>web</v>
      </c>
      <c r="S2365" s="9">
        <f t="shared" si="219"/>
        <v>42321.803240740737</v>
      </c>
      <c r="T2365" s="9">
        <f t="shared" si="220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21"/>
        <v>#DIV/0!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42248.726342592585</v>
      </c>
      <c r="T2366" s="9">
        <f t="shared" si="220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21"/>
        <v>#DIV/0!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42346.528067129628</v>
      </c>
      <c r="T2367" s="9">
        <f t="shared" si="220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21"/>
        <v>98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42268.323298611103</v>
      </c>
      <c r="T2368" s="9">
        <f t="shared" si="220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21"/>
        <v>48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42425.761759259258</v>
      </c>
      <c r="T2369" s="9">
        <f t="shared" si="220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21"/>
        <v>50</v>
      </c>
      <c r="Q2370" t="str">
        <f t="shared" si="217"/>
        <v>technology</v>
      </c>
      <c r="R2370" t="str">
        <f t="shared" si="218"/>
        <v>web</v>
      </c>
      <c r="S2370" s="9">
        <f t="shared" si="219"/>
        <v>42063.513483796291</v>
      </c>
      <c r="T2370" s="9">
        <f t="shared" si="220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si="221"/>
        <v>#DIV/0!</v>
      </c>
      <c r="Q2371" t="str">
        <f t="shared" ref="Q2371:Q2434" si="223">LEFT(N2371,FIND("/", N2371)-1)</f>
        <v>technology</v>
      </c>
      <c r="R2371" t="str">
        <f t="shared" ref="R2371:R2434" si="224">RIGHT(N2371,LEN(N2371)-FIND("/",N2371)-0)</f>
        <v>web</v>
      </c>
      <c r="S2371" s="9">
        <f t="shared" ref="S2371:S2434" si="225">(((J2371/60)/60)/24)+DATE(1970,1,1)+(-5/24)</f>
        <v>42380.60429398148</v>
      </c>
      <c r="T2371" s="9">
        <f t="shared" ref="T2371:T2434" si="226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ref="P2372:P2435" si="227">ROUNDUP(E2372/L2372,0)</f>
        <v>21</v>
      </c>
      <c r="Q2372" t="str">
        <f t="shared" si="223"/>
        <v>technology</v>
      </c>
      <c r="R2372" t="str">
        <f t="shared" si="224"/>
        <v>web</v>
      </c>
      <c r="S2372" s="9">
        <f t="shared" si="225"/>
        <v>41960.980798611105</v>
      </c>
      <c r="T2372" s="9">
        <f t="shared" si="226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7"/>
        <v>#DIV/0!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42150.569398148145</v>
      </c>
      <c r="T2373" s="9">
        <f t="shared" si="226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7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42087.860775462956</v>
      </c>
      <c r="T2374" s="9">
        <f t="shared" si="226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7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42215.453981481485</v>
      </c>
      <c r="T2375" s="9">
        <f t="shared" si="226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7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42017.634953703695</v>
      </c>
      <c r="T2376" s="9">
        <f t="shared" si="226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7"/>
        <v>#DIV/0!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42592.627743055556</v>
      </c>
      <c r="T2377" s="9">
        <f t="shared" si="226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7"/>
        <v>82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42318.717199074068</v>
      </c>
      <c r="T2378" s="9">
        <f t="shared" si="226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7"/>
        <v>#DIV/0!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42669.661840277775</v>
      </c>
      <c r="T2379" s="9">
        <f t="shared" si="226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7"/>
        <v>#DIV/0!</v>
      </c>
      <c r="Q2380" t="str">
        <f t="shared" si="223"/>
        <v>technology</v>
      </c>
      <c r="R2380" t="str">
        <f t="shared" si="224"/>
        <v>web</v>
      </c>
      <c r="S2380" s="9">
        <f t="shared" si="225"/>
        <v>42212.804745370369</v>
      </c>
      <c r="T2380" s="9">
        <f t="shared" si="226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7"/>
        <v>#DIV/0!</v>
      </c>
      <c r="Q2381" t="str">
        <f t="shared" si="223"/>
        <v>technology</v>
      </c>
      <c r="R2381" t="str">
        <f t="shared" si="224"/>
        <v>web</v>
      </c>
      <c r="S2381" s="9">
        <f t="shared" si="225"/>
        <v>42236.808055555557</v>
      </c>
      <c r="T2381" s="9">
        <f t="shared" si="226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7"/>
        <v>19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42248.584976851846</v>
      </c>
      <c r="T2382" s="9">
        <f t="shared" si="226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7"/>
        <v>225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42074.727407407401</v>
      </c>
      <c r="T2383" s="9">
        <f t="shared" si="226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7"/>
        <v>38</v>
      </c>
      <c r="Q2384" t="str">
        <f t="shared" si="223"/>
        <v>technology</v>
      </c>
      <c r="R2384" t="str">
        <f t="shared" si="224"/>
        <v>web</v>
      </c>
      <c r="S2384" s="9">
        <f t="shared" si="225"/>
        <v>42194.979201388887</v>
      </c>
      <c r="T2384" s="9">
        <f t="shared" si="226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7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42026.848460648143</v>
      </c>
      <c r="T2385" s="9">
        <f t="shared" si="226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7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41926.859293981477</v>
      </c>
      <c r="T2386" s="9">
        <f t="shared" si="226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7"/>
        <v>113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42191.493425925924</v>
      </c>
      <c r="T2387" s="9">
        <f t="shared" si="226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7"/>
        <v>#DIV/0!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41954.629907407405</v>
      </c>
      <c r="T2388" s="9">
        <f t="shared" si="226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7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42528.418287037035</v>
      </c>
      <c r="T2389" s="9">
        <f t="shared" si="226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7"/>
        <v>58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41989.645358796297</v>
      </c>
      <c r="T2390" s="9">
        <f t="shared" si="226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7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42179.445046296292</v>
      </c>
      <c r="T2391" s="9">
        <f t="shared" si="226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7"/>
        <v>#DIV/0!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41968.053981481477</v>
      </c>
      <c r="T2392" s="9">
        <f t="shared" si="226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7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42064.586157407401</v>
      </c>
      <c r="T2393" s="9">
        <f t="shared" si="226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7"/>
        <v>#DIV/0!</v>
      </c>
      <c r="Q2394" t="str">
        <f t="shared" si="223"/>
        <v>technology</v>
      </c>
      <c r="R2394" t="str">
        <f t="shared" si="224"/>
        <v>web</v>
      </c>
      <c r="S2394" s="9">
        <f t="shared" si="225"/>
        <v>42275.912303240737</v>
      </c>
      <c r="T2394" s="9">
        <f t="shared" si="226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7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42194.440011574072</v>
      </c>
      <c r="T2395" s="9">
        <f t="shared" si="226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7"/>
        <v>2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42031.15385416666</v>
      </c>
      <c r="T2396" s="9">
        <f t="shared" si="226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7"/>
        <v>#DIV/0!</v>
      </c>
      <c r="Q2397" t="str">
        <f t="shared" si="223"/>
        <v>technology</v>
      </c>
      <c r="R2397" t="str">
        <f t="shared" si="224"/>
        <v>web</v>
      </c>
      <c r="S2397" s="9">
        <f t="shared" si="225"/>
        <v>42716.913043981483</v>
      </c>
      <c r="T2397" s="9">
        <f t="shared" si="226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7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42262.640717592592</v>
      </c>
      <c r="T2398" s="9">
        <f t="shared" si="226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7"/>
        <v>#DIV/0!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41976.676574074074</v>
      </c>
      <c r="T2399" s="9">
        <f t="shared" si="226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7"/>
        <v>#DIV/0!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42157.708148148151</v>
      </c>
      <c r="T2400" s="9">
        <f t="shared" si="226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7"/>
        <v>#DIV/0!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41956.644745370366</v>
      </c>
      <c r="T2401" s="9">
        <f t="shared" si="226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7"/>
        <v>#DIV/0!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42444.059768518513</v>
      </c>
      <c r="T2402" s="9">
        <f t="shared" si="226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7"/>
        <v>23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42374.614537037036</v>
      </c>
      <c r="T2403" s="9">
        <f t="shared" si="226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7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42107.47142361111</v>
      </c>
      <c r="T2404" s="9">
        <f t="shared" si="226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7"/>
        <v>17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42399.674282407403</v>
      </c>
      <c r="T2405" s="9">
        <f t="shared" si="226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7"/>
        <v>#DIV/0!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42341.831099537034</v>
      </c>
      <c r="T2406" s="9">
        <f t="shared" si="226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7"/>
        <v>57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42595.377025462956</v>
      </c>
      <c r="T2407" s="9">
        <f t="shared" si="226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7"/>
        <v>85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41982.902662037035</v>
      </c>
      <c r="T2408" s="9">
        <f t="shared" si="226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7"/>
        <v>169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42082.367222222216</v>
      </c>
      <c r="T2409" s="9">
        <f t="shared" si="226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7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41918.93237268518</v>
      </c>
      <c r="T2410" s="9">
        <f t="shared" si="226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7"/>
        <v>77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42204.667534722219</v>
      </c>
      <c r="T2411" s="9">
        <f t="shared" si="226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7"/>
        <v>#DIV/0!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42224.199942129628</v>
      </c>
      <c r="T2412" s="9">
        <f t="shared" si="226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7"/>
        <v>51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42211.524097222216</v>
      </c>
      <c r="T2413" s="9">
        <f t="shared" si="226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7"/>
        <v>#DIV/0!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42655.528622685182</v>
      </c>
      <c r="T2414" s="9">
        <f t="shared" si="226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7"/>
        <v>9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41759.901412037034</v>
      </c>
      <c r="T2415" s="9">
        <f t="shared" si="226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7"/>
        <v>36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42198.486805555549</v>
      </c>
      <c r="T2416" s="9">
        <f t="shared" si="226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7"/>
        <v>56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42536.654467592591</v>
      </c>
      <c r="T2417" s="9">
        <f t="shared" si="226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7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42019.529432870368</v>
      </c>
      <c r="T2418" s="9">
        <f t="shared" si="226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7"/>
        <v>#DIV/0!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41831.675775462958</v>
      </c>
      <c r="T2419" s="9">
        <f t="shared" si="226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7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42027.648657407401</v>
      </c>
      <c r="T2420" s="9">
        <f t="shared" si="226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7"/>
        <v>#DIV/0!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41993.529965277768</v>
      </c>
      <c r="T2421" s="9">
        <f t="shared" si="226"/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7"/>
        <v>70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41892.820543981477</v>
      </c>
      <c r="T2422" s="9">
        <f t="shared" si="226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7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42026.479120370372</v>
      </c>
      <c r="T2423" s="9">
        <f t="shared" si="226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7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42044.516620370363</v>
      </c>
      <c r="T2424" s="9">
        <f t="shared" si="226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7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41974.496412037035</v>
      </c>
      <c r="T2425" s="9">
        <f t="shared" si="226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7"/>
        <v>35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41909.684120370366</v>
      </c>
      <c r="T2426" s="9">
        <f t="shared" si="226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7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42502.705428240741</v>
      </c>
      <c r="T2427" s="9">
        <f t="shared" si="226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7"/>
        <v>#DIV/0!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42163.961712962955</v>
      </c>
      <c r="T2428" s="9">
        <f t="shared" si="226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7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42412.11033564814</v>
      </c>
      <c r="T2429" s="9">
        <f t="shared" si="226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7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42045.575821759259</v>
      </c>
      <c r="T2430" s="9">
        <f t="shared" si="226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7"/>
        <v>502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42734.670902777776</v>
      </c>
      <c r="T2431" s="9">
        <f t="shared" si="226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7"/>
        <v>11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42381.922499999993</v>
      </c>
      <c r="T2432" s="9">
        <f t="shared" si="226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7"/>
        <v>1</v>
      </c>
      <c r="Q2433" t="str">
        <f t="shared" si="223"/>
        <v>food</v>
      </c>
      <c r="R2433" t="str">
        <f t="shared" si="224"/>
        <v>food trucks</v>
      </c>
      <c r="S2433" s="9">
        <f t="shared" si="225"/>
        <v>42488.891354166662</v>
      </c>
      <c r="T2433" s="9">
        <f t="shared" si="226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7"/>
        <v>1</v>
      </c>
      <c r="Q2434" t="str">
        <f t="shared" si="223"/>
        <v>food</v>
      </c>
      <c r="R2434" t="str">
        <f t="shared" si="224"/>
        <v>food trucks</v>
      </c>
      <c r="S2434" s="9">
        <f t="shared" si="225"/>
        <v>42041.010381944441</v>
      </c>
      <c r="T2434" s="9">
        <f t="shared" si="226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si="227"/>
        <v>#DIV/0!</v>
      </c>
      <c r="Q2435" t="str">
        <f t="shared" ref="Q2435:Q2498" si="229">LEFT(N2435,FIND("/", N2435)-1)</f>
        <v>food</v>
      </c>
      <c r="R2435" t="str">
        <f t="shared" ref="R2435:R2498" si="230">RIGHT(N2435,LEN(N2435)-FIND("/",N2435)-0)</f>
        <v>food trucks</v>
      </c>
      <c r="S2435" s="9">
        <f t="shared" ref="S2435:S2498" si="231">(((J2435/60)/60)/24)+DATE(1970,1,1)+(-5/24)</f>
        <v>42397.691469907404</v>
      </c>
      <c r="T2435" s="9">
        <f t="shared" ref="T2435:T2498" si="232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ref="P2436:P2499" si="233">ROUNDUP(E2436/L2436,0)</f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42179.977708333325</v>
      </c>
      <c r="T2436" s="9">
        <f t="shared" si="232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33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42252.069282407399</v>
      </c>
      <c r="T2437" s="9">
        <f t="shared" si="232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33"/>
        <v>23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42338.407060185178</v>
      </c>
      <c r="T2438" s="9">
        <f t="shared" si="232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33"/>
        <v>#DIV/0!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42031.756805555553</v>
      </c>
      <c r="T2439" s="9">
        <f t="shared" si="232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33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42285.706736111104</v>
      </c>
      <c r="T2440" s="9">
        <f t="shared" si="232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33"/>
        <v>#DIV/0!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42265.610289351847</v>
      </c>
      <c r="T2441" s="9">
        <f t="shared" si="232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33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42383.691122685181</v>
      </c>
      <c r="T2442" s="9">
        <f t="shared" si="232"/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33"/>
        <v>75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42186.917291666665</v>
      </c>
      <c r="T2443" s="9">
        <f t="shared" si="232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33"/>
        <v>82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42052.458657407398</v>
      </c>
      <c r="T2444" s="9">
        <f t="shared" si="232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33"/>
        <v>131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41836.416921296295</v>
      </c>
      <c r="T2445" s="9">
        <f t="shared" si="232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33"/>
        <v>54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42485.54619212963</v>
      </c>
      <c r="T2446" s="9">
        <f t="shared" si="232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33"/>
        <v>76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42242.981724537036</v>
      </c>
      <c r="T2447" s="9">
        <f t="shared" si="232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33"/>
        <v>76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42670.394340277773</v>
      </c>
      <c r="T2448" s="9">
        <f t="shared" si="232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33"/>
        <v>32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42654.26149305555</v>
      </c>
      <c r="T2449" s="9">
        <f t="shared" si="232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33"/>
        <v>48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42607.107789351845</v>
      </c>
      <c r="T2450" s="9">
        <f t="shared" si="232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33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41942.934201388889</v>
      </c>
      <c r="T2451" s="9">
        <f t="shared" si="232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33"/>
        <v>150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41901.864074074074</v>
      </c>
      <c r="T2452" s="9">
        <f t="shared" si="232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33"/>
        <v>63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42779.700115740743</v>
      </c>
      <c r="T2453" s="9">
        <f t="shared" si="232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33"/>
        <v>54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42338.635416666664</v>
      </c>
      <c r="T2454" s="9">
        <f t="shared" si="232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33"/>
        <v>70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42738.483900462961</v>
      </c>
      <c r="T2455" s="9">
        <f t="shared" si="232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33"/>
        <v>272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42769.99314814814</v>
      </c>
      <c r="T2456" s="9">
        <f t="shared" si="232"/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33"/>
        <v>35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42452.573495370372</v>
      </c>
      <c r="T2457" s="9">
        <f t="shared" si="232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33"/>
        <v>41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42761.752766203703</v>
      </c>
      <c r="T2458" s="9">
        <f t="shared" si="232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33"/>
        <v>190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42423.394166666665</v>
      </c>
      <c r="T2459" s="9">
        <f t="shared" si="232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33"/>
        <v>69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42495.663402777776</v>
      </c>
      <c r="T2460" s="9">
        <f t="shared" si="232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33"/>
        <v>109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42407.429224537038</v>
      </c>
      <c r="T2461" s="9">
        <f t="shared" si="232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33"/>
        <v>126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42703.978784722225</v>
      </c>
      <c r="T2462" s="9">
        <f t="shared" si="232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33"/>
        <v>91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40783.804363425923</v>
      </c>
      <c r="T2463" s="9">
        <f t="shared" si="232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33"/>
        <v>29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41088.977962962963</v>
      </c>
      <c r="T2464" s="9">
        <f t="shared" si="232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33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41340.903067129628</v>
      </c>
      <c r="T2465" s="9">
        <f t="shared" si="232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33"/>
        <v>52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42248.692094907405</v>
      </c>
      <c r="T2466" s="9">
        <f t="shared" si="232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33"/>
        <v>27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41145.510972222219</v>
      </c>
      <c r="T2467" s="9">
        <f t="shared" si="232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33"/>
        <v>49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41372.894131944442</v>
      </c>
      <c r="T2468" s="9">
        <f t="shared" si="232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33"/>
        <v>28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41025.665868055556</v>
      </c>
      <c r="T2469" s="9">
        <f t="shared" si="232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33"/>
        <v>37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41173.945844907401</v>
      </c>
      <c r="T2470" s="9">
        <f t="shared" si="232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33"/>
        <v>30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40557.221400462957</v>
      </c>
      <c r="T2471" s="9">
        <f t="shared" si="232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33"/>
        <v>29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41022.866377314815</v>
      </c>
      <c r="T2472" s="9">
        <f t="shared" si="232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33"/>
        <v>38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40893.784629629627</v>
      </c>
      <c r="T2473" s="9">
        <f t="shared" si="232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33"/>
        <v>98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40353.907175925924</v>
      </c>
      <c r="T2474" s="9">
        <f t="shared" si="232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33"/>
        <v>43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41193.540150462963</v>
      </c>
      <c r="T2475" s="9">
        <f t="shared" si="232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33"/>
        <v>132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40416.80296296296</v>
      </c>
      <c r="T2476" s="9">
        <f t="shared" si="232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33"/>
        <v>33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40310.079340277778</v>
      </c>
      <c r="T2477" s="9">
        <f t="shared" si="232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33"/>
        <v>62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41913.120023148142</v>
      </c>
      <c r="T2478" s="9">
        <f t="shared" si="232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33"/>
        <v>32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41088.483159722222</v>
      </c>
      <c r="T2479" s="9">
        <f t="shared" si="232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33"/>
        <v>130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41257.742048611108</v>
      </c>
      <c r="T2480" s="9">
        <f t="shared" si="232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33"/>
        <v>26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41107.518449074072</v>
      </c>
      <c r="T2481" s="9">
        <f t="shared" si="232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33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42227.727824074071</v>
      </c>
      <c r="T2482" s="9">
        <f t="shared" si="232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33"/>
        <v>48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40999.437592592592</v>
      </c>
      <c r="T2483" s="9">
        <f t="shared" si="232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33"/>
        <v>41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40711.573877314811</v>
      </c>
      <c r="T2484" s="9">
        <f t="shared" si="232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33"/>
        <v>66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40970.541701388887</v>
      </c>
      <c r="T2485" s="9">
        <f t="shared" si="232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33"/>
        <v>47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40771.708368055552</v>
      </c>
      <c r="T2486" s="9">
        <f t="shared" si="232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33"/>
        <v>51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40793.790266203701</v>
      </c>
      <c r="T2487" s="9">
        <f t="shared" si="232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33"/>
        <v>27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40991.499722222223</v>
      </c>
      <c r="T2488" s="9">
        <f t="shared" si="232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33"/>
        <v>40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41025.874965277777</v>
      </c>
      <c r="T2489" s="9">
        <f t="shared" si="232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33"/>
        <v>50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40833.424861111111</v>
      </c>
      <c r="T2490" s="9">
        <f t="shared" si="232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33"/>
        <v>63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41373.481932870367</v>
      </c>
      <c r="T2491" s="9">
        <f t="shared" si="232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33"/>
        <v>38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41023.019398148142</v>
      </c>
      <c r="T2492" s="9">
        <f t="shared" si="232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33"/>
        <v>52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40542.630949074075</v>
      </c>
      <c r="T2493" s="9">
        <f t="shared" si="232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33"/>
        <v>28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41024.777638888889</v>
      </c>
      <c r="T2494" s="9">
        <f t="shared" si="232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33"/>
        <v>100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41347.959953703699</v>
      </c>
      <c r="T2495" s="9">
        <f t="shared" si="232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33"/>
        <v>39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41022.436851851846</v>
      </c>
      <c r="T2496" s="9">
        <f t="shared" si="232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33"/>
        <v>46</v>
      </c>
      <c r="Q2497" t="str">
        <f t="shared" si="229"/>
        <v>music</v>
      </c>
      <c r="R2497" t="str">
        <f t="shared" si="230"/>
        <v>indie rock</v>
      </c>
      <c r="S2497" s="9">
        <f t="shared" si="231"/>
        <v>41036.738136574073</v>
      </c>
      <c r="T2497" s="9">
        <f t="shared" si="232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33"/>
        <v>600</v>
      </c>
      <c r="Q2498" t="str">
        <f t="shared" si="229"/>
        <v>music</v>
      </c>
      <c r="R2498" t="str">
        <f t="shared" si="230"/>
        <v>indie rock</v>
      </c>
      <c r="S2498" s="9">
        <f t="shared" si="231"/>
        <v>41327.788101851853</v>
      </c>
      <c r="T2498" s="9">
        <f t="shared" si="232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si="233"/>
        <v>81</v>
      </c>
      <c r="Q2499" t="str">
        <f t="shared" ref="Q2499:Q2562" si="235">LEFT(N2499,FIND("/", N2499)-1)</f>
        <v>music</v>
      </c>
      <c r="R2499" t="str">
        <f t="shared" ref="R2499:R2562" si="236">RIGHT(N2499,LEN(N2499)-FIND("/",N2499)-0)</f>
        <v>indie rock</v>
      </c>
      <c r="S2499" s="9">
        <f t="shared" ref="S2499:S2562" si="237">(((J2499/60)/60)/24)+DATE(1970,1,1)+(-5/24)</f>
        <v>40730.670578703699</v>
      </c>
      <c r="T2499" s="9">
        <f t="shared" ref="T2499:T2562" si="238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ref="P2500:P2563" si="239">ROUNDUP(E2500/L2500,0)</f>
        <v>53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42017.759108796294</v>
      </c>
      <c r="T2500" s="9">
        <f t="shared" si="238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9"/>
        <v>48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41226.440243055549</v>
      </c>
      <c r="T2501" s="9">
        <f t="shared" si="238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9"/>
        <v>24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41053.564525462964</v>
      </c>
      <c r="T2502" s="9">
        <f t="shared" si="238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9"/>
        <v>41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42244.568333333329</v>
      </c>
      <c r="T2503" s="9">
        <f t="shared" si="238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9"/>
        <v>18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41858.617106481477</v>
      </c>
      <c r="T2504" s="9">
        <f t="shared" si="238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9"/>
        <v>#DIV/0!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42498.691064814811</v>
      </c>
      <c r="T2505" s="9">
        <f t="shared" si="238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9"/>
        <v>#DIV/0!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41927.807106481479</v>
      </c>
      <c r="T2506" s="9">
        <f t="shared" si="238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9"/>
        <v>#DIV/0!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42046.847407407404</v>
      </c>
      <c r="T2507" s="9">
        <f t="shared" si="238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9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42258.088761574072</v>
      </c>
      <c r="T2508" s="9">
        <f t="shared" si="238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9"/>
        <v>#DIV/0!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42104.864629629628</v>
      </c>
      <c r="T2509" s="9">
        <f t="shared" si="238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9"/>
        <v>#DIV/0!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41835.743449074071</v>
      </c>
      <c r="T2510" s="9">
        <f t="shared" si="238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9"/>
        <v>36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42058.601261574069</v>
      </c>
      <c r="T2511" s="9">
        <f t="shared" si="238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9"/>
        <v>38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42078.78902777777</v>
      </c>
      <c r="T2512" s="9">
        <f t="shared" si="238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9"/>
        <v>#DIV/0!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42371.238576388881</v>
      </c>
      <c r="T2513" s="9">
        <f t="shared" si="238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9"/>
        <v>#DIV/0!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41971.668530092589</v>
      </c>
      <c r="T2514" s="9">
        <f t="shared" si="238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9"/>
        <v>#DIV/0!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42731.798483796294</v>
      </c>
      <c r="T2515" s="9">
        <f t="shared" si="238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9"/>
        <v>53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41854.181446759256</v>
      </c>
      <c r="T2516" s="9">
        <f t="shared" si="238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9"/>
        <v>78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42027.63140046296</v>
      </c>
      <c r="T2517" s="9">
        <f t="shared" si="238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9"/>
        <v>#DIV/0!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41942.445046296292</v>
      </c>
      <c r="T2518" s="9">
        <f t="shared" si="238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9"/>
        <v>54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42052.594097222223</v>
      </c>
      <c r="T2519" s="9">
        <f t="shared" si="238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9"/>
        <v>#DIV/0!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41926.472546296296</v>
      </c>
      <c r="T2520" s="9">
        <f t="shared" si="238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9"/>
        <v>17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41808.946805555555</v>
      </c>
      <c r="T2521" s="9">
        <f t="shared" si="238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9"/>
        <v>#DIV/0!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42612.392187500001</v>
      </c>
      <c r="T2522" s="9">
        <f t="shared" si="238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9"/>
        <v>104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42269.75950231481</v>
      </c>
      <c r="T2523" s="9">
        <f t="shared" si="238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9"/>
        <v>186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42460.365277777775</v>
      </c>
      <c r="T2524" s="9">
        <f t="shared" si="238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9"/>
        <v>55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41930.767268518517</v>
      </c>
      <c r="T2525" s="9">
        <f t="shared" si="238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9"/>
        <v>178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41961.599039351851</v>
      </c>
      <c r="T2526" s="9">
        <f t="shared" si="238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9"/>
        <v>101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41058.636238425926</v>
      </c>
      <c r="T2527" s="9">
        <f t="shared" si="238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9"/>
        <v>137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41952.882800925923</v>
      </c>
      <c r="T2528" s="9">
        <f t="shared" si="238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9"/>
        <v>58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41546.542719907404</v>
      </c>
      <c r="T2529" s="9">
        <f t="shared" si="238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9"/>
        <v>53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42217.626192129632</v>
      </c>
      <c r="T2530" s="9">
        <f t="shared" si="238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9"/>
        <v>83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40947.872395833328</v>
      </c>
      <c r="T2531" s="9">
        <f t="shared" si="238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9"/>
        <v>136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42081.656307870369</v>
      </c>
      <c r="T2532" s="9">
        <f t="shared" si="238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9"/>
        <v>75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42208.471689814811</v>
      </c>
      <c r="T2533" s="9">
        <f t="shared" si="238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9"/>
        <v>85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41107.640810185185</v>
      </c>
      <c r="T2534" s="9">
        <f t="shared" si="238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9"/>
        <v>62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41304.542951388888</v>
      </c>
      <c r="T2535" s="9">
        <f t="shared" si="238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40127.492037037038</v>
      </c>
      <c r="T2536" s="9">
        <f t="shared" si="238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9"/>
        <v>267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41943.582696759258</v>
      </c>
      <c r="T2537" s="9">
        <f t="shared" si="238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9"/>
        <v>8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41463.89775462963</v>
      </c>
      <c r="T2538" s="9">
        <f t="shared" si="238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40696.440451388888</v>
      </c>
      <c r="T2539" s="9">
        <f t="shared" si="238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9"/>
        <v>110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41298.301631944443</v>
      </c>
      <c r="T2540" s="9">
        <f t="shared" si="238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9"/>
        <v>170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41977.693888888891</v>
      </c>
      <c r="T2541" s="9">
        <f t="shared" si="238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9"/>
        <v>96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40785.466678240737</v>
      </c>
      <c r="T2542" s="9">
        <f t="shared" si="238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9"/>
        <v>60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41483.240949074068</v>
      </c>
      <c r="T2543" s="9">
        <f t="shared" si="238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9"/>
        <v>56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41509.218252314815</v>
      </c>
      <c r="T2544" s="9">
        <f t="shared" si="238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9"/>
        <v>31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40513.899282407401</v>
      </c>
      <c r="T2545" s="9">
        <f t="shared" si="238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9"/>
        <v>89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41068.3121412037</v>
      </c>
      <c r="T2546" s="9">
        <f t="shared" si="238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9"/>
        <v>65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42026.929837962954</v>
      </c>
      <c r="T2547" s="9">
        <f t="shared" si="238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9"/>
        <v>61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41524.650219907402</v>
      </c>
      <c r="T2548" s="9">
        <f t="shared" si="238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9"/>
        <v>50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40973.564849537033</v>
      </c>
      <c r="T2549" s="9">
        <f t="shared" si="238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9"/>
        <v>166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42618.417094907411</v>
      </c>
      <c r="T2550" s="9">
        <f t="shared" si="238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9"/>
        <v>44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41390.549421296295</v>
      </c>
      <c r="T2551" s="9">
        <f t="shared" si="238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9"/>
        <v>44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42228.425995370366</v>
      </c>
      <c r="T2552" s="9">
        <f t="shared" si="238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9"/>
        <v>68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40961.043807870366</v>
      </c>
      <c r="T2553" s="9">
        <f t="shared" si="238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9"/>
        <v>178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42769.601631944439</v>
      </c>
      <c r="T2554" s="9">
        <f t="shared" si="238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9"/>
        <v>39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41112.99082175926</v>
      </c>
      <c r="T2555" s="9">
        <f t="shared" si="238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9"/>
        <v>55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42124.869942129626</v>
      </c>
      <c r="T2556" s="9">
        <f t="shared" si="238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9"/>
        <v>62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41026.44667824074</v>
      </c>
      <c r="T2557" s="9">
        <f t="shared" si="238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9"/>
        <v>24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41222.783067129625</v>
      </c>
      <c r="T2558" s="9">
        <f t="shared" si="238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9"/>
        <v>30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41744.536874999998</v>
      </c>
      <c r="T2559" s="9">
        <f t="shared" si="238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9"/>
        <v>76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42093.651689814818</v>
      </c>
      <c r="T2560" s="9">
        <f t="shared" si="238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9"/>
        <v>36</v>
      </c>
      <c r="Q2561" t="str">
        <f t="shared" si="235"/>
        <v>music</v>
      </c>
      <c r="R2561" t="str">
        <f t="shared" si="236"/>
        <v>classical music</v>
      </c>
      <c r="S2561" s="9">
        <f t="shared" si="237"/>
        <v>40829.665324074071</v>
      </c>
      <c r="T2561" s="9">
        <f t="shared" si="238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9">
        <f t="shared" si="237"/>
        <v>42039.742754629631</v>
      </c>
      <c r="T2562" s="9">
        <f t="shared" si="238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si="239"/>
        <v>#DIV/0!</v>
      </c>
      <c r="Q2563" t="str">
        <f t="shared" ref="Q2563:Q2626" si="241">LEFT(N2563,FIND("/", N2563)-1)</f>
        <v>food</v>
      </c>
      <c r="R2563" t="str">
        <f t="shared" ref="R2563:R2626" si="242">RIGHT(N2563,LEN(N2563)-FIND("/",N2563)-0)</f>
        <v>food trucks</v>
      </c>
      <c r="S2563" s="9">
        <f t="shared" ref="S2563:S2626" si="243">(((J2563/60)/60)/24)+DATE(1970,1,1)+(-5/24)</f>
        <v>42260.320474537039</v>
      </c>
      <c r="T2563" s="9">
        <f t="shared" ref="T2563:T2626" si="244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ref="P2564:P2627" si="245">ROUNDUP(E2564/L2564,0)</f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42594.316423611112</v>
      </c>
      <c r="T2564" s="9">
        <f t="shared" si="244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5"/>
        <v>#DIV/0!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42154.931145833332</v>
      </c>
      <c r="T2565" s="9">
        <f t="shared" si="244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5"/>
        <v>#DIV/0!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41821.83216435185</v>
      </c>
      <c r="T2566" s="9">
        <f t="shared" si="244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5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42440.442002314812</v>
      </c>
      <c r="T2567" s="9">
        <f t="shared" si="244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5"/>
        <v>#DIV/0!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41842.772546296292</v>
      </c>
      <c r="T2568" s="9">
        <f t="shared" si="244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5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42087.670578703699</v>
      </c>
      <c r="T2569" s="9">
        <f t="shared" si="244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5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42584.45826388889</v>
      </c>
      <c r="T2570" s="9">
        <f t="shared" si="244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5"/>
        <v>73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42233.897129629629</v>
      </c>
      <c r="T2571" s="9">
        <f t="shared" si="244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5"/>
        <v>30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42744.694849537038</v>
      </c>
      <c r="T2572" s="9">
        <f t="shared" si="244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5"/>
        <v>63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42449.133344907408</v>
      </c>
      <c r="T2573" s="9">
        <f t="shared" si="244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5"/>
        <v>#DIV/0!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42076.911076388882</v>
      </c>
      <c r="T2574" s="9">
        <f t="shared" si="244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5"/>
        <v>#DIV/0!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41829.383668981478</v>
      </c>
      <c r="T2575" s="9">
        <f t="shared" si="244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5"/>
        <v>#DIV/0!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42487.617418981477</v>
      </c>
      <c r="T2576" s="9">
        <f t="shared" si="244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5"/>
        <v>#DIV/0!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41985.90039351851</v>
      </c>
      <c r="T2577" s="9">
        <f t="shared" si="244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5"/>
        <v>#DIV/0!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42059.801469907405</v>
      </c>
      <c r="T2578" s="9">
        <f t="shared" si="244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5"/>
        <v>#DIV/0!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41830.612233796295</v>
      </c>
      <c r="T2579" s="9">
        <f t="shared" si="244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5"/>
        <v>#DIV/0!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42237.814571759263</v>
      </c>
      <c r="T2580" s="9">
        <f t="shared" si="244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5"/>
        <v>24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41837.621562499997</v>
      </c>
      <c r="T2581" s="9">
        <f t="shared" si="244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5"/>
        <v>26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42110.118090277778</v>
      </c>
      <c r="T2582" s="9">
        <f t="shared" si="244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5"/>
        <v>49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42294.420115740737</v>
      </c>
      <c r="T2583" s="9">
        <f t="shared" si="244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5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42642.780486111107</v>
      </c>
      <c r="T2584" s="9">
        <f t="shared" si="244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5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42019.561111111114</v>
      </c>
      <c r="T2585" s="9">
        <f t="shared" si="244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5"/>
        <v>#DIV/0!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42139.964918981481</v>
      </c>
      <c r="T2586" s="9">
        <f t="shared" si="244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5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41795.754999999997</v>
      </c>
      <c r="T2587" s="9">
        <f t="shared" si="244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5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42333.121944444443</v>
      </c>
      <c r="T2588" s="9">
        <f t="shared" si="244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5"/>
        <v>203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42338.467048611106</v>
      </c>
      <c r="T2589" s="9">
        <f t="shared" si="244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5"/>
        <v>30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42042.467893518515</v>
      </c>
      <c r="T2590" s="9">
        <f t="shared" si="244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5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42422.327858796292</v>
      </c>
      <c r="T2591" s="9">
        <f t="shared" si="244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5"/>
        <v>#DIV/0!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42388.380752314813</v>
      </c>
      <c r="T2592" s="9">
        <f t="shared" si="244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5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42382.698194444441</v>
      </c>
      <c r="T2593" s="9">
        <f t="shared" si="244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5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41887.592835648145</v>
      </c>
      <c r="T2594" s="9">
        <f t="shared" si="244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5"/>
        <v>#DIV/0!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42089.636875000004</v>
      </c>
      <c r="T2595" s="9">
        <f t="shared" si="244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5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41828.759583333333</v>
      </c>
      <c r="T2596" s="9">
        <f t="shared" si="244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5"/>
        <v>97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42760.035879629628</v>
      </c>
      <c r="T2597" s="9">
        <f t="shared" si="244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5"/>
        <v>306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41828.45612268518</v>
      </c>
      <c r="T2598" s="9">
        <f t="shared" si="244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5"/>
        <v>13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42510.133298611108</v>
      </c>
      <c r="T2599" s="9">
        <f t="shared" si="244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5"/>
        <v>84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42240.631956018515</v>
      </c>
      <c r="T2600" s="9">
        <f t="shared" si="244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5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41809.545682870368</v>
      </c>
      <c r="T2601" s="9">
        <f t="shared" si="244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5"/>
        <v>116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42394.692129629628</v>
      </c>
      <c r="T2602" s="9">
        <f t="shared" si="244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5"/>
        <v>22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41150.69385416666</v>
      </c>
      <c r="T2603" s="9">
        <f t="shared" si="244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5"/>
        <v>81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41915.538981481477</v>
      </c>
      <c r="T2604" s="9">
        <f t="shared" si="244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5"/>
        <v>36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41617.704328703701</v>
      </c>
      <c r="T2605" s="9">
        <f t="shared" si="244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5"/>
        <v>65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40997.842858796292</v>
      </c>
      <c r="T2606" s="9">
        <f t="shared" si="244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5"/>
        <v>61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42508.33321759259</v>
      </c>
      <c r="T2607" s="9">
        <f t="shared" si="244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5"/>
        <v>32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41726.504421296297</v>
      </c>
      <c r="T2608" s="9">
        <f t="shared" si="244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5"/>
        <v>82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42184.666342592587</v>
      </c>
      <c r="T2609" s="9">
        <f t="shared" si="244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5"/>
        <v>59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42767.593379629623</v>
      </c>
      <c r="T2610" s="9">
        <f t="shared" si="244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5"/>
        <v>158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41075.02952546296</v>
      </c>
      <c r="T2611" s="9">
        <f t="shared" si="244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5"/>
        <v>56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42564.672743055555</v>
      </c>
      <c r="T2612" s="9">
        <f t="shared" si="244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5"/>
        <v>84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42704.127476851849</v>
      </c>
      <c r="T2613" s="9">
        <f t="shared" si="244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5"/>
        <v>59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41981.934837962959</v>
      </c>
      <c r="T2614" s="9">
        <f t="shared" si="244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5"/>
        <v>271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41143.609884259255</v>
      </c>
      <c r="T2615" s="9">
        <f t="shared" si="244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5"/>
        <v>108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41730.500138888885</v>
      </c>
      <c r="T2616" s="9">
        <f t="shared" si="244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5"/>
        <v>48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42453.288935185185</v>
      </c>
      <c r="T2617" s="9">
        <f t="shared" si="244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5"/>
        <v>121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42211.786215277774</v>
      </c>
      <c r="T2618" s="9">
        <f t="shared" si="244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5"/>
        <v>28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41902.666099537033</v>
      </c>
      <c r="T2619" s="9">
        <f t="shared" si="244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5"/>
        <v>206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42279.584039351852</v>
      </c>
      <c r="T2620" s="9">
        <f t="shared" si="244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5"/>
        <v>36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42273.67597222222</v>
      </c>
      <c r="T2621" s="9">
        <f t="shared" si="244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5"/>
        <v>75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42250.958819444444</v>
      </c>
      <c r="T2622" s="9">
        <f t="shared" si="244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5"/>
        <v>48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42115.539212962954</v>
      </c>
      <c r="T2623" s="9">
        <f t="shared" si="244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5"/>
        <v>27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42689.534907407404</v>
      </c>
      <c r="T2624" s="9">
        <f t="shared" si="244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5"/>
        <v>37</v>
      </c>
      <c r="Q2625" t="str">
        <f t="shared" si="241"/>
        <v>technology</v>
      </c>
      <c r="R2625" t="str">
        <f t="shared" si="242"/>
        <v>space exploration</v>
      </c>
      <c r="S2625" s="9">
        <f t="shared" si="243"/>
        <v>42692.048217592594</v>
      </c>
      <c r="T2625" s="9">
        <f t="shared" si="244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5"/>
        <v>32</v>
      </c>
      <c r="Q2626" t="str">
        <f t="shared" si="241"/>
        <v>technology</v>
      </c>
      <c r="R2626" t="str">
        <f t="shared" si="242"/>
        <v>space exploration</v>
      </c>
      <c r="S2626" s="9">
        <f t="shared" si="243"/>
        <v>41144.213217592594</v>
      </c>
      <c r="T2626" s="9">
        <f t="shared" si="244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si="245"/>
        <v>28</v>
      </c>
      <c r="Q2627" t="str">
        <f t="shared" ref="Q2627:Q2690" si="247">LEFT(N2627,FIND("/", N2627)-1)</f>
        <v>technology</v>
      </c>
      <c r="R2627" t="str">
        <f t="shared" ref="R2627:R2690" si="248">RIGHT(N2627,LEN(N2627)-FIND("/",N2627)-0)</f>
        <v>space exploration</v>
      </c>
      <c r="S2627" s="9">
        <f t="shared" ref="S2627:S2690" si="249">(((J2627/60)/60)/24)+DATE(1970,1,1)+(-5/24)</f>
        <v>42658.601944444446</v>
      </c>
      <c r="T2627" s="9">
        <f t="shared" ref="T2627:T2690" si="250"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ref="P2628:P2691" si="251">ROUNDUP(E2628/L2628,0)</f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42128.41978009259</v>
      </c>
      <c r="T2628" s="9">
        <f t="shared" si="250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51"/>
        <v>22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42304.621076388888</v>
      </c>
      <c r="T2629" s="9">
        <f t="shared" si="250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51"/>
        <v>45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41953.757719907408</v>
      </c>
      <c r="T2630" s="9">
        <f t="shared" si="250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51"/>
        <v>64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42108.330115740733</v>
      </c>
      <c r="T2631" s="9">
        <f t="shared" si="250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51"/>
        <v>39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42523.897129629629</v>
      </c>
      <c r="T2632" s="9">
        <f t="shared" si="250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51"/>
        <v>81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42217.960960648146</v>
      </c>
      <c r="T2633" s="9">
        <f t="shared" si="250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51"/>
        <v>35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42493.853460648148</v>
      </c>
      <c r="T2634" s="9">
        <f t="shared" si="250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51"/>
        <v>90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41667.614953703705</v>
      </c>
      <c r="T2635" s="9">
        <f t="shared" si="250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51"/>
        <v>40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42612.448159722226</v>
      </c>
      <c r="T2636" s="9">
        <f t="shared" si="250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51"/>
        <v>137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42037.742604166669</v>
      </c>
      <c r="T2637" s="9">
        <f t="shared" si="250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51"/>
        <v>38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42636.406412037039</v>
      </c>
      <c r="T2638" s="9">
        <f t="shared" si="250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51"/>
        <v>32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42639.341145833336</v>
      </c>
      <c r="T2639" s="9">
        <f t="shared" si="250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51"/>
        <v>26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41989.70480324074</v>
      </c>
      <c r="T2640" s="9">
        <f t="shared" si="250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51"/>
        <v>11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42024.656805555554</v>
      </c>
      <c r="T2641" s="9">
        <f t="shared" si="250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51"/>
        <v>46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42102.952245370368</v>
      </c>
      <c r="T2642" s="9">
        <f t="shared" si="250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41880.618784722217</v>
      </c>
      <c r="T2643" s="9">
        <f t="shared" si="250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51"/>
        <v>#DIV/0!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42536.03828703703</v>
      </c>
      <c r="T2644" s="9">
        <f t="shared" si="250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51"/>
        <v>224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42689.374016203699</v>
      </c>
      <c r="T2645" s="9">
        <f t="shared" si="250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51"/>
        <v>40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42774.583738425928</v>
      </c>
      <c r="T2646" s="9">
        <f t="shared" si="250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51"/>
        <v>92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41921.634293981479</v>
      </c>
      <c r="T2647" s="9">
        <f t="shared" si="250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51"/>
        <v>79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42226.10496527778</v>
      </c>
      <c r="T2648" s="9">
        <f t="shared" si="250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42200.053460648145</v>
      </c>
      <c r="T2649" s="9">
        <f t="shared" si="250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51"/>
        <v>18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42408.506481481476</v>
      </c>
      <c r="T2650" s="9">
        <f t="shared" si="250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51"/>
        <v>42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42341.788668981484</v>
      </c>
      <c r="T2651" s="9">
        <f t="shared" si="250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51"/>
        <v>72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42695.416006944441</v>
      </c>
      <c r="T2652" s="9">
        <f t="shared" si="250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51"/>
        <v>308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42327.597326388881</v>
      </c>
      <c r="T2653" s="9">
        <f t="shared" si="250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51"/>
        <v>81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41952.950520833336</v>
      </c>
      <c r="T2654" s="9">
        <f t="shared" si="250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51"/>
        <v>84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41771.443599537037</v>
      </c>
      <c r="T2655" s="9">
        <f t="shared" si="250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51"/>
        <v>9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42055.39266203704</v>
      </c>
      <c r="T2656" s="9">
        <f t="shared" si="250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51"/>
        <v>74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42381.657951388886</v>
      </c>
      <c r="T2657" s="9">
        <f t="shared" si="250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51"/>
        <v>113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42767.480185185181</v>
      </c>
      <c r="T2658" s="9">
        <f t="shared" si="250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51"/>
        <v>96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42551.720520833333</v>
      </c>
      <c r="T2659" s="9">
        <f t="shared" si="250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51"/>
        <v>23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42551.675856481481</v>
      </c>
      <c r="T2660" s="9">
        <f t="shared" si="250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51"/>
        <v>134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42081.861226851855</v>
      </c>
      <c r="T2661" s="9">
        <f t="shared" si="250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51"/>
        <v>4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42272.504837962959</v>
      </c>
      <c r="T2662" s="9">
        <f t="shared" si="250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51"/>
        <v>86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41542.750115740739</v>
      </c>
      <c r="T2663" s="9">
        <f t="shared" si="250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42207.538344907407</v>
      </c>
      <c r="T2664" s="9">
        <f t="shared" si="250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51"/>
        <v>374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42222.41443287037</v>
      </c>
      <c r="T2665" s="9">
        <f t="shared" si="250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51"/>
        <v>175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42312.817094907405</v>
      </c>
      <c r="T2666" s="9">
        <f t="shared" si="250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51"/>
        <v>94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42083.687199074069</v>
      </c>
      <c r="T2667" s="9">
        <f t="shared" si="250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51"/>
        <v>78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42235.55600694444</v>
      </c>
      <c r="T2668" s="9">
        <f t="shared" si="250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51"/>
        <v>93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42380.717777777776</v>
      </c>
      <c r="T2669" s="9">
        <f t="shared" si="250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51"/>
        <v>61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42275.380381944437</v>
      </c>
      <c r="T2670" s="9">
        <f t="shared" si="250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42318.827499999999</v>
      </c>
      <c r="T2671" s="9">
        <f t="shared" si="250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51"/>
        <v>42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41820.812268518515</v>
      </c>
      <c r="T2672" s="9">
        <f t="shared" si="250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51"/>
        <v>34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41962.540694444448</v>
      </c>
      <c r="T2673" s="9">
        <f t="shared" si="250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51"/>
        <v>71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42344.675810185181</v>
      </c>
      <c r="T2674" s="9">
        <f t="shared" si="250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51"/>
        <v>168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41912.333321759259</v>
      </c>
      <c r="T2675" s="9">
        <f t="shared" si="250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51"/>
        <v>129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42529.424421296295</v>
      </c>
      <c r="T2676" s="9">
        <f t="shared" si="250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51"/>
        <v>66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41923.649178240739</v>
      </c>
      <c r="T2677" s="9">
        <f t="shared" si="250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51"/>
        <v>118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42482.416365740741</v>
      </c>
      <c r="T2678" s="9">
        <f t="shared" si="250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51"/>
        <v>127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41792.821099537032</v>
      </c>
      <c r="T2679" s="9">
        <f t="shared" si="250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42241.589872685181</v>
      </c>
      <c r="T2680" s="9">
        <f t="shared" si="250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42032.792754629627</v>
      </c>
      <c r="T2681" s="9">
        <f t="shared" si="250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42436.003368055557</v>
      </c>
      <c r="T2682" s="9">
        <f t="shared" si="250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51"/>
        <v>28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41805.686921296292</v>
      </c>
      <c r="T2683" s="9">
        <f t="shared" si="250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51"/>
        <v>85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41932.663657407407</v>
      </c>
      <c r="T2684" s="9">
        <f t="shared" si="250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51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42034.546759259254</v>
      </c>
      <c r="T2685" s="9">
        <f t="shared" si="250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51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41820.706307870365</v>
      </c>
      <c r="T2686" s="9">
        <f t="shared" si="250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51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42061.487615740734</v>
      </c>
      <c r="T2687" s="9">
        <f t="shared" si="250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51"/>
        <v>#DIV/0!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41892.766469907401</v>
      </c>
      <c r="T2688" s="9">
        <f t="shared" si="250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51"/>
        <v>#DIV/0!</v>
      </c>
      <c r="Q2689" t="str">
        <f t="shared" si="247"/>
        <v>food</v>
      </c>
      <c r="R2689" t="str">
        <f t="shared" si="248"/>
        <v>food trucks</v>
      </c>
      <c r="S2689" s="9">
        <f t="shared" si="249"/>
        <v>42154.431921296295</v>
      </c>
      <c r="T2689" s="9">
        <f t="shared" si="250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51"/>
        <v>6</v>
      </c>
      <c r="Q2690" t="str">
        <f t="shared" si="247"/>
        <v>food</v>
      </c>
      <c r="R2690" t="str">
        <f t="shared" si="248"/>
        <v>food trucks</v>
      </c>
      <c r="S2690" s="9">
        <f t="shared" si="249"/>
        <v>42027.910532407412</v>
      </c>
      <c r="T2690" s="9">
        <f t="shared" si="250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si="251"/>
        <v>1</v>
      </c>
      <c r="Q2691" t="str">
        <f t="shared" ref="Q2691:Q2754" si="253">LEFT(N2691,FIND("/", N2691)-1)</f>
        <v>food</v>
      </c>
      <c r="R2691" t="str">
        <f t="shared" ref="R2691:R2754" si="254">RIGHT(N2691,LEN(N2691)-FIND("/",N2691)-0)</f>
        <v>food trucks</v>
      </c>
      <c r="S2691" s="9">
        <f t="shared" ref="S2691:S2754" si="255">(((J2691/60)/60)/24)+DATE(1970,1,1)+(-5/24)</f>
        <v>42551.753356481473</v>
      </c>
      <c r="T2691" s="9">
        <f t="shared" ref="T2691:T2754" si="256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ref="P2692:P2755" si="257">ROUNDUP(E2692/L2692,0)</f>
        <v>73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42112.89671296296</v>
      </c>
      <c r="T2692" s="9">
        <f t="shared" si="256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7"/>
        <v>18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42089.515706018516</v>
      </c>
      <c r="T2693" s="9">
        <f t="shared" si="256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7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42058.125694444439</v>
      </c>
      <c r="T2694" s="9">
        <f t="shared" si="256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7"/>
        <v>14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41833.930162037032</v>
      </c>
      <c r="T2695" s="9">
        <f t="shared" si="256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7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41877.932164351849</v>
      </c>
      <c r="T2696" s="9">
        <f t="shared" si="256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7"/>
        <v>24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42047.973587962959</v>
      </c>
      <c r="T2697" s="9">
        <f t="shared" si="256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7"/>
        <v>90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41964.636111111111</v>
      </c>
      <c r="T2698" s="9">
        <f t="shared" si="256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7"/>
        <v>117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42187.731747685182</v>
      </c>
      <c r="T2699" s="9">
        <f t="shared" si="256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7"/>
        <v>14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41787.689907407403</v>
      </c>
      <c r="T2700" s="9">
        <f t="shared" si="256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7"/>
        <v>#DIV/0!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41829.688229166662</v>
      </c>
      <c r="T2701" s="9">
        <f t="shared" si="256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7"/>
        <v>18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41870.666342592594</v>
      </c>
      <c r="T2702" s="9">
        <f t="shared" si="256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7"/>
        <v>35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42801.566365740735</v>
      </c>
      <c r="T2703" s="9">
        <f t="shared" si="256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7"/>
        <v>133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42800.593483796292</v>
      </c>
      <c r="T2704" s="9">
        <f t="shared" si="256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7"/>
        <v>923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42756.481828703698</v>
      </c>
      <c r="T2705" s="9">
        <f t="shared" si="256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7"/>
        <v>164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42787.654097222221</v>
      </c>
      <c r="T2706" s="9">
        <f t="shared" si="256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7"/>
        <v>218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42773.70784722222</v>
      </c>
      <c r="T2707" s="9">
        <f t="shared" si="256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7"/>
        <v>150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41899.086608796293</v>
      </c>
      <c r="T2708" s="9">
        <f t="shared" si="256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7"/>
        <v>72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41391.574571759258</v>
      </c>
      <c r="T2709" s="9">
        <f t="shared" si="256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7"/>
        <v>45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42512.489884259259</v>
      </c>
      <c r="T2710" s="9">
        <f t="shared" si="256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7"/>
        <v>165</v>
      </c>
      <c r="Q2711" t="str">
        <f t="shared" si="253"/>
        <v>theater</v>
      </c>
      <c r="R2711" t="str">
        <f t="shared" si="254"/>
        <v>spaces</v>
      </c>
      <c r="S2711" s="9">
        <f t="shared" si="255"/>
        <v>42611.941446759258</v>
      </c>
      <c r="T2711" s="9">
        <f t="shared" si="256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7"/>
        <v>85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41828.021157407406</v>
      </c>
      <c r="T2712" s="9">
        <f t="shared" si="256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7"/>
        <v>54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41780.536921296298</v>
      </c>
      <c r="T2713" s="9">
        <f t="shared" si="256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7"/>
        <v>51</v>
      </c>
      <c r="Q2714" t="str">
        <f t="shared" si="253"/>
        <v>theater</v>
      </c>
      <c r="R2714" t="str">
        <f t="shared" si="254"/>
        <v>spaces</v>
      </c>
      <c r="S2714" s="9">
        <f t="shared" si="255"/>
        <v>41431.853703703702</v>
      </c>
      <c r="T2714" s="9">
        <f t="shared" si="256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7"/>
        <v>109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42322.445416666662</v>
      </c>
      <c r="T2715" s="9">
        <f t="shared" si="256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7"/>
        <v>96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42629.446712962956</v>
      </c>
      <c r="T2716" s="9">
        <f t="shared" si="256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7"/>
        <v>58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42387.190138888887</v>
      </c>
      <c r="T2717" s="9">
        <f t="shared" si="256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7"/>
        <v>65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42255.124918981477</v>
      </c>
      <c r="T2718" s="9">
        <f t="shared" si="256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7"/>
        <v>93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41934.706585648149</v>
      </c>
      <c r="T2719" s="9">
        <f t="shared" si="256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7"/>
        <v>126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42465.388252314813</v>
      </c>
      <c r="T2720" s="9">
        <f t="shared" si="256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7"/>
        <v>95</v>
      </c>
      <c r="Q2721" t="str">
        <f t="shared" si="253"/>
        <v>theater</v>
      </c>
      <c r="R2721" t="str">
        <f t="shared" si="254"/>
        <v>spaces</v>
      </c>
      <c r="S2721" s="9">
        <f t="shared" si="255"/>
        <v>42417.822847222218</v>
      </c>
      <c r="T2721" s="9">
        <f t="shared" si="256"/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7"/>
        <v>171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42655.257557870362</v>
      </c>
      <c r="T2722" s="9">
        <f t="shared" si="256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7"/>
        <v>41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41493.335625</v>
      </c>
      <c r="T2723" s="9">
        <f t="shared" si="256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7"/>
        <v>69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42704.64876157407</v>
      </c>
      <c r="T2724" s="9">
        <f t="shared" si="256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7"/>
        <v>96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41944.630648148144</v>
      </c>
      <c r="T2725" s="9">
        <f t="shared" si="256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7"/>
        <v>8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42199.118738425925</v>
      </c>
      <c r="T2726" s="9">
        <f t="shared" si="256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7"/>
        <v>512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42745.53628472222</v>
      </c>
      <c r="T2727" s="9">
        <f t="shared" si="256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7"/>
        <v>262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42452.371655092589</v>
      </c>
      <c r="T2728" s="9">
        <f t="shared" si="256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7"/>
        <v>70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42198.468321759261</v>
      </c>
      <c r="T2729" s="9">
        <f t="shared" si="256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7"/>
        <v>78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42333.391597222224</v>
      </c>
      <c r="T2730" s="9">
        <f t="shared" si="256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7"/>
        <v>341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42095.032372685186</v>
      </c>
      <c r="T2731" s="9">
        <f t="shared" si="256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7"/>
        <v>68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41351.333043981482</v>
      </c>
      <c r="T2732" s="9">
        <f t="shared" si="256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7"/>
        <v>846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41872.317384259259</v>
      </c>
      <c r="T2733" s="9">
        <f t="shared" si="256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7"/>
        <v>98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41389.599861111106</v>
      </c>
      <c r="T2734" s="9">
        <f t="shared" si="256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7"/>
        <v>452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42044.064513888887</v>
      </c>
      <c r="T2735" s="9">
        <f t="shared" si="256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7"/>
        <v>139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42626.460555555554</v>
      </c>
      <c r="T2736" s="9">
        <f t="shared" si="256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7"/>
        <v>22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41315.912615740737</v>
      </c>
      <c r="T2737" s="9">
        <f t="shared" si="256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7"/>
        <v>170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41722.458020833328</v>
      </c>
      <c r="T2738" s="9">
        <f t="shared" si="256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7"/>
        <v>162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41611.709340277775</v>
      </c>
      <c r="T2739" s="9">
        <f t="shared" si="256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7"/>
        <v>494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42619.935231481482</v>
      </c>
      <c r="T2740" s="9">
        <f t="shared" si="256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7"/>
        <v>23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41719.679594907408</v>
      </c>
      <c r="T2741" s="9">
        <f t="shared" si="256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7"/>
        <v>19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42044.823518518511</v>
      </c>
      <c r="T2742" s="9">
        <f t="shared" si="256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7"/>
        <v>9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41911.449097222219</v>
      </c>
      <c r="T2743" s="9">
        <f t="shared" si="256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7"/>
        <v>41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41030.511423611111</v>
      </c>
      <c r="T2744" s="9">
        <f t="shared" si="256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7"/>
        <v>#DIV/0!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42632.120451388888</v>
      </c>
      <c r="T2745" s="9">
        <f t="shared" si="256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7"/>
        <v>38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40937.854143518518</v>
      </c>
      <c r="T2746" s="9">
        <f t="shared" si="256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7"/>
        <v>36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41044.779722222222</v>
      </c>
      <c r="T2747" s="9">
        <f t="shared" si="256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7"/>
        <v>43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41850.57304398148</v>
      </c>
      <c r="T2748" s="9">
        <f t="shared" si="256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41044.439780092594</v>
      </c>
      <c r="T2749" s="9">
        <f t="shared" si="256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7"/>
        <v>14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42585.502337962964</v>
      </c>
      <c r="T2750" s="9">
        <f t="shared" si="256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42068.59070601852</v>
      </c>
      <c r="T2751" s="9">
        <f t="shared" si="256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7"/>
        <v>#DIV/0!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41078.69149305555</v>
      </c>
      <c r="T2752" s="9">
        <f t="shared" si="256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7"/>
        <v>#DIV/0!</v>
      </c>
      <c r="Q2753" t="str">
        <f t="shared" si="253"/>
        <v>publishing</v>
      </c>
      <c r="R2753" t="str">
        <f t="shared" si="254"/>
        <v>children's books</v>
      </c>
      <c r="S2753" s="9">
        <f t="shared" si="255"/>
        <v>41747.678726851853</v>
      </c>
      <c r="T2753" s="9">
        <f t="shared" si="256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7"/>
        <v>40</v>
      </c>
      <c r="Q2754" t="str">
        <f t="shared" si="253"/>
        <v>publishing</v>
      </c>
      <c r="R2754" t="str">
        <f t="shared" si="254"/>
        <v>children's books</v>
      </c>
      <c r="S2754" s="9">
        <f t="shared" si="255"/>
        <v>40855.556759259256</v>
      </c>
      <c r="T2754" s="9">
        <f t="shared" si="256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si="257"/>
        <v>48</v>
      </c>
      <c r="Q2755" t="str">
        <f t="shared" ref="Q2755:Q2818" si="259">LEFT(N2755,FIND("/", N2755)-1)</f>
        <v>publishing</v>
      </c>
      <c r="R2755" t="str">
        <f t="shared" ref="R2755:R2818" si="260">RIGHT(N2755,LEN(N2755)-FIND("/",N2755)-0)</f>
        <v>children's books</v>
      </c>
      <c r="S2755" s="9">
        <f t="shared" ref="S2755:S2818" si="261">(((J2755/60)/60)/24)+DATE(1970,1,1)+(-5/24)</f>
        <v>41117.692395833328</v>
      </c>
      <c r="T2755" s="9">
        <f t="shared" ref="T2755:T2818" si="262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ref="P2756:P2819" si="263">ROUNDUP(E2756/L2756,0)</f>
        <v>#DIV/0!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41863.427673611113</v>
      </c>
      <c r="T2756" s="9">
        <f t="shared" si="262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63"/>
        <v>18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42072.582488425927</v>
      </c>
      <c r="T2757" s="9">
        <f t="shared" si="262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63"/>
        <v>32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41620.692141203705</v>
      </c>
      <c r="T2758" s="9">
        <f t="shared" si="262"/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42573.448287037034</v>
      </c>
      <c r="T2759" s="9">
        <f t="shared" si="262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42639.23359953703</v>
      </c>
      <c r="T2760" s="9">
        <f t="shared" si="262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63"/>
        <v>53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42524.158171296294</v>
      </c>
      <c r="T2761" s="9">
        <f t="shared" si="262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63"/>
        <v>#DIV/0!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41415.252986111111</v>
      </c>
      <c r="T2762" s="9">
        <f t="shared" si="262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41246.85524305555</v>
      </c>
      <c r="T2763" s="9">
        <f t="shared" si="262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40926.828645833331</v>
      </c>
      <c r="T2764" s="9">
        <f t="shared" si="262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41373.371342592589</v>
      </c>
      <c r="T2765" s="9">
        <f t="shared" si="262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63"/>
        <v>12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41030.083692129629</v>
      </c>
      <c r="T2766" s="9">
        <f t="shared" si="262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63"/>
        <v>#DIV/0!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41194.370694444442</v>
      </c>
      <c r="T2767" s="9">
        <f t="shared" si="262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40736.459699074068</v>
      </c>
      <c r="T2768" s="9">
        <f t="shared" si="262"/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63"/>
        <v>12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42172.750578703701</v>
      </c>
      <c r="T2769" s="9">
        <f t="shared" si="262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63"/>
        <v>30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40967.4065162037</v>
      </c>
      <c r="T2770" s="9">
        <f t="shared" si="262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41745.617939814809</v>
      </c>
      <c r="T2771" s="9">
        <f t="shared" si="262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63"/>
        <v>64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41686.496874999997</v>
      </c>
      <c r="T2772" s="9">
        <f t="shared" si="262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63"/>
        <v>#DIV/0!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41257.323379629626</v>
      </c>
      <c r="T2773" s="9">
        <f t="shared" si="262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63"/>
        <v>#DIV/0!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41537.660810185182</v>
      </c>
      <c r="T2774" s="9">
        <f t="shared" si="262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42474.656493055554</v>
      </c>
      <c r="T2775" s="9">
        <f t="shared" si="262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63"/>
        <v>44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41310.918148148143</v>
      </c>
      <c r="T2776" s="9">
        <f t="shared" si="262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40862.805023148147</v>
      </c>
      <c r="T2777" s="9">
        <f t="shared" si="262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63"/>
        <v>46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42136.088842592588</v>
      </c>
      <c r="T2778" s="9">
        <f t="shared" si="262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42172.460694444446</v>
      </c>
      <c r="T2779" s="9">
        <f t="shared" si="262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63"/>
        <v>94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41846.769745370366</v>
      </c>
      <c r="T2780" s="9">
        <f t="shared" si="262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42300.377557870372</v>
      </c>
      <c r="T2781" s="9">
        <f t="shared" si="262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63"/>
        <v>#DIV/0!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42774.239444444444</v>
      </c>
      <c r="T2782" s="9">
        <f t="shared" si="262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63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42018.733263888884</v>
      </c>
      <c r="T2783" s="9">
        <f t="shared" si="262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63"/>
        <v>67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42026.716643518514</v>
      </c>
      <c r="T2784" s="9">
        <f t="shared" si="262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63"/>
        <v>19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42103.326921296299</v>
      </c>
      <c r="T2785" s="9">
        <f t="shared" si="262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63"/>
        <v>67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41920.579201388886</v>
      </c>
      <c r="T2786" s="9">
        <f t="shared" si="262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63"/>
        <v>37</v>
      </c>
      <c r="Q2787" t="str">
        <f t="shared" si="259"/>
        <v>theater</v>
      </c>
      <c r="R2787" t="str">
        <f t="shared" si="260"/>
        <v>plays</v>
      </c>
      <c r="S2787" s="9">
        <f t="shared" si="261"/>
        <v>42557.981099537035</v>
      </c>
      <c r="T2787" s="9">
        <f t="shared" si="262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63"/>
        <v>40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41815.360879629625</v>
      </c>
      <c r="T2788" s="9">
        <f t="shared" si="262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63"/>
        <v>32</v>
      </c>
      <c r="Q2789" t="str">
        <f t="shared" si="259"/>
        <v>theater</v>
      </c>
      <c r="R2789" t="str">
        <f t="shared" si="260"/>
        <v>plays</v>
      </c>
      <c r="S2789" s="9">
        <f t="shared" si="261"/>
        <v>41807.990185185183</v>
      </c>
      <c r="T2789" s="9">
        <f t="shared" si="262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63"/>
        <v>103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42550.493553240733</v>
      </c>
      <c r="T2790" s="9">
        <f t="shared" si="262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63"/>
        <v>127</v>
      </c>
      <c r="Q2791" t="str">
        <f t="shared" si="259"/>
        <v>theater</v>
      </c>
      <c r="R2791" t="str">
        <f t="shared" si="260"/>
        <v>plays</v>
      </c>
      <c r="S2791" s="9">
        <f t="shared" si="261"/>
        <v>42055.804791666662</v>
      </c>
      <c r="T2791" s="9">
        <f t="shared" si="262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63"/>
        <v>48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42016.730358796289</v>
      </c>
      <c r="T2792" s="9">
        <f t="shared" si="262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63"/>
        <v>74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42591.691655092589</v>
      </c>
      <c r="T2793" s="9">
        <f t="shared" si="262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63"/>
        <v>90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42183.022673611107</v>
      </c>
      <c r="T2794" s="9">
        <f t="shared" si="262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63"/>
        <v>152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42176.210706018515</v>
      </c>
      <c r="T2795" s="9">
        <f t="shared" si="262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63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42416.48332175926</v>
      </c>
      <c r="T2796" s="9">
        <f t="shared" si="262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63"/>
        <v>37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41780.317604166667</v>
      </c>
      <c r="T2797" s="9">
        <f t="shared" si="262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63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41795.319768518515</v>
      </c>
      <c r="T2798" s="9">
        <f t="shared" si="262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63"/>
        <v>88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41798.731944444444</v>
      </c>
      <c r="T2799" s="9">
        <f t="shared" si="262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63"/>
        <v>37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42201.466678240737</v>
      </c>
      <c r="T2800" s="9">
        <f t="shared" si="262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63"/>
        <v>45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42507.05636574074</v>
      </c>
      <c r="T2801" s="9">
        <f t="shared" si="262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63"/>
        <v>43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41948.344513888886</v>
      </c>
      <c r="T2802" s="9">
        <f t="shared" si="262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63"/>
        <v>52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41900.034826388888</v>
      </c>
      <c r="T2803" s="9">
        <f t="shared" si="262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63"/>
        <v>34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42192.438738425924</v>
      </c>
      <c r="T2804" s="9">
        <f t="shared" si="262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63"/>
        <v>91</v>
      </c>
      <c r="Q2805" t="str">
        <f t="shared" si="259"/>
        <v>theater</v>
      </c>
      <c r="R2805" t="str">
        <f t="shared" si="260"/>
        <v>plays</v>
      </c>
      <c r="S2805" s="9">
        <f t="shared" si="261"/>
        <v>42157.857361111113</v>
      </c>
      <c r="T2805" s="9">
        <f t="shared" si="262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63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41881.245254629626</v>
      </c>
      <c r="T2806" s="9">
        <f t="shared" si="262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63"/>
        <v>25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42213.2971412037</v>
      </c>
      <c r="T2807" s="9">
        <f t="shared" si="262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63"/>
        <v>45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42185.058912037035</v>
      </c>
      <c r="T2808" s="9">
        <f t="shared" si="262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63"/>
        <v>68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42154.664791666662</v>
      </c>
      <c r="T2809" s="9">
        <f t="shared" si="262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63"/>
        <v>66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42208.638136574074</v>
      </c>
      <c r="T2810" s="9">
        <f t="shared" si="262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63"/>
        <v>122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42451.288483796299</v>
      </c>
      <c r="T2811" s="9">
        <f t="shared" si="262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63"/>
        <v>48</v>
      </c>
      <c r="Q2812" t="str">
        <f t="shared" si="259"/>
        <v>theater</v>
      </c>
      <c r="R2812" t="str">
        <f t="shared" si="260"/>
        <v>plays</v>
      </c>
      <c r="S2812" s="9">
        <f t="shared" si="261"/>
        <v>41758.931296296294</v>
      </c>
      <c r="T2812" s="9">
        <f t="shared" si="262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63"/>
        <v>93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42028.288229166668</v>
      </c>
      <c r="T2813" s="9">
        <f t="shared" si="262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63"/>
        <v>69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42054.535856481474</v>
      </c>
      <c r="T2814" s="9">
        <f t="shared" si="262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63"/>
        <v>38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42693.534270833326</v>
      </c>
      <c r="T2815" s="9">
        <f t="shared" si="262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63"/>
        <v>26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42103.191145833327</v>
      </c>
      <c r="T2816" s="9">
        <f t="shared" si="262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63"/>
        <v>44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42559.568391203698</v>
      </c>
      <c r="T2817" s="9">
        <f t="shared" si="262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63"/>
        <v>26</v>
      </c>
      <c r="Q2818" t="str">
        <f t="shared" si="259"/>
        <v>theater</v>
      </c>
      <c r="R2818" t="str">
        <f t="shared" si="260"/>
        <v>plays</v>
      </c>
      <c r="S2818" s="9">
        <f t="shared" si="261"/>
        <v>42188.259166666663</v>
      </c>
      <c r="T2818" s="9">
        <f t="shared" si="262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si="263"/>
        <v>24</v>
      </c>
      <c r="Q2819" t="str">
        <f t="shared" ref="Q2819:Q2882" si="265">LEFT(N2819,FIND("/", N2819)-1)</f>
        <v>theater</v>
      </c>
      <c r="R2819" t="str">
        <f t="shared" ref="R2819:R2882" si="266">RIGHT(N2819,LEN(N2819)-FIND("/",N2819)-0)</f>
        <v>plays</v>
      </c>
      <c r="S2819" s="9">
        <f t="shared" ref="S2819:S2882" si="267">(((J2819/60)/60)/24)+DATE(1970,1,1)+(-5/24)</f>
        <v>42023.42664351852</v>
      </c>
      <c r="T2819" s="9">
        <f t="shared" ref="T2819:T2882" si="268"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ref="P2820:P2883" si="269">ROUNDUP(E2820/L2820,0)</f>
        <v>104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42250.389884259253</v>
      </c>
      <c r="T2820" s="9">
        <f t="shared" si="268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9"/>
        <v>51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42139.317233796297</v>
      </c>
      <c r="T2821" s="9">
        <f t="shared" si="268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9"/>
        <v>14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42401.402650462966</v>
      </c>
      <c r="T2822" s="9">
        <f t="shared" si="268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9"/>
        <v>29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41875.714525462965</v>
      </c>
      <c r="T2823" s="9">
        <f t="shared" si="268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9"/>
        <v>64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42060.475601851846</v>
      </c>
      <c r="T2824" s="9">
        <f t="shared" si="268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9"/>
        <v>9</v>
      </c>
      <c r="Q2825" t="str">
        <f t="shared" si="265"/>
        <v>theater</v>
      </c>
      <c r="R2825" t="str">
        <f t="shared" si="266"/>
        <v>plays</v>
      </c>
      <c r="S2825" s="9">
        <f t="shared" si="267"/>
        <v>42066.803310185183</v>
      </c>
      <c r="T2825" s="9">
        <f t="shared" si="268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9"/>
        <v>51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42136.0624537037</v>
      </c>
      <c r="T2826" s="9">
        <f t="shared" si="268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9"/>
        <v>61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42312.584328703706</v>
      </c>
      <c r="T2827" s="9">
        <f t="shared" si="268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9"/>
        <v>114</v>
      </c>
      <c r="Q2828" t="str">
        <f t="shared" si="265"/>
        <v>theater</v>
      </c>
      <c r="R2828" t="str">
        <f t="shared" si="266"/>
        <v>plays</v>
      </c>
      <c r="S2828" s="9">
        <f t="shared" si="267"/>
        <v>42170.826527777775</v>
      </c>
      <c r="T2828" s="9">
        <f t="shared" si="268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9"/>
        <v>105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42494.475300925922</v>
      </c>
      <c r="T2829" s="9">
        <f t="shared" si="268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9"/>
        <v>99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42254.056354166663</v>
      </c>
      <c r="T2830" s="9">
        <f t="shared" si="268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9"/>
        <v>36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42495.225902777776</v>
      </c>
      <c r="T2831" s="9">
        <f t="shared" si="268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9"/>
        <v>273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41758.631342592591</v>
      </c>
      <c r="T2832" s="9">
        <f t="shared" si="268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9"/>
        <v>64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42171.616550925923</v>
      </c>
      <c r="T2833" s="9">
        <f t="shared" si="268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9"/>
        <v>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41938.501087962963</v>
      </c>
      <c r="T2834" s="9">
        <f t="shared" si="268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9"/>
        <v>84</v>
      </c>
      <c r="Q2835" t="str">
        <f t="shared" si="265"/>
        <v>theater</v>
      </c>
      <c r="R2835" t="str">
        <f t="shared" si="266"/>
        <v>plays</v>
      </c>
      <c r="S2835" s="9">
        <f t="shared" si="267"/>
        <v>42267.919363425921</v>
      </c>
      <c r="T2835" s="9">
        <f t="shared" si="268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9"/>
        <v>65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42019.751504629625</v>
      </c>
      <c r="T2836" s="9">
        <f t="shared" si="268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9"/>
        <v>21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42313.495567129627</v>
      </c>
      <c r="T2837" s="9">
        <f t="shared" si="268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9"/>
        <v>45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42746.053449074076</v>
      </c>
      <c r="T2838" s="9">
        <f t="shared" si="268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9"/>
        <v>41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42307.700046296297</v>
      </c>
      <c r="T2839" s="9">
        <f t="shared" si="268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9"/>
        <v>45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41842.399259259255</v>
      </c>
      <c r="T2840" s="9">
        <f t="shared" si="268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9"/>
        <v>126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41853.031874999993</v>
      </c>
      <c r="T2841" s="9">
        <f t="shared" si="268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9"/>
        <v>20</v>
      </c>
      <c r="Q2842" t="str">
        <f t="shared" si="265"/>
        <v>theater</v>
      </c>
      <c r="R2842" t="str">
        <f t="shared" si="266"/>
        <v>plays</v>
      </c>
      <c r="S2842" s="9">
        <f t="shared" si="267"/>
        <v>42059.827303240738</v>
      </c>
      <c r="T2842" s="9">
        <f t="shared" si="268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9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42291.53121527777</v>
      </c>
      <c r="T2843" s="9">
        <f t="shared" si="268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9"/>
        <v>#DIV/0!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41784.744155092587</v>
      </c>
      <c r="T2844" s="9">
        <f t="shared" si="268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9"/>
        <v>#DIV/0!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42492.529513888883</v>
      </c>
      <c r="T2845" s="9">
        <f t="shared" si="268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9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42709.337731481479</v>
      </c>
      <c r="T2846" s="9">
        <f t="shared" si="268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9"/>
        <v>61</v>
      </c>
      <c r="Q2847" t="str">
        <f t="shared" si="265"/>
        <v>theater</v>
      </c>
      <c r="R2847" t="str">
        <f t="shared" si="266"/>
        <v>plays</v>
      </c>
      <c r="S2847" s="9">
        <f t="shared" si="267"/>
        <v>42102.808252314811</v>
      </c>
      <c r="T2847" s="9">
        <f t="shared" si="268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9"/>
        <v>#DIV/0!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42108.483726851853</v>
      </c>
      <c r="T2848" s="9">
        <f t="shared" si="268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9"/>
        <v>#DIV/0!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42453.597974537035</v>
      </c>
      <c r="T2849" s="9">
        <f t="shared" si="268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9"/>
        <v>24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42123.440497685187</v>
      </c>
      <c r="T2850" s="9">
        <f t="shared" si="268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9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42453.219907407409</v>
      </c>
      <c r="T2851" s="9">
        <f t="shared" si="268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9"/>
        <v>24</v>
      </c>
      <c r="Q2852" t="str">
        <f t="shared" si="265"/>
        <v>theater</v>
      </c>
      <c r="R2852" t="str">
        <f t="shared" si="266"/>
        <v>plays</v>
      </c>
      <c r="S2852" s="9">
        <f t="shared" si="267"/>
        <v>41857.798738425925</v>
      </c>
      <c r="T2852" s="9">
        <f t="shared" si="268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9"/>
        <v>#DIV/0!</v>
      </c>
      <c r="Q2853" t="str">
        <f t="shared" si="265"/>
        <v>theater</v>
      </c>
      <c r="R2853" t="str">
        <f t="shared" si="266"/>
        <v>plays</v>
      </c>
      <c r="S2853" s="9">
        <f t="shared" si="267"/>
        <v>42389.794317129628</v>
      </c>
      <c r="T2853" s="9">
        <f t="shared" si="268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9"/>
        <v>16</v>
      </c>
      <c r="Q2854" t="str">
        <f t="shared" si="265"/>
        <v>theater</v>
      </c>
      <c r="R2854" t="str">
        <f t="shared" si="266"/>
        <v>plays</v>
      </c>
      <c r="S2854" s="9">
        <f t="shared" si="267"/>
        <v>41780.836840277778</v>
      </c>
      <c r="T2854" s="9">
        <f t="shared" si="268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9"/>
        <v>#DIV/0!</v>
      </c>
      <c r="Q2855" t="str">
        <f t="shared" si="265"/>
        <v>theater</v>
      </c>
      <c r="R2855" t="str">
        <f t="shared" si="266"/>
        <v>plays</v>
      </c>
      <c r="S2855" s="9">
        <f t="shared" si="267"/>
        <v>41835.98260416666</v>
      </c>
      <c r="T2855" s="9">
        <f t="shared" si="268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9"/>
        <v>30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42111.508321759255</v>
      </c>
      <c r="T2856" s="9">
        <f t="shared" si="268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9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42369.799432870372</v>
      </c>
      <c r="T2857" s="9">
        <f t="shared" si="268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9"/>
        <v>25</v>
      </c>
      <c r="Q2858" t="str">
        <f t="shared" si="265"/>
        <v>theater</v>
      </c>
      <c r="R2858" t="str">
        <f t="shared" si="266"/>
        <v>plays</v>
      </c>
      <c r="S2858" s="9">
        <f t="shared" si="267"/>
        <v>42164.829247685186</v>
      </c>
      <c r="T2858" s="9">
        <f t="shared" si="268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9"/>
        <v>500</v>
      </c>
      <c r="Q2859" t="s">
        <v>8392</v>
      </c>
      <c r="R2859" t="str">
        <f t="shared" si="266"/>
        <v>plays</v>
      </c>
      <c r="S2859" s="9">
        <f t="shared" si="267"/>
        <v>42726.711747685178</v>
      </c>
      <c r="T2859" s="9">
        <f t="shared" si="268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9"/>
        <v>#DIV/0!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41954.336747685178</v>
      </c>
      <c r="T2860" s="9">
        <f t="shared" si="268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9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42233.153981481482</v>
      </c>
      <c r="T2861" s="9">
        <f t="shared" si="268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9"/>
        <v>30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42480.592314814807</v>
      </c>
      <c r="T2862" s="9">
        <f t="shared" si="268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9"/>
        <v>27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42257.3825</v>
      </c>
      <c r="T2863" s="9">
        <f t="shared" si="268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9"/>
        <v>19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41784.581354166665</v>
      </c>
      <c r="T2864" s="9">
        <f t="shared" si="268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9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41831.46670138889</v>
      </c>
      <c r="T2865" s="9">
        <f t="shared" si="268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9"/>
        <v>14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42172.405173611107</v>
      </c>
      <c r="T2866" s="9">
        <f t="shared" si="268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9"/>
        <v>#DIV/0!</v>
      </c>
      <c r="Q2867" t="str">
        <f t="shared" si="265"/>
        <v>theater</v>
      </c>
      <c r="R2867" t="str">
        <f t="shared" si="266"/>
        <v>plays</v>
      </c>
      <c r="S2867" s="9">
        <f t="shared" si="267"/>
        <v>41949.905775462961</v>
      </c>
      <c r="T2867" s="9">
        <f t="shared" si="268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9"/>
        <v>23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42627.746770833335</v>
      </c>
      <c r="T2868" s="9">
        <f t="shared" si="268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9"/>
        <v>51</v>
      </c>
      <c r="Q2869" t="str">
        <f t="shared" si="265"/>
        <v>theater</v>
      </c>
      <c r="R2869" t="str">
        <f t="shared" si="266"/>
        <v>plays</v>
      </c>
      <c r="S2869" s="9">
        <f t="shared" si="267"/>
        <v>42530.986944444441</v>
      </c>
      <c r="T2869" s="9">
        <f t="shared" si="268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9"/>
        <v>106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42618.618680555555</v>
      </c>
      <c r="T2870" s="9">
        <f t="shared" si="268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9"/>
        <v>36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42540.385196759256</v>
      </c>
      <c r="T2871" s="9">
        <f t="shared" si="268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9"/>
        <v>84</v>
      </c>
      <c r="Q2872" t="str">
        <f t="shared" si="265"/>
        <v>theater</v>
      </c>
      <c r="R2872" t="str">
        <f t="shared" si="266"/>
        <v>plays</v>
      </c>
      <c r="S2872" s="9">
        <f t="shared" si="267"/>
        <v>41745.981076388889</v>
      </c>
      <c r="T2872" s="9">
        <f t="shared" si="268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9"/>
        <v>36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41974.530243055553</v>
      </c>
      <c r="T2873" s="9">
        <f t="shared" si="268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9"/>
        <v>#DIV/0!</v>
      </c>
      <c r="Q2874" t="str">
        <f t="shared" si="265"/>
        <v>theater</v>
      </c>
      <c r="R2874" t="str">
        <f t="shared" si="266"/>
        <v>plays</v>
      </c>
      <c r="S2874" s="9">
        <f t="shared" si="267"/>
        <v>42114.907847222225</v>
      </c>
      <c r="T2874" s="9">
        <f t="shared" si="268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9"/>
        <v>120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42002.609155092585</v>
      </c>
      <c r="T2875" s="9">
        <f t="shared" si="268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9"/>
        <v>91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42722.636412037034</v>
      </c>
      <c r="T2876" s="9">
        <f t="shared" si="268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9"/>
        <v>3</v>
      </c>
      <c r="Q2877" t="str">
        <f t="shared" si="265"/>
        <v>theater</v>
      </c>
      <c r="R2877" t="str">
        <f t="shared" si="266"/>
        <v>plays</v>
      </c>
      <c r="S2877" s="9">
        <f t="shared" si="267"/>
        <v>42464.920057870368</v>
      </c>
      <c r="T2877" s="9">
        <f t="shared" si="268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9"/>
        <v>#DIV/0!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42171.535636574066</v>
      </c>
      <c r="T2878" s="9">
        <f t="shared" si="268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9"/>
        <v>109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42672.746805555551</v>
      </c>
      <c r="T2879" s="9">
        <f t="shared" si="268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9"/>
        <v>16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42128.407349537032</v>
      </c>
      <c r="T2880" s="9">
        <f t="shared" si="268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9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42359.516909722217</v>
      </c>
      <c r="T2881" s="9">
        <f t="shared" si="268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9"/>
        <v>97</v>
      </c>
      <c r="Q2882" t="str">
        <f t="shared" si="265"/>
        <v>theater</v>
      </c>
      <c r="R2882" t="str">
        <f t="shared" si="266"/>
        <v>plays</v>
      </c>
      <c r="S2882" s="9">
        <f t="shared" si="267"/>
        <v>42192.69736111111</v>
      </c>
      <c r="T2882" s="9">
        <f t="shared" si="268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si="269"/>
        <v>#DIV/0!</v>
      </c>
      <c r="Q2883" t="str">
        <f t="shared" ref="Q2883:Q2946" si="271">LEFT(N2883,FIND("/", N2883)-1)</f>
        <v>theater</v>
      </c>
      <c r="R2883" t="str">
        <f t="shared" ref="R2883:R2946" si="272">RIGHT(N2883,LEN(N2883)-FIND("/",N2883)-0)</f>
        <v>plays</v>
      </c>
      <c r="S2883" s="9">
        <f t="shared" ref="S2883:S2946" si="273">(((J2883/60)/60)/24)+DATE(1970,1,1)+(-5/24)</f>
        <v>41916.389305555553</v>
      </c>
      <c r="T2883" s="9">
        <f t="shared" ref="T2883:T2946" si="274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ref="P2884:P2947" si="275">ROUNDUP(E2884/L2884,0)</f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42461.387939814813</v>
      </c>
      <c r="T2884" s="9">
        <f t="shared" si="274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5"/>
        <v>382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42370.694872685184</v>
      </c>
      <c r="T2885" s="9">
        <f t="shared" si="274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5"/>
        <v>47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41948.518923611111</v>
      </c>
      <c r="T2886" s="9">
        <f t="shared" si="274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5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42046.868067129624</v>
      </c>
      <c r="T2887" s="9">
        <f t="shared" si="274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5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42261.424583333333</v>
      </c>
      <c r="T2888" s="9">
        <f t="shared" si="274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5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41985.219027777777</v>
      </c>
      <c r="T2889" s="9">
        <f t="shared" si="274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5"/>
        <v>#DIV/0!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41922.326851851853</v>
      </c>
      <c r="T2890" s="9">
        <f t="shared" si="274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5"/>
        <v>82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41850.654918981476</v>
      </c>
      <c r="T2891" s="9">
        <f t="shared" si="274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5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41831.534629629627</v>
      </c>
      <c r="T2892" s="9">
        <f t="shared" si="274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5"/>
        <v>28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42415.675092592595</v>
      </c>
      <c r="T2893" s="9">
        <f t="shared" si="274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5"/>
        <v>30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41869.505833333329</v>
      </c>
      <c r="T2894" s="9">
        <f t="shared" si="274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5"/>
        <v>13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41953.564756944441</v>
      </c>
      <c r="T2895" s="9">
        <f t="shared" si="274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5"/>
        <v>#DIV/0!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42037.777951388889</v>
      </c>
      <c r="T2896" s="9">
        <f t="shared" si="274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5"/>
        <v>6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41811.347129629627</v>
      </c>
      <c r="T2897" s="9">
        <f t="shared" si="274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5"/>
        <v>53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42701.700474537036</v>
      </c>
      <c r="T2898" s="9">
        <f t="shared" si="274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5"/>
        <v>184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42258.438171296293</v>
      </c>
      <c r="T2899" s="9">
        <f t="shared" si="274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5"/>
        <v>27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42278.456631944442</v>
      </c>
      <c r="T2900" s="9">
        <f t="shared" si="274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5"/>
        <v>#DIV/0!</v>
      </c>
      <c r="Q2901" t="str">
        <f t="shared" si="271"/>
        <v>theater</v>
      </c>
      <c r="R2901" t="str">
        <f t="shared" si="272"/>
        <v>plays</v>
      </c>
      <c r="S2901" s="9">
        <f t="shared" si="273"/>
        <v>42514.869884259257</v>
      </c>
      <c r="T2901" s="9">
        <f t="shared" si="274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5"/>
        <v>487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41830.025833333333</v>
      </c>
      <c r="T2902" s="9">
        <f t="shared" si="274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5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41982.696053240739</v>
      </c>
      <c r="T2903" s="9">
        <f t="shared" si="274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5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42210.231435185182</v>
      </c>
      <c r="T2904" s="9">
        <f t="shared" si="274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5"/>
        <v>10</v>
      </c>
      <c r="Q2905" t="str">
        <f t="shared" si="271"/>
        <v>theater</v>
      </c>
      <c r="R2905" t="str">
        <f t="shared" si="272"/>
        <v>plays</v>
      </c>
      <c r="S2905" s="9">
        <f t="shared" si="273"/>
        <v>42195.95854166666</v>
      </c>
      <c r="T2905" s="9">
        <f t="shared" si="274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5"/>
        <v>19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41940.759618055556</v>
      </c>
      <c r="T2906" s="9">
        <f t="shared" si="274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5"/>
        <v>37</v>
      </c>
      <c r="Q2907" t="str">
        <f t="shared" si="271"/>
        <v>theater</v>
      </c>
      <c r="R2907" t="str">
        <f t="shared" si="272"/>
        <v>plays</v>
      </c>
      <c r="S2907" s="9">
        <f t="shared" si="273"/>
        <v>42605.848530092589</v>
      </c>
      <c r="T2907" s="9">
        <f t="shared" si="274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5"/>
        <v>81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42199.440578703703</v>
      </c>
      <c r="T2908" s="9">
        <f t="shared" si="274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5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42444.669409722213</v>
      </c>
      <c r="T2909" s="9">
        <f t="shared" si="274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5"/>
        <v>53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42499.523368055547</v>
      </c>
      <c r="T2910" s="9">
        <f t="shared" si="274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5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41929.057881944442</v>
      </c>
      <c r="T2911" s="9">
        <f t="shared" si="274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5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42107.632951388885</v>
      </c>
      <c r="T2912" s="9">
        <f t="shared" si="274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5"/>
        <v>47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42142.560486111113</v>
      </c>
      <c r="T2913" s="9">
        <f t="shared" si="274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5"/>
        <v>79</v>
      </c>
      <c r="Q2914" t="str">
        <f t="shared" si="271"/>
        <v>theater</v>
      </c>
      <c r="R2914" t="str">
        <f t="shared" si="272"/>
        <v>plays</v>
      </c>
      <c r="S2914" s="9">
        <f t="shared" si="273"/>
        <v>42353.923310185179</v>
      </c>
      <c r="T2914" s="9">
        <f t="shared" si="274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5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41828.714571759258</v>
      </c>
      <c r="T2915" s="9">
        <f t="shared" si="274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5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42017.699004629627</v>
      </c>
      <c r="T2916" s="9">
        <f t="shared" si="274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5"/>
        <v>204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42415.189699074072</v>
      </c>
      <c r="T2917" s="9">
        <f t="shared" si="274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5"/>
        <v>21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41755.268391203703</v>
      </c>
      <c r="T2918" s="9">
        <f t="shared" si="274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5"/>
        <v>49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42245.026006944441</v>
      </c>
      <c r="T2919" s="9">
        <f t="shared" si="274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5"/>
        <v>69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42278.421377314815</v>
      </c>
      <c r="T2920" s="9">
        <f t="shared" si="274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5"/>
        <v>9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41826.411215277774</v>
      </c>
      <c r="T2921" s="9">
        <f t="shared" si="274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5"/>
        <v>52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42058.584143518521</v>
      </c>
      <c r="T2922" s="9">
        <f t="shared" si="274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5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41877.678287037037</v>
      </c>
      <c r="T2923" s="9">
        <f t="shared" si="274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5"/>
        <v>84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42097.665821759256</v>
      </c>
      <c r="T2924" s="9">
        <f t="shared" si="274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5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42012.944201388884</v>
      </c>
      <c r="T2925" s="9">
        <f t="shared" si="274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5"/>
        <v>176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42103.348495370366</v>
      </c>
      <c r="T2926" s="9">
        <f t="shared" si="274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5"/>
        <v>232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41863.375787037032</v>
      </c>
      <c r="T2927" s="9">
        <f t="shared" si="274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5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42044.557627314811</v>
      </c>
      <c r="T2928" s="9">
        <f t="shared" si="274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5"/>
        <v>113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41806.460983796293</v>
      </c>
      <c r="T2929" s="9">
        <f t="shared" si="274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5"/>
        <v>42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42403.789884259262</v>
      </c>
      <c r="T2930" s="9">
        <f t="shared" si="274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5"/>
        <v>256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41754.355995370366</v>
      </c>
      <c r="T2931" s="9">
        <f t="shared" si="274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5"/>
        <v>163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42101.375740740739</v>
      </c>
      <c r="T2932" s="9">
        <f t="shared" si="274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5"/>
        <v>89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41872.082905092589</v>
      </c>
      <c r="T2933" s="9">
        <f t="shared" si="274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5"/>
        <v>86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42024.956446759257</v>
      </c>
      <c r="T2934" s="9">
        <f t="shared" si="274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5"/>
        <v>48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42495.748298611106</v>
      </c>
      <c r="T2935" s="9">
        <f t="shared" si="274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5"/>
        <v>73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41775.427824074075</v>
      </c>
      <c r="T2936" s="9">
        <f t="shared" si="274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5"/>
        <v>91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42553.375092592592</v>
      </c>
      <c r="T2937" s="9">
        <f t="shared" si="274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5"/>
        <v>38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41912.442395833328</v>
      </c>
      <c r="T2938" s="9">
        <f t="shared" si="274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5"/>
        <v>37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41803.248993055553</v>
      </c>
      <c r="T2939" s="9">
        <f t="shared" si="274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5"/>
        <v>127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42004.495532407404</v>
      </c>
      <c r="T2940" s="9">
        <f t="shared" si="274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5"/>
        <v>330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41845.60083333333</v>
      </c>
      <c r="T2941" s="9">
        <f t="shared" si="274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5"/>
        <v>82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41982.565023148149</v>
      </c>
      <c r="T2942" s="9">
        <f t="shared" si="274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5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42034.751793981479</v>
      </c>
      <c r="T2943" s="9">
        <f t="shared" si="274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5"/>
        <v>203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42334.595590277771</v>
      </c>
      <c r="T2944" s="9">
        <f t="shared" si="274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5"/>
        <v>#DIV/0!</v>
      </c>
      <c r="Q2945" t="str">
        <f t="shared" si="271"/>
        <v>theater</v>
      </c>
      <c r="R2945" t="str">
        <f t="shared" si="272"/>
        <v>spaces</v>
      </c>
      <c r="S2945" s="9">
        <f t="shared" si="273"/>
        <v>42076.921064814807</v>
      </c>
      <c r="T2945" s="9">
        <f t="shared" si="274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5"/>
        <v>100</v>
      </c>
      <c r="Q2946" t="str">
        <f t="shared" si="271"/>
        <v>theater</v>
      </c>
      <c r="R2946" t="str">
        <f t="shared" si="272"/>
        <v>spaces</v>
      </c>
      <c r="S2946" s="9">
        <f t="shared" si="273"/>
        <v>42132.705995370365</v>
      </c>
      <c r="T2946" s="9">
        <f t="shared" si="274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si="275"/>
        <v>#DIV/0!</v>
      </c>
      <c r="Q2947" t="str">
        <f t="shared" ref="Q2947:Q3010" si="277">LEFT(N2947,FIND("/", N2947)-1)</f>
        <v>theater</v>
      </c>
      <c r="R2947" t="str">
        <f t="shared" ref="R2947:R3010" si="278">RIGHT(N2947,LEN(N2947)-FIND("/",N2947)-0)</f>
        <v>spaces</v>
      </c>
      <c r="S2947" s="9">
        <f t="shared" ref="S2947:S3010" si="279">(((J2947/60)/60)/24)+DATE(1970,1,1)+(-5/24)</f>
        <v>42117.931250000001</v>
      </c>
      <c r="T2947" s="9">
        <f t="shared" ref="T2947:T3010" si="280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ref="P2948:P3011" si="281">ROUNDUP(E2948/L2948,0)</f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42567.322824074072</v>
      </c>
      <c r="T2948" s="9">
        <f t="shared" si="280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81"/>
        <v>83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42649.353784722225</v>
      </c>
      <c r="T2949" s="9">
        <f t="shared" si="280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81"/>
        <v>3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42097.440891203696</v>
      </c>
      <c r="T2950" s="9">
        <f t="shared" si="280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81"/>
        <v>13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42297.61478009259</v>
      </c>
      <c r="T2951" s="9">
        <f t="shared" si="280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81"/>
        <v>#DIV/0!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42362.156851851854</v>
      </c>
      <c r="T2952" s="9">
        <f t="shared" si="280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81"/>
        <v>19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41872.594594907401</v>
      </c>
      <c r="T2953" s="9">
        <f t="shared" si="280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81"/>
        <v>201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42628.481932870367</v>
      </c>
      <c r="T2954" s="9">
        <f t="shared" si="280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81"/>
        <v>202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42255.583576388883</v>
      </c>
      <c r="T2955" s="9">
        <f t="shared" si="280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81"/>
        <v>#DIV/0!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42790.375034722216</v>
      </c>
      <c r="T2956" s="9">
        <f t="shared" si="280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81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42141.532974537033</v>
      </c>
      <c r="T2957" s="9">
        <f t="shared" si="280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81"/>
        <v>67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42464.750578703701</v>
      </c>
      <c r="T2958" s="9">
        <f t="shared" si="280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81"/>
        <v>94</v>
      </c>
      <c r="Q2959" t="str">
        <f t="shared" si="277"/>
        <v>theater</v>
      </c>
      <c r="R2959" t="str">
        <f t="shared" si="278"/>
        <v>spaces</v>
      </c>
      <c r="S2959" s="9">
        <f t="shared" si="279"/>
        <v>42030.80291666666</v>
      </c>
      <c r="T2959" s="9">
        <f t="shared" si="280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81"/>
        <v>#DIV/0!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42438.570798611108</v>
      </c>
      <c r="T2960" s="9">
        <f t="shared" si="280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81"/>
        <v>#DIV/0!</v>
      </c>
      <c r="Q2961" t="str">
        <f t="shared" si="277"/>
        <v>theater</v>
      </c>
      <c r="R2961" t="str">
        <f t="shared" si="278"/>
        <v>spaces</v>
      </c>
      <c r="S2961" s="9">
        <f t="shared" si="279"/>
        <v>42497.800057870372</v>
      </c>
      <c r="T2961" s="9">
        <f t="shared" si="280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81"/>
        <v>#DIV/0!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41863.54887731481</v>
      </c>
      <c r="T2962" s="9">
        <f t="shared" si="280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81"/>
        <v>51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42061.004155092589</v>
      </c>
      <c r="T2963" s="9">
        <f t="shared" si="280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81"/>
        <v>61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42036.035949074074</v>
      </c>
      <c r="T2964" s="9">
        <f t="shared" si="280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81"/>
        <v>110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42157.26185185185</v>
      </c>
      <c r="T2965" s="9">
        <f t="shared" si="280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81"/>
        <v>26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41827.701608796291</v>
      </c>
      <c r="T2966" s="9">
        <f t="shared" si="280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81"/>
        <v>42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42162.521215277775</v>
      </c>
      <c r="T2967" s="9">
        <f t="shared" si="280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81"/>
        <v>89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42233.530231481483</v>
      </c>
      <c r="T2968" s="9">
        <f t="shared" si="280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81"/>
        <v>81</v>
      </c>
      <c r="Q2969" t="str">
        <f t="shared" si="277"/>
        <v>theater</v>
      </c>
      <c r="R2969" t="str">
        <f t="shared" si="278"/>
        <v>plays</v>
      </c>
      <c r="S2969" s="9">
        <f t="shared" si="279"/>
        <v>42041.989490740736</v>
      </c>
      <c r="T2969" s="9">
        <f t="shared" si="280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81"/>
        <v>79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42585.315509259257</v>
      </c>
      <c r="T2970" s="9">
        <f t="shared" si="280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81"/>
        <v>96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42097.578159722216</v>
      </c>
      <c r="T2971" s="9">
        <f t="shared" si="280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81"/>
        <v>70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41808.461238425924</v>
      </c>
      <c r="T2972" s="9">
        <f t="shared" si="280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81"/>
        <v>75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41852.449976851851</v>
      </c>
      <c r="T2973" s="9">
        <f t="shared" si="280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81"/>
        <v>124</v>
      </c>
      <c r="Q2974" t="str">
        <f t="shared" si="277"/>
        <v>theater</v>
      </c>
      <c r="R2974" t="str">
        <f t="shared" si="278"/>
        <v>plays</v>
      </c>
      <c r="S2974" s="9">
        <f t="shared" si="279"/>
        <v>42693.90185185185</v>
      </c>
      <c r="T2974" s="9">
        <f t="shared" si="280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81"/>
        <v>265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42341.610046296293</v>
      </c>
      <c r="T2975" s="9">
        <f t="shared" si="280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81"/>
        <v>59</v>
      </c>
      <c r="Q2976" t="str">
        <f t="shared" si="277"/>
        <v>theater</v>
      </c>
      <c r="R2976" t="str">
        <f t="shared" si="278"/>
        <v>plays</v>
      </c>
      <c r="S2976" s="9">
        <f t="shared" si="279"/>
        <v>41879.852673611109</v>
      </c>
      <c r="T2976" s="9">
        <f t="shared" si="280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81"/>
        <v>71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41941.475532407407</v>
      </c>
      <c r="T2977" s="9">
        <f t="shared" si="280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81"/>
        <v>9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42425.522337962961</v>
      </c>
      <c r="T2978" s="9">
        <f t="shared" si="280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81"/>
        <v>114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42026.672847222224</v>
      </c>
      <c r="T2979" s="9">
        <f t="shared" si="280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81"/>
        <v>61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41922.432256944441</v>
      </c>
      <c r="T2980" s="9">
        <f t="shared" si="280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81"/>
        <v>111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41993.616006944438</v>
      </c>
      <c r="T2981" s="9">
        <f t="shared" si="280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81"/>
        <v>137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42219.70752314815</v>
      </c>
      <c r="T2982" s="9">
        <f t="shared" si="280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81"/>
        <v>54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42225.351342592585</v>
      </c>
      <c r="T2983" s="9">
        <f t="shared" si="280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81"/>
        <v>87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42381.478506944441</v>
      </c>
      <c r="T2984" s="9">
        <f t="shared" si="280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81"/>
        <v>156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41894.424027777779</v>
      </c>
      <c r="T2985" s="9">
        <f t="shared" si="280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81"/>
        <v>116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42576.070381944439</v>
      </c>
      <c r="T2986" s="9">
        <f t="shared" si="280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81"/>
        <v>110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42654.765370370362</v>
      </c>
      <c r="T2987" s="9">
        <f t="shared" si="280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81"/>
        <v>46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42431.29173611111</v>
      </c>
      <c r="T2988" s="9">
        <f t="shared" si="280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81"/>
        <v>105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42627.098969907405</v>
      </c>
      <c r="T2989" s="9">
        <f t="shared" si="280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81"/>
        <v>36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42511.153715277782</v>
      </c>
      <c r="T2990" s="9">
        <f t="shared" si="280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81"/>
        <v>97</v>
      </c>
      <c r="Q2991" t="str">
        <f t="shared" si="277"/>
        <v>theater</v>
      </c>
      <c r="R2991" t="str">
        <f t="shared" si="278"/>
        <v>spaces</v>
      </c>
      <c r="S2991" s="9">
        <f t="shared" si="279"/>
        <v>42336.812060185184</v>
      </c>
      <c r="T2991" s="9">
        <f t="shared" si="280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81"/>
        <v>371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42341.365972222215</v>
      </c>
      <c r="T2992" s="9">
        <f t="shared" si="280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81"/>
        <v>95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42740.628819444442</v>
      </c>
      <c r="T2993" s="9">
        <f t="shared" si="280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81"/>
        <v>49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42622.559143518512</v>
      </c>
      <c r="T2994" s="9">
        <f t="shared" si="280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81"/>
        <v>46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42390.63040509259</v>
      </c>
      <c r="T2995" s="9">
        <f t="shared" si="280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81"/>
        <v>24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41885.270509259259</v>
      </c>
      <c r="T2996" s="9">
        <f t="shared" si="280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81"/>
        <v>64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42724.456840277773</v>
      </c>
      <c r="T2997" s="9">
        <f t="shared" si="280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81"/>
        <v>154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42090.70416666667</v>
      </c>
      <c r="T2998" s="9">
        <f t="shared" si="280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81"/>
        <v>91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42775.525381944441</v>
      </c>
      <c r="T2999" s="9">
        <f t="shared" si="280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81"/>
        <v>119</v>
      </c>
      <c r="Q3000" t="str">
        <f t="shared" si="277"/>
        <v>theater</v>
      </c>
      <c r="R3000" t="str">
        <f t="shared" si="278"/>
        <v>spaces</v>
      </c>
      <c r="S3000" s="9">
        <f t="shared" si="279"/>
        <v>41777.985289351847</v>
      </c>
      <c r="T3000" s="9">
        <f t="shared" si="280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81"/>
        <v>81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42780.531944444439</v>
      </c>
      <c r="T3001" s="9">
        <f t="shared" si="280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81"/>
        <v>63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42752.61886574074</v>
      </c>
      <c r="T3002" s="9">
        <f t="shared" si="280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81"/>
        <v>132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42534.687291666669</v>
      </c>
      <c r="T3003" s="9">
        <f t="shared" si="280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81"/>
        <v>74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41239.627916666665</v>
      </c>
      <c r="T3004" s="9">
        <f t="shared" si="280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81"/>
        <v>179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42398.640925925924</v>
      </c>
      <c r="T3005" s="9">
        <f t="shared" si="280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81"/>
        <v>163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41928.672731481478</v>
      </c>
      <c r="T3006" s="9">
        <f t="shared" si="280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81"/>
        <v>109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41888.466493055552</v>
      </c>
      <c r="T3007" s="9">
        <f t="shared" si="280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81"/>
        <v>89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41957.548506944448</v>
      </c>
      <c r="T3008" s="9">
        <f t="shared" si="280"/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81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42098.007905092592</v>
      </c>
      <c r="T3009" s="9">
        <f t="shared" si="280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81"/>
        <v>117</v>
      </c>
      <c r="Q3010" t="str">
        <f t="shared" si="277"/>
        <v>theater</v>
      </c>
      <c r="R3010" t="str">
        <f t="shared" si="278"/>
        <v>spaces</v>
      </c>
      <c r="S3010" s="9">
        <f t="shared" si="279"/>
        <v>42360.003692129627</v>
      </c>
      <c r="T3010" s="9">
        <f t="shared" si="280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si="281"/>
        <v>234</v>
      </c>
      <c r="Q3011" t="str">
        <f t="shared" ref="Q3011:Q3074" si="283">LEFT(N3011,FIND("/", N3011)-1)</f>
        <v>theater</v>
      </c>
      <c r="R3011" t="str">
        <f t="shared" ref="R3011:R3074" si="284">RIGHT(N3011,LEN(N3011)-FIND("/",N3011)-0)</f>
        <v>spaces</v>
      </c>
      <c r="S3011" s="9">
        <f t="shared" ref="S3011:S3074" si="285">(((J3011/60)/60)/24)+DATE(1970,1,1)+(-5/24)</f>
        <v>41939.361574074072</v>
      </c>
      <c r="T3011" s="9">
        <f t="shared" ref="T3011:T3074" si="286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ref="P3012:P3075" si="287">ROUNDUP(E3012/L3012,0)</f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41996.624062499999</v>
      </c>
      <c r="T3012" s="9">
        <f t="shared" si="286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7"/>
        <v>15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42334.260601851849</v>
      </c>
      <c r="T3013" s="9">
        <f t="shared" si="286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7"/>
        <v>86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42024.494560185187</v>
      </c>
      <c r="T3014" s="9">
        <f t="shared" si="286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7"/>
        <v>147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42146.627881944441</v>
      </c>
      <c r="T3015" s="9">
        <f t="shared" si="286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7"/>
        <v>51</v>
      </c>
      <c r="Q3016" t="str">
        <f t="shared" si="283"/>
        <v>theater</v>
      </c>
      <c r="R3016" t="str">
        <f t="shared" si="284"/>
        <v>spaces</v>
      </c>
      <c r="S3016" s="9">
        <f t="shared" si="285"/>
        <v>41919.915277777778</v>
      </c>
      <c r="T3016" s="9">
        <f t="shared" si="286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7"/>
        <v>88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41785.518958333334</v>
      </c>
      <c r="T3017" s="9">
        <f t="shared" si="286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7"/>
        <v>243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41778.339722222219</v>
      </c>
      <c r="T3018" s="9">
        <f t="shared" si="286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7"/>
        <v>147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41841.641701388886</v>
      </c>
      <c r="T3019" s="9">
        <f t="shared" si="286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7"/>
        <v>104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42163.090000000004</v>
      </c>
      <c r="T3020" s="9">
        <f t="shared" si="286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7"/>
        <v>81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41758.625231481477</v>
      </c>
      <c r="T3021" s="9">
        <f t="shared" si="286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7"/>
        <v>235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42170.638113425921</v>
      </c>
      <c r="T3022" s="9">
        <f t="shared" si="286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7"/>
        <v>51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42660.410520833328</v>
      </c>
      <c r="T3023" s="9">
        <f t="shared" si="286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7"/>
        <v>163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42564.745474537034</v>
      </c>
      <c r="T3024" s="9">
        <f t="shared" si="286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7"/>
        <v>121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42121.46743055556</v>
      </c>
      <c r="T3025" s="9">
        <f t="shared" si="286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7"/>
        <v>68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41158.785590277774</v>
      </c>
      <c r="T3026" s="9">
        <f t="shared" si="286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7"/>
        <v>53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41761.301076388889</v>
      </c>
      <c r="T3027" s="9">
        <f t="shared" si="286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7"/>
        <v>52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42783.251064814809</v>
      </c>
      <c r="T3028" s="9">
        <f t="shared" si="286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7"/>
        <v>165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42053.49596064815</v>
      </c>
      <c r="T3029" s="9">
        <f t="shared" si="286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7"/>
        <v>85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42567.055844907409</v>
      </c>
      <c r="T3030" s="9">
        <f t="shared" si="286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7"/>
        <v>95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41932.500543981478</v>
      </c>
      <c r="T3031" s="9">
        <f t="shared" si="286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7"/>
        <v>46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42233.5390162037</v>
      </c>
      <c r="T3032" s="9">
        <f t="shared" si="286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7"/>
        <v>52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42597.674155092587</v>
      </c>
      <c r="T3033" s="9">
        <f t="shared" si="286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7"/>
        <v>51</v>
      </c>
      <c r="Q3034" t="str">
        <f t="shared" si="283"/>
        <v>theater</v>
      </c>
      <c r="R3034" t="str">
        <f t="shared" si="284"/>
        <v>spaces</v>
      </c>
      <c r="S3034" s="9">
        <f t="shared" si="285"/>
        <v>42227.836331018516</v>
      </c>
      <c r="T3034" s="9">
        <f t="shared" si="286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7"/>
        <v>192</v>
      </c>
      <c r="Q3035" t="str">
        <f t="shared" si="283"/>
        <v>theater</v>
      </c>
      <c r="R3035" t="str">
        <f t="shared" si="284"/>
        <v>spaces</v>
      </c>
      <c r="S3035" s="9">
        <f t="shared" si="285"/>
        <v>42569.901909722219</v>
      </c>
      <c r="T3035" s="9">
        <f t="shared" si="286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7"/>
        <v>90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42644.327025462961</v>
      </c>
      <c r="T3036" s="9">
        <f t="shared" si="286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7"/>
        <v>89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41368.351956018516</v>
      </c>
      <c r="T3037" s="9">
        <f t="shared" si="286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7"/>
        <v>97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41466.576898148145</v>
      </c>
      <c r="T3038" s="9">
        <f t="shared" si="286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7"/>
        <v>34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40378.684872685182</v>
      </c>
      <c r="T3039" s="9">
        <f t="shared" si="286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7"/>
        <v>38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42373.043946759259</v>
      </c>
      <c r="T3040" s="9">
        <f t="shared" si="286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7"/>
        <v>93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41610.586087962962</v>
      </c>
      <c r="T3041" s="9">
        <f t="shared" si="286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7"/>
        <v>77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42177.583576388883</v>
      </c>
      <c r="T3042" s="9">
        <f t="shared" si="286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7"/>
        <v>97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42359.660277777781</v>
      </c>
      <c r="T3043" s="9">
        <f t="shared" si="286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7"/>
        <v>52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42253.479710648149</v>
      </c>
      <c r="T3044" s="9">
        <f t="shared" si="286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7"/>
        <v>129</v>
      </c>
      <c r="Q3045" t="str">
        <f t="shared" si="283"/>
        <v>theater</v>
      </c>
      <c r="R3045" t="str">
        <f t="shared" si="284"/>
        <v>spaces</v>
      </c>
      <c r="S3045" s="9">
        <f t="shared" si="285"/>
        <v>42082.862256944441</v>
      </c>
      <c r="T3045" s="9">
        <f t="shared" si="286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7"/>
        <v>85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42387.518495370365</v>
      </c>
      <c r="T3046" s="9">
        <f t="shared" si="286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7"/>
        <v>83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41842.947395833333</v>
      </c>
      <c r="T3047" s="9">
        <f t="shared" si="286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7"/>
        <v>260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41862.59474537037</v>
      </c>
      <c r="T3048" s="9">
        <f t="shared" si="286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7"/>
        <v>38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42443.780717592592</v>
      </c>
      <c r="T3049" s="9">
        <f t="shared" si="286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7"/>
        <v>178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41975.692847222213</v>
      </c>
      <c r="T3050" s="9">
        <f t="shared" si="286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7"/>
        <v>75</v>
      </c>
      <c r="Q3051" t="str">
        <f t="shared" si="283"/>
        <v>theater</v>
      </c>
      <c r="R3051" t="str">
        <f t="shared" si="284"/>
        <v>spaces</v>
      </c>
      <c r="S3051" s="9">
        <f t="shared" si="285"/>
        <v>42138.806192129625</v>
      </c>
      <c r="T3051" s="9">
        <f t="shared" si="286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7"/>
        <v>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42464.960185185184</v>
      </c>
      <c r="T3052" s="9">
        <f t="shared" si="286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7"/>
        <v>24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42744.207696759251</v>
      </c>
      <c r="T3053" s="9">
        <f t="shared" si="286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7"/>
        <v>38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42122.461736111109</v>
      </c>
      <c r="T3054" s="9">
        <f t="shared" si="286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7"/>
        <v>14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41862.553391203699</v>
      </c>
      <c r="T3055" s="9">
        <f t="shared" si="286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7"/>
        <v>#DIV/0!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42027.624467592592</v>
      </c>
      <c r="T3056" s="9">
        <f t="shared" si="286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7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41953.749884259254</v>
      </c>
      <c r="T3057" s="9">
        <f t="shared" si="286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7"/>
        <v>#DIV/0!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41851.428055555552</v>
      </c>
      <c r="T3058" s="9">
        <f t="shared" si="286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7"/>
        <v>#DIV/0!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42433.442256944443</v>
      </c>
      <c r="T3059" s="9">
        <f t="shared" si="286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7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42460.165972222218</v>
      </c>
      <c r="T3060" s="9">
        <f t="shared" si="286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7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41829.727384259255</v>
      </c>
      <c r="T3061" s="9">
        <f t="shared" si="286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7"/>
        <v>56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42245.066365740735</v>
      </c>
      <c r="T3062" s="9">
        <f t="shared" si="286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7"/>
        <v>#DIV/0!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41834.575787037036</v>
      </c>
      <c r="T3063" s="9">
        <f t="shared" si="286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7"/>
        <v>100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42248.3274537037</v>
      </c>
      <c r="T3064" s="9">
        <f t="shared" si="286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7"/>
        <v>26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42630.714560185181</v>
      </c>
      <c r="T3065" s="9">
        <f t="shared" si="286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7"/>
        <v>118</v>
      </c>
      <c r="Q3066" t="str">
        <f t="shared" si="283"/>
        <v>theater</v>
      </c>
      <c r="R3066" t="str">
        <f t="shared" si="284"/>
        <v>spaces</v>
      </c>
      <c r="S3066" s="9">
        <f t="shared" si="285"/>
        <v>42298.9218287037</v>
      </c>
      <c r="T3066" s="9">
        <f t="shared" si="286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7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41824.846898148149</v>
      </c>
      <c r="T3067" s="9">
        <f t="shared" si="286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7"/>
        <v>2797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42531.020104166666</v>
      </c>
      <c r="T3068" s="9">
        <f t="shared" si="286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7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42226.730081018519</v>
      </c>
      <c r="T3069" s="9">
        <f t="shared" si="286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7"/>
        <v>88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42263.483240740738</v>
      </c>
      <c r="T3070" s="9">
        <f t="shared" si="286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7"/>
        <v>21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41957.625393518516</v>
      </c>
      <c r="T3071" s="9">
        <f t="shared" si="286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7"/>
        <v>21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42690.525104166663</v>
      </c>
      <c r="T3072" s="9">
        <f t="shared" si="286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7"/>
        <v>62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42097.524085648147</v>
      </c>
      <c r="T3073" s="9">
        <f t="shared" si="286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7"/>
        <v>1</v>
      </c>
      <c r="Q3074" t="str">
        <f t="shared" si="283"/>
        <v>theater</v>
      </c>
      <c r="R3074" t="str">
        <f t="shared" si="284"/>
        <v>spaces</v>
      </c>
      <c r="S3074" s="9">
        <f t="shared" si="285"/>
        <v>42658.482199074067</v>
      </c>
      <c r="T3074" s="9">
        <f t="shared" si="286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si="287"/>
        <v>93</v>
      </c>
      <c r="Q3075" t="str">
        <f t="shared" ref="Q3075:Q3138" si="289">LEFT(N3075,FIND("/", N3075)-1)</f>
        <v>theater</v>
      </c>
      <c r="R3075" t="str">
        <f t="shared" ref="R3075:R3138" si="290">RIGHT(N3075,LEN(N3075)-FIND("/",N3075)-0)</f>
        <v>spaces</v>
      </c>
      <c r="S3075" s="9">
        <f t="shared" ref="S3075:S3138" si="291">(((J3075/60)/60)/24)+DATE(1970,1,1)+(-5/24)</f>
        <v>42111.475694444445</v>
      </c>
      <c r="T3075" s="9">
        <f t="shared" ref="T3075:T3138" si="292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ref="P3076:P3139" si="293">ROUNDUP(E3076/L3076,0)</f>
        <v>8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42409.362951388881</v>
      </c>
      <c r="T3076" s="9">
        <f t="shared" si="292"/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93"/>
        <v>65</v>
      </c>
      <c r="Q3077" t="str">
        <f t="shared" si="289"/>
        <v>theater</v>
      </c>
      <c r="R3077" t="str">
        <f t="shared" si="290"/>
        <v>spaces</v>
      </c>
      <c r="S3077" s="9">
        <f t="shared" si="291"/>
        <v>42550.893981481473</v>
      </c>
      <c r="T3077" s="9">
        <f t="shared" si="292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93"/>
        <v>31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42226.443553240737</v>
      </c>
      <c r="T3078" s="9">
        <f t="shared" si="292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93"/>
        <v>53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42766.74858796296</v>
      </c>
      <c r="T3079" s="9">
        <f t="shared" si="292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93"/>
        <v>24</v>
      </c>
      <c r="Q3080" t="str">
        <f t="shared" si="289"/>
        <v>theater</v>
      </c>
      <c r="R3080" t="str">
        <f t="shared" si="290"/>
        <v>spaces</v>
      </c>
      <c r="S3080" s="9">
        <f t="shared" si="291"/>
        <v>42030.930497685178</v>
      </c>
      <c r="T3080" s="9">
        <f t="shared" si="292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93"/>
        <v>416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42055.50503472222</v>
      </c>
      <c r="T3081" s="9">
        <f t="shared" si="292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93"/>
        <v>54</v>
      </c>
      <c r="Q3082" t="str">
        <f t="shared" si="289"/>
        <v>theater</v>
      </c>
      <c r="R3082" t="str">
        <f t="shared" si="290"/>
        <v>spaces</v>
      </c>
      <c r="S3082" s="9">
        <f t="shared" si="291"/>
        <v>41939.8199537037</v>
      </c>
      <c r="T3082" s="9">
        <f t="shared" si="292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93"/>
        <v>421</v>
      </c>
      <c r="Q3083" t="str">
        <f t="shared" si="289"/>
        <v>theater</v>
      </c>
      <c r="R3083" t="str">
        <f t="shared" si="290"/>
        <v>spaces</v>
      </c>
      <c r="S3083" s="9">
        <f t="shared" si="291"/>
        <v>42236.973275462959</v>
      </c>
      <c r="T3083" s="9">
        <f t="shared" si="292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93"/>
        <v>#DIV/0!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42293.714652777773</v>
      </c>
      <c r="T3084" s="9">
        <f t="shared" si="292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93"/>
        <v>19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41853.355069444442</v>
      </c>
      <c r="T3085" s="9">
        <f t="shared" si="292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93"/>
        <v>79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42100.515405092585</v>
      </c>
      <c r="T3086" s="9">
        <f t="shared" si="292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93"/>
        <v>68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42246.675451388881</v>
      </c>
      <c r="T3087" s="9">
        <f t="shared" si="292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93"/>
        <v>17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42173.462488425925</v>
      </c>
      <c r="T3088" s="9">
        <f t="shared" si="292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93"/>
        <v>63</v>
      </c>
      <c r="Q3089" t="str">
        <f t="shared" si="289"/>
        <v>theater</v>
      </c>
      <c r="R3089" t="str">
        <f t="shared" si="290"/>
        <v>spaces</v>
      </c>
      <c r="S3089" s="9">
        <f t="shared" si="291"/>
        <v>42664.942013888889</v>
      </c>
      <c r="T3089" s="9">
        <f t="shared" si="292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93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41981.363969907405</v>
      </c>
      <c r="T3090" s="9">
        <f t="shared" si="292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93"/>
        <v>131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42528.334293981483</v>
      </c>
      <c r="T3091" s="9">
        <f t="shared" si="292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93"/>
        <v>1271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42065.610474537032</v>
      </c>
      <c r="T3092" s="9">
        <f t="shared" si="292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93"/>
        <v>89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42566.740081018514</v>
      </c>
      <c r="T3093" s="9">
        <f t="shared" si="292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93"/>
        <v>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42255.41101851852</v>
      </c>
      <c r="T3094" s="9">
        <f t="shared" si="292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93"/>
        <v>54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41760.700706018513</v>
      </c>
      <c r="T3095" s="9">
        <f t="shared" si="292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93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42207.587453703702</v>
      </c>
      <c r="T3096" s="9">
        <f t="shared" si="292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93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42522.81689814815</v>
      </c>
      <c r="T3097" s="9">
        <f t="shared" si="292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93"/>
        <v>57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42114.617199074077</v>
      </c>
      <c r="T3098" s="9">
        <f t="shared" si="292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93"/>
        <v>41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42629.29515046296</v>
      </c>
      <c r="T3099" s="9">
        <f t="shared" si="292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93"/>
        <v>66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42359.58390046296</v>
      </c>
      <c r="T3100" s="9">
        <f t="shared" si="292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93"/>
        <v>56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42381.981377314813</v>
      </c>
      <c r="T3101" s="9">
        <f t="shared" si="292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93"/>
        <v>141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41902.4140625</v>
      </c>
      <c r="T3102" s="9">
        <f t="shared" si="292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93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42171.175196759257</v>
      </c>
      <c r="T3103" s="9">
        <f t="shared" si="292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93"/>
        <v>70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42555.132152777776</v>
      </c>
      <c r="T3104" s="9">
        <f t="shared" si="292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93"/>
        <v>6</v>
      </c>
      <c r="Q3105" t="str">
        <f t="shared" si="289"/>
        <v>theater</v>
      </c>
      <c r="R3105" t="str">
        <f t="shared" si="290"/>
        <v>spaces</v>
      </c>
      <c r="S3105" s="9">
        <f t="shared" si="291"/>
        <v>42106.94798611111</v>
      </c>
      <c r="T3105" s="9">
        <f t="shared" si="292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93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42006.70035879629</v>
      </c>
      <c r="T3106" s="9">
        <f t="shared" si="292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93"/>
        <v>80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41876.510601851849</v>
      </c>
      <c r="T3107" s="9">
        <f t="shared" si="292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93"/>
        <v>11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42241.22078703704</v>
      </c>
      <c r="T3108" s="9">
        <f t="shared" si="292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93"/>
        <v>273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42128.605914351843</v>
      </c>
      <c r="T3109" s="9">
        <f t="shared" si="292"/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93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42062.47215277778</v>
      </c>
      <c r="T3110" s="9">
        <f t="shared" si="292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93"/>
        <v>59</v>
      </c>
      <c r="Q3111" t="str">
        <f t="shared" si="289"/>
        <v>theater</v>
      </c>
      <c r="R3111" t="str">
        <f t="shared" si="290"/>
        <v>spaces</v>
      </c>
      <c r="S3111" s="9">
        <f t="shared" si="291"/>
        <v>41843.916782407403</v>
      </c>
      <c r="T3111" s="9">
        <f t="shared" si="292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93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42744.823136574072</v>
      </c>
      <c r="T3112" s="9">
        <f t="shared" si="292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93"/>
        <v>71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41885.38680555555</v>
      </c>
      <c r="T3113" s="9">
        <f t="shared" si="292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93"/>
        <v>58</v>
      </c>
      <c r="Q3114" t="str">
        <f t="shared" si="289"/>
        <v>theater</v>
      </c>
      <c r="R3114" t="str">
        <f t="shared" si="290"/>
        <v>spaces</v>
      </c>
      <c r="S3114" s="9">
        <f t="shared" si="291"/>
        <v>42614.913587962961</v>
      </c>
      <c r="T3114" s="9">
        <f t="shared" si="292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93"/>
        <v>126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42081.522939814815</v>
      </c>
      <c r="T3115" s="9">
        <f t="shared" si="292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93"/>
        <v>#DIV/0!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41843.42418981481</v>
      </c>
      <c r="T3116" s="9">
        <f t="shared" si="292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93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42496.238738425927</v>
      </c>
      <c r="T3117" s="9">
        <f t="shared" si="292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93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42081.30700231481</v>
      </c>
      <c r="T3118" s="9">
        <f t="shared" si="292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93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42509.166203703695</v>
      </c>
      <c r="T3119" s="9">
        <f t="shared" si="292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93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42534.441238425927</v>
      </c>
      <c r="T3120" s="9">
        <f t="shared" si="292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93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42059.837175925924</v>
      </c>
      <c r="T3121" s="9">
        <f t="shared" si="292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93"/>
        <v>13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42435.733749999999</v>
      </c>
      <c r="T3122" s="9">
        <f t="shared" si="292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93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41848.471469907403</v>
      </c>
      <c r="T3123" s="9">
        <f t="shared" si="292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93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42678.723749999997</v>
      </c>
      <c r="T3124" s="9">
        <f t="shared" si="292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93"/>
        <v>245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42530.784699074073</v>
      </c>
      <c r="T3125" s="9">
        <f t="shared" si="292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93"/>
        <v>7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41977.571770833332</v>
      </c>
      <c r="T3126" s="9">
        <f t="shared" si="292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93"/>
        <v>#DIV/0!</v>
      </c>
      <c r="Q3127" t="str">
        <f t="shared" si="289"/>
        <v>theater</v>
      </c>
      <c r="R3127" t="str">
        <f t="shared" si="290"/>
        <v>spaces</v>
      </c>
      <c r="S3127" s="9">
        <f t="shared" si="291"/>
        <v>42345.998518518514</v>
      </c>
      <c r="T3127" s="9">
        <f t="shared" si="292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93"/>
        <v>62</v>
      </c>
      <c r="Q3128" t="str">
        <f t="shared" si="289"/>
        <v>theater</v>
      </c>
      <c r="R3128" t="str">
        <f t="shared" si="290"/>
        <v>spaces</v>
      </c>
      <c r="S3128" s="9">
        <f t="shared" si="291"/>
        <v>42426.809745370374</v>
      </c>
      <c r="T3128" s="9">
        <f t="shared" si="292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93"/>
        <v>#DIV/0!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42034.648483796293</v>
      </c>
      <c r="T3129" s="9">
        <f t="shared" si="292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93"/>
        <v>140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42780.617372685178</v>
      </c>
      <c r="T3130" s="9">
        <f t="shared" si="292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93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42803.634479166663</v>
      </c>
      <c r="T3131" s="9">
        <f t="shared" si="292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93"/>
        <v>94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42808.431898148141</v>
      </c>
      <c r="T3132" s="9">
        <f t="shared" si="292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93"/>
        <v>54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42803.370891203704</v>
      </c>
      <c r="T3133" s="9">
        <f t="shared" si="292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93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42786.141898148147</v>
      </c>
      <c r="T3134" s="9">
        <f t="shared" si="292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93"/>
        <v>34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42788.356874999998</v>
      </c>
      <c r="T3135" s="9">
        <f t="shared" si="292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93"/>
        <v>19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42800.511793981481</v>
      </c>
      <c r="T3136" s="9">
        <f t="shared" si="292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93"/>
        <v>24</v>
      </c>
      <c r="Q3137" t="str">
        <f t="shared" si="289"/>
        <v>theater</v>
      </c>
      <c r="R3137" t="str">
        <f t="shared" si="290"/>
        <v>plays</v>
      </c>
      <c r="S3137" s="9">
        <f t="shared" si="291"/>
        <v>42806.943530092591</v>
      </c>
      <c r="T3137" s="9">
        <f t="shared" si="292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93"/>
        <v>30</v>
      </c>
      <c r="Q3138" t="str">
        <f t="shared" si="289"/>
        <v>theater</v>
      </c>
      <c r="R3138" t="str">
        <f t="shared" si="290"/>
        <v>plays</v>
      </c>
      <c r="S3138" s="9">
        <f t="shared" si="291"/>
        <v>42789.25409722222</v>
      </c>
      <c r="T3138" s="9">
        <f t="shared" si="292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si="293"/>
        <v>50</v>
      </c>
      <c r="Q3139" t="str">
        <f t="shared" ref="Q3139:Q3202" si="295">LEFT(N3139,FIND("/", N3139)-1)</f>
        <v>theater</v>
      </c>
      <c r="R3139" t="str">
        <f t="shared" ref="R3139:R3202" si="296">RIGHT(N3139,LEN(N3139)-FIND("/",N3139)-0)</f>
        <v>plays</v>
      </c>
      <c r="S3139" s="9">
        <f t="shared" ref="S3139:S3202" si="297">(((J3139/60)/60)/24)+DATE(1970,1,1)+(-5/24)</f>
        <v>42807.676724537036</v>
      </c>
      <c r="T3139" s="9">
        <f t="shared" ref="T3139:T3202" si="298"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ref="P3140:P3203" si="299">ROUNDUP(E3140/L3140,0)</f>
        <v>#DIV/0!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42809.437581018516</v>
      </c>
      <c r="T3140" s="9">
        <f t="shared" si="298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9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42785.062037037038</v>
      </c>
      <c r="T3141" s="9">
        <f t="shared" si="298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9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42802.510451388887</v>
      </c>
      <c r="T3142" s="9">
        <f t="shared" si="298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9"/>
        <v>33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42800.544999999998</v>
      </c>
      <c r="T3143" s="9">
        <f t="shared" si="298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9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42783.304849537039</v>
      </c>
      <c r="T3144" s="9">
        <f t="shared" si="298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9"/>
        <v>#DIV/0!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42808.149953703702</v>
      </c>
      <c r="T3145" s="9">
        <f t="shared" si="298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9"/>
        <v>252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42796.329942129632</v>
      </c>
      <c r="T3146" s="9">
        <f t="shared" si="298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9"/>
        <v>#DIV/0!</v>
      </c>
      <c r="Q3147" t="str">
        <f t="shared" si="295"/>
        <v>theater</v>
      </c>
      <c r="R3147" t="str">
        <f t="shared" si="296"/>
        <v>plays</v>
      </c>
      <c r="S3147" s="9">
        <f t="shared" si="297"/>
        <v>42761.832569444443</v>
      </c>
      <c r="T3147" s="9">
        <f t="shared" si="298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9"/>
        <v>438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42796.474143518521</v>
      </c>
      <c r="T3148" s="9">
        <f t="shared" si="298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9"/>
        <v>111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41909.761053240742</v>
      </c>
      <c r="T3149" s="9">
        <f t="shared" si="298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9"/>
        <v>42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41891.456990740735</v>
      </c>
      <c r="T3150" s="9">
        <f t="shared" si="298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9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41225.809027777774</v>
      </c>
      <c r="T3151" s="9">
        <f t="shared" si="298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9"/>
        <v>34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40478.055590277778</v>
      </c>
      <c r="T3152" s="9">
        <f t="shared" si="298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9"/>
        <v>104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41862.631643518514</v>
      </c>
      <c r="T3153" s="9">
        <f t="shared" si="298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9"/>
        <v>35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41550.659340277773</v>
      </c>
      <c r="T3154" s="9">
        <f t="shared" si="298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9"/>
        <v>42</v>
      </c>
      <c r="Q3155" t="str">
        <f t="shared" si="295"/>
        <v>theater</v>
      </c>
      <c r="R3155" t="str">
        <f t="shared" si="296"/>
        <v>plays</v>
      </c>
      <c r="S3155" s="9">
        <f t="shared" si="297"/>
        <v>40632.946030092593</v>
      </c>
      <c r="T3155" s="9">
        <f t="shared" si="298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9"/>
        <v>65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40970.667337962957</v>
      </c>
      <c r="T3156" s="9">
        <f t="shared" si="298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9"/>
        <v>32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41233.290798611109</v>
      </c>
      <c r="T3157" s="9">
        <f t="shared" si="298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9"/>
        <v>63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41026.744722222218</v>
      </c>
      <c r="T3158" s="9">
        <f t="shared" si="298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9"/>
        <v>99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41829.579918981479</v>
      </c>
      <c r="T3159" s="9">
        <f t="shared" si="298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9"/>
        <v>83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41447.631388888884</v>
      </c>
      <c r="T3160" s="9">
        <f t="shared" si="298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9"/>
        <v>39</v>
      </c>
      <c r="Q3161" t="str">
        <f t="shared" si="295"/>
        <v>theater</v>
      </c>
      <c r="R3161" t="str">
        <f t="shared" si="296"/>
        <v>plays</v>
      </c>
      <c r="S3161" s="9">
        <f t="shared" si="297"/>
        <v>40883.858344907407</v>
      </c>
      <c r="T3161" s="9">
        <f t="shared" si="298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9"/>
        <v>81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41841.056562499994</v>
      </c>
      <c r="T3162" s="9">
        <f t="shared" si="298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9"/>
        <v>29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41897.327800925923</v>
      </c>
      <c r="T3163" s="9">
        <f t="shared" si="298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9"/>
        <v>81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41799.47756944444</v>
      </c>
      <c r="T3164" s="9">
        <f t="shared" si="298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9"/>
        <v>201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41775.545428240737</v>
      </c>
      <c r="T3165" s="9">
        <f t="shared" si="298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9"/>
        <v>38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41766.597395833334</v>
      </c>
      <c r="T3166" s="9">
        <f t="shared" si="298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9"/>
        <v>59</v>
      </c>
      <c r="Q3167" t="str">
        <f t="shared" si="295"/>
        <v>theater</v>
      </c>
      <c r="R3167" t="str">
        <f t="shared" si="296"/>
        <v>plays</v>
      </c>
      <c r="S3167" s="9">
        <f t="shared" si="297"/>
        <v>40643.950925925921</v>
      </c>
      <c r="T3167" s="9">
        <f t="shared" si="298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9"/>
        <v>61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41940.483252314814</v>
      </c>
      <c r="T3168" s="9">
        <f t="shared" si="298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9"/>
        <v>64</v>
      </c>
      <c r="Q3169" t="str">
        <f t="shared" si="295"/>
        <v>theater</v>
      </c>
      <c r="R3169" t="str">
        <f t="shared" si="296"/>
        <v>plays</v>
      </c>
      <c r="S3169" s="9">
        <f t="shared" si="297"/>
        <v>41838.967372685183</v>
      </c>
      <c r="T3169" s="9">
        <f t="shared" si="298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9"/>
        <v>51</v>
      </c>
      <c r="Q3170" t="str">
        <f t="shared" si="295"/>
        <v>theater</v>
      </c>
      <c r="R3170" t="str">
        <f t="shared" si="296"/>
        <v>plays</v>
      </c>
      <c r="S3170" s="9">
        <f t="shared" si="297"/>
        <v>41771.897604166668</v>
      </c>
      <c r="T3170" s="9">
        <f t="shared" si="298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9"/>
        <v>101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41591.529641203699</v>
      </c>
      <c r="T3171" s="9">
        <f t="shared" si="298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9"/>
        <v>32</v>
      </c>
      <c r="Q3172" t="str">
        <f t="shared" si="295"/>
        <v>theater</v>
      </c>
      <c r="R3172" t="str">
        <f t="shared" si="296"/>
        <v>plays</v>
      </c>
      <c r="S3172" s="9">
        <f t="shared" si="297"/>
        <v>41788.872037037036</v>
      </c>
      <c r="T3172" s="9">
        <f t="shared" si="298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9"/>
        <v>66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42466.399976851848</v>
      </c>
      <c r="T3173" s="9">
        <f t="shared" si="298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9"/>
        <v>80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40923.521620370368</v>
      </c>
      <c r="T3174" s="9">
        <f t="shared" si="298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9"/>
        <v>140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41878.670046296291</v>
      </c>
      <c r="T3175" s="9">
        <f t="shared" si="298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9"/>
        <v>132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41862.656342592592</v>
      </c>
      <c r="T3176" s="9">
        <f t="shared" si="298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9"/>
        <v>92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40531.678553240738</v>
      </c>
      <c r="T3177" s="9">
        <f t="shared" si="298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9"/>
        <v>40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41477.722581018512</v>
      </c>
      <c r="T3178" s="9">
        <f t="shared" si="298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9"/>
        <v>58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41781.458437499998</v>
      </c>
      <c r="T3179" s="9">
        <f t="shared" si="298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9"/>
        <v>34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41806.396701388883</v>
      </c>
      <c r="T3180" s="9">
        <f t="shared" si="298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9"/>
        <v>78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41375.49387731481</v>
      </c>
      <c r="T3181" s="9">
        <f t="shared" si="298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9"/>
        <v>32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41780.204270833332</v>
      </c>
      <c r="T3182" s="9">
        <f t="shared" si="298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9"/>
        <v>37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41779.101701388885</v>
      </c>
      <c r="T3183" s="9">
        <f t="shared" si="298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9"/>
        <v>47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40883.740983796291</v>
      </c>
      <c r="T3184" s="9">
        <f t="shared" si="298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9"/>
        <v>41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41491.586446759255</v>
      </c>
      <c r="T3185" s="9">
        <f t="shared" si="298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9"/>
        <v>101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41791.785081018512</v>
      </c>
      <c r="T3186" s="9">
        <f t="shared" si="298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9"/>
        <v>42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41829.768993055557</v>
      </c>
      <c r="T3187" s="9">
        <f t="shared" si="298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9"/>
        <v>47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41868.715717592589</v>
      </c>
      <c r="T3188" s="9">
        <f t="shared" si="298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9"/>
        <v>72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41835.458020833328</v>
      </c>
      <c r="T3189" s="9">
        <f t="shared" si="298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9"/>
        <v>15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42144.207199074073</v>
      </c>
      <c r="T3190" s="9">
        <f t="shared" si="298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9"/>
        <v>357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42118.138101851851</v>
      </c>
      <c r="T3191" s="9">
        <f t="shared" si="298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9"/>
        <v>#DIV/0!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42682.942997685182</v>
      </c>
      <c r="T3192" s="9">
        <f t="shared" si="298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9"/>
        <v>38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42538.547094907401</v>
      </c>
      <c r="T3193" s="9">
        <f t="shared" si="298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9"/>
        <v>13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42018.732164351844</v>
      </c>
      <c r="T3194" s="9">
        <f t="shared" si="298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9"/>
        <v>25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42010.759907407402</v>
      </c>
      <c r="T3195" s="9">
        <f t="shared" si="298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9"/>
        <v>#DIV/0!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42181.854143518511</v>
      </c>
      <c r="T3196" s="9">
        <f t="shared" si="298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9"/>
        <v>54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42017.385902777773</v>
      </c>
      <c r="T3197" s="9">
        <f t="shared" si="298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9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42157.389756944445</v>
      </c>
      <c r="T3198" s="9">
        <f t="shared" si="298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9"/>
        <v>287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42009.28493055555</v>
      </c>
      <c r="T3199" s="9">
        <f t="shared" si="298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9"/>
        <v>37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42013.216168981475</v>
      </c>
      <c r="T3200" s="9">
        <f t="shared" si="298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9"/>
        <v>50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41858.553449074068</v>
      </c>
      <c r="T3201" s="9">
        <f t="shared" si="298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9"/>
        <v>1</v>
      </c>
      <c r="Q3202" t="str">
        <f t="shared" si="295"/>
        <v>theater</v>
      </c>
      <c r="R3202" t="str">
        <f t="shared" si="296"/>
        <v>musical</v>
      </c>
      <c r="S3202" s="9">
        <f t="shared" si="297"/>
        <v>42460.112280092588</v>
      </c>
      <c r="T3202" s="9">
        <f t="shared" si="298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si="299"/>
        <v>13</v>
      </c>
      <c r="Q3203" t="str">
        <f t="shared" ref="Q3203:Q3266" si="301">LEFT(N3203,FIND("/", N3203)-1)</f>
        <v>theater</v>
      </c>
      <c r="R3203" t="str">
        <f t="shared" ref="R3203:R3266" si="302">RIGHT(N3203,LEN(N3203)-FIND("/",N3203)-0)</f>
        <v>musical</v>
      </c>
      <c r="S3203" s="9">
        <f t="shared" ref="S3203:S3266" si="303">(((J3203/60)/60)/24)+DATE(1970,1,1)+(-5/24)</f>
        <v>41861.558761574073</v>
      </c>
      <c r="T3203" s="9">
        <f t="shared" ref="T3203:T3266" si="304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ref="P3204:P3267" si="305">ROUNDUP(E3204/L3204,0)</f>
        <v>110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42293.645208333335</v>
      </c>
      <c r="T3204" s="9">
        <f t="shared" si="304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5"/>
        <v>42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42242.780347222222</v>
      </c>
      <c r="T3205" s="9">
        <f t="shared" si="304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5"/>
        <v>#DIV/0!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42172.477766203701</v>
      </c>
      <c r="T3206" s="9">
        <f t="shared" si="304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5"/>
        <v>23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42095.166342592587</v>
      </c>
      <c r="T3207" s="9">
        <f t="shared" si="304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5"/>
        <v>#DIV/0!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42236.067719907405</v>
      </c>
      <c r="T3208" s="9">
        <f t="shared" si="304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5"/>
        <v>71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42057.069525462961</v>
      </c>
      <c r="T3209" s="9">
        <f t="shared" si="304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5"/>
        <v>64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41827.396724537037</v>
      </c>
      <c r="T3210" s="9">
        <f t="shared" si="304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5"/>
        <v>51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41778.428912037038</v>
      </c>
      <c r="T3211" s="9">
        <f t="shared" si="304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5"/>
        <v>63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41013.728229166663</v>
      </c>
      <c r="T3212" s="9">
        <f t="shared" si="304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5"/>
        <v>86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41834.378240740742</v>
      </c>
      <c r="T3213" s="9">
        <f t="shared" si="304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5"/>
        <v>54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41829.587395833332</v>
      </c>
      <c r="T3214" s="9">
        <f t="shared" si="304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5"/>
        <v>128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42171.555081018516</v>
      </c>
      <c r="T3215" s="9">
        <f t="shared" si="304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5"/>
        <v>107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42337.584178240737</v>
      </c>
      <c r="T3216" s="9">
        <f t="shared" si="304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5"/>
        <v>263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42219.456840277773</v>
      </c>
      <c r="T3217" s="9">
        <f t="shared" si="304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5"/>
        <v>58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42165.254293981481</v>
      </c>
      <c r="T3218" s="9">
        <f t="shared" si="304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5"/>
        <v>51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42648.337777777771</v>
      </c>
      <c r="T3219" s="9">
        <f t="shared" si="304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5"/>
        <v>67</v>
      </c>
      <c r="Q3220" t="str">
        <f t="shared" si="301"/>
        <v>theater</v>
      </c>
      <c r="R3220" t="str">
        <f t="shared" si="302"/>
        <v>plays</v>
      </c>
      <c r="S3220" s="9">
        <f t="shared" si="303"/>
        <v>41970.793819444443</v>
      </c>
      <c r="T3220" s="9">
        <f t="shared" si="304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5"/>
        <v>169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42050.77484953704</v>
      </c>
      <c r="T3221" s="9">
        <f t="shared" si="304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5"/>
        <v>257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42772.625046296293</v>
      </c>
      <c r="T3222" s="9">
        <f t="shared" si="304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5"/>
        <v>37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42155.488460648143</v>
      </c>
      <c r="T3223" s="9">
        <f t="shared" si="304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5"/>
        <v>38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42270.373807870368</v>
      </c>
      <c r="T3224" s="9">
        <f t="shared" si="304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5"/>
        <v>46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42206.62703703704</v>
      </c>
      <c r="T3225" s="9">
        <f t="shared" si="304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5"/>
        <v>142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42697.642511574071</v>
      </c>
      <c r="T3226" s="9">
        <f t="shared" si="304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5"/>
        <v>53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42503.351134259261</v>
      </c>
      <c r="T3227" s="9">
        <f t="shared" si="304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5"/>
        <v>60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42277.375138888885</v>
      </c>
      <c r="T3228" s="9">
        <f t="shared" si="304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5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42722.674027777779</v>
      </c>
      <c r="T3229" s="9">
        <f t="shared" si="304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5"/>
        <v>194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42323.500972222224</v>
      </c>
      <c r="T3230" s="9">
        <f t="shared" si="304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5"/>
        <v>107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41933.083310185182</v>
      </c>
      <c r="T3231" s="9">
        <f t="shared" si="304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5"/>
        <v>78</v>
      </c>
      <c r="Q3232" t="str">
        <f t="shared" si="301"/>
        <v>theater</v>
      </c>
      <c r="R3232" t="str">
        <f t="shared" si="302"/>
        <v>plays</v>
      </c>
      <c r="S3232" s="9">
        <f t="shared" si="303"/>
        <v>41897.959791666668</v>
      </c>
      <c r="T3232" s="9">
        <f t="shared" si="304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5"/>
        <v>58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42446.735497685186</v>
      </c>
      <c r="T3233" s="9">
        <f t="shared" si="304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5"/>
        <v>51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42463.605520833335</v>
      </c>
      <c r="T3234" s="9">
        <f t="shared" si="304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5"/>
        <v>98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42766.596701388888</v>
      </c>
      <c r="T3235" s="9">
        <f t="shared" si="304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5"/>
        <v>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42734.581111111103</v>
      </c>
      <c r="T3236" s="9">
        <f t="shared" si="304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5"/>
        <v>86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42522.139479166661</v>
      </c>
      <c r="T3237" s="9">
        <f t="shared" si="304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5"/>
        <v>183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42702.708715277775</v>
      </c>
      <c r="T3238" s="9">
        <f t="shared" si="304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5"/>
        <v>132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42252.266018518516</v>
      </c>
      <c r="T3239" s="9">
        <f t="shared" si="304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5"/>
        <v>40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42156.302060185182</v>
      </c>
      <c r="T3240" s="9">
        <f t="shared" si="304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5"/>
        <v>60</v>
      </c>
      <c r="Q3241" t="str">
        <f t="shared" si="301"/>
        <v>theater</v>
      </c>
      <c r="R3241" t="str">
        <f t="shared" si="302"/>
        <v>plays</v>
      </c>
      <c r="S3241" s="9">
        <f t="shared" si="303"/>
        <v>42277.880706018514</v>
      </c>
      <c r="T3241" s="9">
        <f t="shared" si="304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5"/>
        <v>89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42754.485509259255</v>
      </c>
      <c r="T3242" s="9">
        <f t="shared" si="304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5"/>
        <v>59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41893.116550925923</v>
      </c>
      <c r="T3243" s="9">
        <f t="shared" si="304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5"/>
        <v>70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41871.547361111108</v>
      </c>
      <c r="T3244" s="9">
        <f t="shared" si="304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5"/>
        <v>116</v>
      </c>
      <c r="Q3245" t="str">
        <f t="shared" si="301"/>
        <v>theater</v>
      </c>
      <c r="R3245" t="str">
        <f t="shared" si="302"/>
        <v>plays</v>
      </c>
      <c r="S3245" s="9">
        <f t="shared" si="303"/>
        <v>42261.888449074067</v>
      </c>
      <c r="T3245" s="9">
        <f t="shared" si="304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5"/>
        <v>24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42675.485902777778</v>
      </c>
      <c r="T3246" s="9">
        <f t="shared" si="304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5"/>
        <v>82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42135.391874999994</v>
      </c>
      <c r="T3247" s="9">
        <f t="shared" si="304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5"/>
        <v>58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42230.263888888883</v>
      </c>
      <c r="T3248" s="9">
        <f t="shared" si="304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5"/>
        <v>47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42167.22583333333</v>
      </c>
      <c r="T3249" s="9">
        <f t="shared" si="304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5"/>
        <v>61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42068.68005787037</v>
      </c>
      <c r="T3250" s="9">
        <f t="shared" si="304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5"/>
        <v>66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42145.538356481477</v>
      </c>
      <c r="T3251" s="9">
        <f t="shared" si="304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5"/>
        <v>120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41918.533842592587</v>
      </c>
      <c r="T3252" s="9">
        <f t="shared" si="304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5"/>
        <v>84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42146.52275462963</v>
      </c>
      <c r="T3253" s="9">
        <f t="shared" si="304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5"/>
        <v>58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42590.264351851853</v>
      </c>
      <c r="T3254" s="9">
        <f t="shared" si="304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5"/>
        <v>178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42602.368379629632</v>
      </c>
      <c r="T3255" s="9">
        <f t="shared" si="304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5"/>
        <v>71</v>
      </c>
      <c r="Q3256" t="str">
        <f t="shared" si="301"/>
        <v>theater</v>
      </c>
      <c r="R3256" t="str">
        <f t="shared" si="302"/>
        <v>plays</v>
      </c>
      <c r="S3256" s="9">
        <f t="shared" si="303"/>
        <v>42058.877418981479</v>
      </c>
      <c r="T3256" s="9">
        <f t="shared" si="304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5"/>
        <v>30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41889.559895833328</v>
      </c>
      <c r="T3257" s="9">
        <f t="shared" si="304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5"/>
        <v>73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42144.365474537037</v>
      </c>
      <c r="T3258" s="9">
        <f t="shared" si="304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5"/>
        <v>52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42758.351296296292</v>
      </c>
      <c r="T3259" s="9">
        <f t="shared" si="304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5"/>
        <v>99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41982.678946759253</v>
      </c>
      <c r="T3260" s="9">
        <f t="shared" si="304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5"/>
        <v>252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42614.552604166667</v>
      </c>
      <c r="T3261" s="9">
        <f t="shared" si="304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5"/>
        <v>75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42303.464328703696</v>
      </c>
      <c r="T3262" s="9">
        <f t="shared" si="304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5"/>
        <v>68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42171.517083333332</v>
      </c>
      <c r="T3263" s="9">
        <f t="shared" si="304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5"/>
        <v>94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41964.107199074067</v>
      </c>
      <c r="T3264" s="9">
        <f t="shared" si="304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5"/>
        <v>42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42284.30773148148</v>
      </c>
      <c r="T3265" s="9">
        <f t="shared" si="304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5"/>
        <v>53</v>
      </c>
      <c r="Q3266" t="str">
        <f t="shared" si="301"/>
        <v>theater</v>
      </c>
      <c r="R3266" t="str">
        <f t="shared" si="302"/>
        <v>plays</v>
      </c>
      <c r="S3266" s="9">
        <f t="shared" si="303"/>
        <v>42016.591874999998</v>
      </c>
      <c r="T3266" s="9">
        <f t="shared" si="304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si="305"/>
        <v>71</v>
      </c>
      <c r="Q3267" t="str">
        <f t="shared" ref="Q3267:Q3330" si="307">LEFT(N3267,FIND("/", N3267)-1)</f>
        <v>theater</v>
      </c>
      <c r="R3267" t="str">
        <f t="shared" ref="R3267:R3330" si="308">RIGHT(N3267,LEN(N3267)-FIND("/",N3267)-0)</f>
        <v>plays</v>
      </c>
      <c r="S3267" s="9">
        <f t="shared" ref="S3267:S3330" si="309">(((J3267/60)/60)/24)+DATE(1970,1,1)+(-5/24)</f>
        <v>42311.503645833327</v>
      </c>
      <c r="T3267" s="9">
        <f t="shared" ref="T3267:T3330" si="310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ref="P3268:P3331" si="311">ROUNDUP(E3268/L3268,0)</f>
        <v>49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42136.32780092593</v>
      </c>
      <c r="T3268" s="9">
        <f t="shared" si="310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11"/>
        <v>54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42172.549305555549</v>
      </c>
      <c r="T3269" s="9">
        <f t="shared" si="310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11"/>
        <v>61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42590.695925925924</v>
      </c>
      <c r="T3270" s="9">
        <f t="shared" si="310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11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42137.18746527777</v>
      </c>
      <c r="T3271" s="9">
        <f t="shared" si="310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11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42167.324826388889</v>
      </c>
      <c r="T3272" s="9">
        <f t="shared" si="310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11"/>
        <v>39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41915.22887731481</v>
      </c>
      <c r="T3273" s="9">
        <f t="shared" si="310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11"/>
        <v>107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42284.291770833333</v>
      </c>
      <c r="T3274" s="9">
        <f t="shared" si="310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11"/>
        <v>205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42611.5930787037</v>
      </c>
      <c r="T3275" s="9">
        <f t="shared" si="310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11"/>
        <v>55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42400.496203703697</v>
      </c>
      <c r="T3276" s="9">
        <f t="shared" si="310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11"/>
        <v>151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42017.672118055554</v>
      </c>
      <c r="T3277" s="9">
        <f t="shared" si="310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11"/>
        <v>53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42426.741655092592</v>
      </c>
      <c r="T3278" s="9">
        <f t="shared" si="310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11"/>
        <v>55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41931.474606481483</v>
      </c>
      <c r="T3279" s="9">
        <f t="shared" si="310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11"/>
        <v>77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42124.640081018515</v>
      </c>
      <c r="T3280" s="9">
        <f t="shared" si="310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11"/>
        <v>106</v>
      </c>
      <c r="Q3281" t="str">
        <f t="shared" si="307"/>
        <v>theater</v>
      </c>
      <c r="R3281" t="str">
        <f t="shared" si="308"/>
        <v>plays</v>
      </c>
      <c r="S3281" s="9">
        <f t="shared" si="309"/>
        <v>42430.894201388881</v>
      </c>
      <c r="T3281" s="9">
        <f t="shared" si="310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11"/>
        <v>69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42121.548587962963</v>
      </c>
      <c r="T3282" s="9">
        <f t="shared" si="310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11"/>
        <v>130</v>
      </c>
      <c r="Q3283" t="str">
        <f t="shared" si="307"/>
        <v>theater</v>
      </c>
      <c r="R3283" t="str">
        <f t="shared" si="308"/>
        <v>plays</v>
      </c>
      <c r="S3283" s="9">
        <f t="shared" si="309"/>
        <v>42218.811400462961</v>
      </c>
      <c r="T3283" s="9">
        <f t="shared" si="310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11"/>
        <v>135</v>
      </c>
      <c r="Q3284" t="str">
        <f t="shared" si="307"/>
        <v>theater</v>
      </c>
      <c r="R3284" t="str">
        <f t="shared" si="308"/>
        <v>plays</v>
      </c>
      <c r="S3284" s="9">
        <f t="shared" si="309"/>
        <v>42444.985972222225</v>
      </c>
      <c r="T3284" s="9">
        <f t="shared" si="310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11"/>
        <v>18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42379.535856481474</v>
      </c>
      <c r="T3285" s="9">
        <f t="shared" si="310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11"/>
        <v>204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42380.676539351851</v>
      </c>
      <c r="T3286" s="9">
        <f t="shared" si="310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11"/>
        <v>70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42762.734097222223</v>
      </c>
      <c r="T3287" s="9">
        <f t="shared" si="310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11"/>
        <v>126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42567.631736111107</v>
      </c>
      <c r="T3288" s="9">
        <f t="shared" si="310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11"/>
        <v>74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42311.541990740741</v>
      </c>
      <c r="T3289" s="9">
        <f t="shared" si="310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11"/>
        <v>49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42505.566145833327</v>
      </c>
      <c r="T3290" s="9">
        <f t="shared" si="310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11"/>
        <v>27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42758.159745370365</v>
      </c>
      <c r="T3291" s="9">
        <f t="shared" si="310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11"/>
        <v>34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42775.306608796294</v>
      </c>
      <c r="T3292" s="9">
        <f t="shared" si="310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11"/>
        <v>41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42232.494212962956</v>
      </c>
      <c r="T3293" s="9">
        <f t="shared" si="310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11"/>
        <v>20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42282.561898148146</v>
      </c>
      <c r="T3294" s="9">
        <f t="shared" si="310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11"/>
        <v>85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42768.217037037037</v>
      </c>
      <c r="T3295" s="9">
        <f t="shared" si="310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11"/>
        <v>30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42141.33280092592</v>
      </c>
      <c r="T3296" s="9">
        <f t="shared" si="310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11"/>
        <v>27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42609.234131944446</v>
      </c>
      <c r="T3297" s="9">
        <f t="shared" si="310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11"/>
        <v>46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42309.54828703704</v>
      </c>
      <c r="T3298" s="9">
        <f t="shared" si="310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11"/>
        <v>126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42193.563148148147</v>
      </c>
      <c r="T3299" s="9">
        <f t="shared" si="310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11"/>
        <v>142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42239.749629629623</v>
      </c>
      <c r="T3300" s="9">
        <f t="shared" si="310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11"/>
        <v>56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42261.709062499998</v>
      </c>
      <c r="T3301" s="9">
        <f t="shared" si="310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11"/>
        <v>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42102.535439814812</v>
      </c>
      <c r="T3302" s="9">
        <f t="shared" si="310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11"/>
        <v>58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42538.527500000004</v>
      </c>
      <c r="T3303" s="9">
        <f t="shared" si="310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11"/>
        <v>174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42681.143240740734</v>
      </c>
      <c r="T3304" s="9">
        <f t="shared" si="310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11"/>
        <v>60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42056.443101851844</v>
      </c>
      <c r="T3305" s="9">
        <f t="shared" si="310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11"/>
        <v>90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42696.41611111111</v>
      </c>
      <c r="T3306" s="9">
        <f t="shared" si="310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11"/>
        <v>205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42186.647546296292</v>
      </c>
      <c r="T3307" s="9">
        <f t="shared" si="310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11"/>
        <v>49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42493.010902777773</v>
      </c>
      <c r="T3308" s="9">
        <f t="shared" si="310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11"/>
        <v>54</v>
      </c>
      <c r="Q3309" t="str">
        <f t="shared" si="307"/>
        <v>theater</v>
      </c>
      <c r="R3309" t="str">
        <f t="shared" si="308"/>
        <v>plays</v>
      </c>
      <c r="S3309" s="9">
        <f t="shared" si="309"/>
        <v>42474.848831018513</v>
      </c>
      <c r="T3309" s="9">
        <f t="shared" si="310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11"/>
        <v>76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42452.668576388889</v>
      </c>
      <c r="T3310" s="9">
        <f t="shared" si="310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11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42628.441874999997</v>
      </c>
      <c r="T3311" s="9">
        <f t="shared" si="310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11"/>
        <v>210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42253.720196759255</v>
      </c>
      <c r="T3312" s="9">
        <f t="shared" si="310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11"/>
        <v>62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42264.083449074074</v>
      </c>
      <c r="T3313" s="9">
        <f t="shared" si="310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11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42664.601226851846</v>
      </c>
      <c r="T3314" s="9">
        <f t="shared" si="310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11"/>
        <v>81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42382.036076388882</v>
      </c>
      <c r="T3315" s="9">
        <f t="shared" si="310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11"/>
        <v>30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42105.059155092589</v>
      </c>
      <c r="T3316" s="9">
        <f t="shared" si="310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11"/>
        <v>50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42466.095381944448</v>
      </c>
      <c r="T3317" s="9">
        <f t="shared" si="310"/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11"/>
        <v>94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41826.662905092591</v>
      </c>
      <c r="T3318" s="9">
        <f t="shared" si="310"/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11"/>
        <v>62</v>
      </c>
      <c r="Q3319" t="str">
        <f t="shared" si="307"/>
        <v>theater</v>
      </c>
      <c r="R3319" t="str">
        <f t="shared" si="308"/>
        <v>plays</v>
      </c>
      <c r="S3319" s="9">
        <f t="shared" si="309"/>
        <v>42498.831296296288</v>
      </c>
      <c r="T3319" s="9">
        <f t="shared" si="310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11"/>
        <v>79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42431.093668981477</v>
      </c>
      <c r="T3320" s="9">
        <f t="shared" si="310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11"/>
        <v>34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41990.377152777779</v>
      </c>
      <c r="T3321" s="9">
        <f t="shared" si="310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11"/>
        <v>67</v>
      </c>
      <c r="Q3322" t="str">
        <f t="shared" si="307"/>
        <v>theater</v>
      </c>
      <c r="R3322" t="str">
        <f t="shared" si="308"/>
        <v>plays</v>
      </c>
      <c r="S3322" s="9">
        <f t="shared" si="309"/>
        <v>42512.837465277778</v>
      </c>
      <c r="T3322" s="9">
        <f t="shared" si="310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11"/>
        <v>36</v>
      </c>
      <c r="Q3323" t="str">
        <f t="shared" si="307"/>
        <v>theater</v>
      </c>
      <c r="R3323" t="str">
        <f t="shared" si="308"/>
        <v>plays</v>
      </c>
      <c r="S3323" s="9">
        <f t="shared" si="309"/>
        <v>41913.891956018517</v>
      </c>
      <c r="T3323" s="9">
        <f t="shared" si="310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11"/>
        <v>146</v>
      </c>
      <c r="Q3324" t="str">
        <f t="shared" si="307"/>
        <v>theater</v>
      </c>
      <c r="R3324" t="str">
        <f t="shared" si="308"/>
        <v>plays</v>
      </c>
      <c r="S3324" s="9">
        <f t="shared" si="309"/>
        <v>42520.802037037036</v>
      </c>
      <c r="T3324" s="9">
        <f t="shared" si="310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11"/>
        <v>26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42608.157499999994</v>
      </c>
      <c r="T3325" s="9">
        <f t="shared" si="310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11"/>
        <v>153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42512.374884259254</v>
      </c>
      <c r="T3326" s="9">
        <f t="shared" si="310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11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42064.577280092592</v>
      </c>
      <c r="T3327" s="9">
        <f t="shared" si="310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11"/>
        <v>143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42041.505844907406</v>
      </c>
      <c r="T3328" s="9">
        <f t="shared" si="310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11"/>
        <v>25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42468.166273148141</v>
      </c>
      <c r="T3329" s="9">
        <f t="shared" si="310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11"/>
        <v>293</v>
      </c>
      <c r="Q3330" t="str">
        <f t="shared" si="307"/>
        <v>theater</v>
      </c>
      <c r="R3330" t="str">
        <f t="shared" si="308"/>
        <v>plays</v>
      </c>
      <c r="S3330" s="9">
        <f t="shared" si="309"/>
        <v>41822.366701388884</v>
      </c>
      <c r="T3330" s="9">
        <f t="shared" si="310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si="311"/>
        <v>45</v>
      </c>
      <c r="Q3331" t="str">
        <f t="shared" ref="Q3331:Q3394" si="313">LEFT(N3331,FIND("/", N3331)-1)</f>
        <v>theater</v>
      </c>
      <c r="R3331" t="str">
        <f t="shared" ref="R3331:R3394" si="314">RIGHT(N3331,LEN(N3331)-FIND("/",N3331)-0)</f>
        <v>plays</v>
      </c>
      <c r="S3331" s="9">
        <f t="shared" ref="S3331:S3394" si="315">(((J3331/60)/60)/24)+DATE(1970,1,1)+(-5/24)</f>
        <v>41837.114675925921</v>
      </c>
      <c r="T3331" s="9">
        <f t="shared" ref="T3331:T3394" si="316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ref="P3332:P3395" si="317">ROUNDUP(E3332/L3332,0)</f>
        <v>24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42065.679027777776</v>
      </c>
      <c r="T3332" s="9">
        <f t="shared" si="316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7"/>
        <v>81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42248.48942129629</v>
      </c>
      <c r="T3333" s="9">
        <f t="shared" si="316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7"/>
        <v>73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41809.651967592588</v>
      </c>
      <c r="T3334" s="9">
        <f t="shared" si="316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7"/>
        <v>33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42148.468518518515</v>
      </c>
      <c r="T3335" s="9">
        <f t="shared" si="316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7"/>
        <v>117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42185.312754629624</v>
      </c>
      <c r="T3336" s="9">
        <f t="shared" si="316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7"/>
        <v>80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41827.465810185182</v>
      </c>
      <c r="T3337" s="9">
        <f t="shared" si="316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7"/>
        <v>28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42437.190347222226</v>
      </c>
      <c r="T3338" s="9">
        <f t="shared" si="316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7"/>
        <v>82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41901.073692129627</v>
      </c>
      <c r="T3339" s="9">
        <f t="shared" si="316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7"/>
        <v>137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42769.366666666661</v>
      </c>
      <c r="T3340" s="9">
        <f t="shared" si="316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7"/>
        <v>178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42549.457384259258</v>
      </c>
      <c r="T3341" s="9">
        <f t="shared" si="316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7"/>
        <v>110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42685.765671296293</v>
      </c>
      <c r="T3342" s="9">
        <f t="shared" si="316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7"/>
        <v>120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42510.590520833335</v>
      </c>
      <c r="T3343" s="9">
        <f t="shared" si="316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7"/>
        <v>79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42062.088078703695</v>
      </c>
      <c r="T3344" s="9">
        <f t="shared" si="316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7"/>
        <v>53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42452.708148148151</v>
      </c>
      <c r="T3345" s="9">
        <f t="shared" si="316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7"/>
        <v>115</v>
      </c>
      <c r="Q3346" t="str">
        <f t="shared" si="313"/>
        <v>theater</v>
      </c>
      <c r="R3346" t="str">
        <f t="shared" si="314"/>
        <v>plays</v>
      </c>
      <c r="S3346" s="9">
        <f t="shared" si="315"/>
        <v>41850.991817129623</v>
      </c>
      <c r="T3346" s="9">
        <f t="shared" si="316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7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42052.897777777776</v>
      </c>
      <c r="T3347" s="9">
        <f t="shared" si="316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7"/>
        <v>92</v>
      </c>
      <c r="Q3348" t="str">
        <f t="shared" si="313"/>
        <v>theater</v>
      </c>
      <c r="R3348" t="str">
        <f t="shared" si="314"/>
        <v>plays</v>
      </c>
      <c r="S3348" s="9">
        <f t="shared" si="315"/>
        <v>42053.816087962965</v>
      </c>
      <c r="T3348" s="9">
        <f t="shared" si="316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7"/>
        <v>109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42484.343217592592</v>
      </c>
      <c r="T3349" s="9">
        <f t="shared" si="316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7"/>
        <v>70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42466.350462962961</v>
      </c>
      <c r="T3350" s="9">
        <f t="shared" si="316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7"/>
        <v>110</v>
      </c>
      <c r="Q3351" t="str">
        <f t="shared" si="313"/>
        <v>theater</v>
      </c>
      <c r="R3351" t="str">
        <f t="shared" si="314"/>
        <v>plays</v>
      </c>
      <c r="S3351" s="9">
        <f t="shared" si="315"/>
        <v>42512.902453703697</v>
      </c>
      <c r="T3351" s="9">
        <f t="shared" si="316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7"/>
        <v>72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42302.493182870363</v>
      </c>
      <c r="T3352" s="9">
        <f t="shared" si="316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7"/>
        <v>94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41806.187094907407</v>
      </c>
      <c r="T3353" s="9">
        <f t="shared" si="316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7"/>
        <v>77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42495.784467592595</v>
      </c>
      <c r="T3354" s="9">
        <f t="shared" si="316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7"/>
        <v>36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42479.223958333336</v>
      </c>
      <c r="T3355" s="9">
        <f t="shared" si="316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7"/>
        <v>56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42270.518587962964</v>
      </c>
      <c r="T3356" s="9">
        <f t="shared" si="316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7"/>
        <v>148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42489.411192129628</v>
      </c>
      <c r="T3357" s="9">
        <f t="shared" si="316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7"/>
        <v>57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42536.607314814813</v>
      </c>
      <c r="T3358" s="9">
        <f t="shared" si="316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7"/>
        <v>97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41822.209606481476</v>
      </c>
      <c r="T3359" s="9">
        <f t="shared" si="316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7"/>
        <v>64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41932.102766203701</v>
      </c>
      <c r="T3360" s="9">
        <f t="shared" si="316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7"/>
        <v>185</v>
      </c>
      <c r="Q3361" t="str">
        <f t="shared" si="313"/>
        <v>theater</v>
      </c>
      <c r="R3361" t="str">
        <f t="shared" si="314"/>
        <v>plays</v>
      </c>
      <c r="S3361" s="9">
        <f t="shared" si="315"/>
        <v>42745.848773148151</v>
      </c>
      <c r="T3361" s="9">
        <f t="shared" si="316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7"/>
        <v>127</v>
      </c>
      <c r="Q3362" t="str">
        <f t="shared" si="313"/>
        <v>theater</v>
      </c>
      <c r="R3362" t="str">
        <f t="shared" si="314"/>
        <v>plays</v>
      </c>
      <c r="S3362" s="9">
        <f t="shared" si="315"/>
        <v>42696.874340277776</v>
      </c>
      <c r="T3362" s="9">
        <f t="shared" si="316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7"/>
        <v>84</v>
      </c>
      <c r="Q3363" t="str">
        <f t="shared" si="313"/>
        <v>theater</v>
      </c>
      <c r="R3363" t="str">
        <f t="shared" si="314"/>
        <v>plays</v>
      </c>
      <c r="S3363" s="9">
        <f t="shared" si="315"/>
        <v>41865.817013888889</v>
      </c>
      <c r="T3363" s="9">
        <f t="shared" si="316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7"/>
        <v>55</v>
      </c>
      <c r="Q3364" t="str">
        <f t="shared" si="313"/>
        <v>theater</v>
      </c>
      <c r="R3364" t="str">
        <f t="shared" si="314"/>
        <v>plays</v>
      </c>
      <c r="S3364" s="9">
        <f t="shared" si="315"/>
        <v>42055.883298611108</v>
      </c>
      <c r="T3364" s="9">
        <f t="shared" si="316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7"/>
        <v>303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41851.563020833331</v>
      </c>
      <c r="T3365" s="9">
        <f t="shared" si="316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7"/>
        <v>45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42422.769085648142</v>
      </c>
      <c r="T3366" s="9">
        <f t="shared" si="316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7"/>
        <v>867</v>
      </c>
      <c r="Q3367" t="str">
        <f t="shared" si="313"/>
        <v>theater</v>
      </c>
      <c r="R3367" t="str">
        <f t="shared" si="314"/>
        <v>plays</v>
      </c>
      <c r="S3367" s="9">
        <f t="shared" si="315"/>
        <v>42320.893425925926</v>
      </c>
      <c r="T3367" s="9">
        <f t="shared" si="316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7"/>
        <v>62</v>
      </c>
      <c r="Q3368" t="str">
        <f t="shared" si="313"/>
        <v>theater</v>
      </c>
      <c r="R3368" t="str">
        <f t="shared" si="314"/>
        <v>plays</v>
      </c>
      <c r="S3368" s="9">
        <f t="shared" si="315"/>
        <v>42106.859224537031</v>
      </c>
      <c r="T3368" s="9">
        <f t="shared" si="316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7"/>
        <v>30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42192.725624999999</v>
      </c>
      <c r="T3369" s="9">
        <f t="shared" si="316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7"/>
        <v>46</v>
      </c>
      <c r="Q3370" t="str">
        <f t="shared" si="313"/>
        <v>theater</v>
      </c>
      <c r="R3370" t="str">
        <f t="shared" si="314"/>
        <v>plays</v>
      </c>
      <c r="S3370" s="9">
        <f t="shared" si="315"/>
        <v>41968.991423611107</v>
      </c>
      <c r="T3370" s="9">
        <f t="shared" si="316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7"/>
        <v>97</v>
      </c>
      <c r="Q3371" t="str">
        <f t="shared" si="313"/>
        <v>theater</v>
      </c>
      <c r="R3371" t="str">
        <f t="shared" si="314"/>
        <v>plays</v>
      </c>
      <c r="S3371" s="9">
        <f t="shared" si="315"/>
        <v>42689.833101851851</v>
      </c>
      <c r="T3371" s="9">
        <f t="shared" si="316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7"/>
        <v>68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42690.125983796293</v>
      </c>
      <c r="T3372" s="9">
        <f t="shared" si="316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7"/>
        <v>31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42312.666261574072</v>
      </c>
      <c r="T3373" s="9">
        <f t="shared" si="316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7"/>
        <v>39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41855.339768518512</v>
      </c>
      <c r="T3374" s="9">
        <f t="shared" si="316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7"/>
        <v>67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42179.646296296291</v>
      </c>
      <c r="T3375" s="9">
        <f t="shared" si="316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7"/>
        <v>72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42275.523333333331</v>
      </c>
      <c r="T3376" s="9">
        <f t="shared" si="316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7"/>
        <v>177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41765.402465277773</v>
      </c>
      <c r="T3377" s="9">
        <f t="shared" si="316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7"/>
        <v>422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42059.492986111109</v>
      </c>
      <c r="T3378" s="9">
        <f t="shared" si="316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7"/>
        <v>105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42053.524293981485</v>
      </c>
      <c r="T3379" s="9">
        <f t="shared" si="316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7"/>
        <v>29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41858.147060185183</v>
      </c>
      <c r="T3380" s="9">
        <f t="shared" si="316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7"/>
        <v>55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42225.305555555555</v>
      </c>
      <c r="T3381" s="9">
        <f t="shared" si="316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7"/>
        <v>112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41937.745115740734</v>
      </c>
      <c r="T3382" s="9">
        <f t="shared" si="316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7"/>
        <v>86</v>
      </c>
      <c r="Q3383" t="str">
        <f t="shared" si="313"/>
        <v>theater</v>
      </c>
      <c r="R3383" t="str">
        <f t="shared" si="314"/>
        <v>plays</v>
      </c>
      <c r="S3383" s="9">
        <f t="shared" si="315"/>
        <v>42043.976655092592</v>
      </c>
      <c r="T3383" s="9">
        <f t="shared" si="316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7"/>
        <v>77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42559.222870370366</v>
      </c>
      <c r="T3384" s="9">
        <f t="shared" si="316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7"/>
        <v>66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42524.574305555558</v>
      </c>
      <c r="T3385" s="9">
        <f t="shared" si="316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7"/>
        <v>94</v>
      </c>
      <c r="Q3386" t="str">
        <f t="shared" si="313"/>
        <v>theater</v>
      </c>
      <c r="R3386" t="str">
        <f t="shared" si="314"/>
        <v>plays</v>
      </c>
      <c r="S3386" s="9">
        <f t="shared" si="315"/>
        <v>42291.879259259258</v>
      </c>
      <c r="T3386" s="9">
        <f t="shared" si="316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7"/>
        <v>134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41953.659166666665</v>
      </c>
      <c r="T3387" s="9">
        <f t="shared" si="316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7"/>
        <v>52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41946.436412037037</v>
      </c>
      <c r="T3388" s="9">
        <f t="shared" si="316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7"/>
        <v>101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41947.554259259254</v>
      </c>
      <c r="T3389" s="9">
        <f t="shared" si="316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7"/>
        <v>35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42143.252789351849</v>
      </c>
      <c r="T3390" s="9">
        <f t="shared" si="316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7"/>
        <v>185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42494.355115740742</v>
      </c>
      <c r="T3391" s="9">
        <f t="shared" si="316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7"/>
        <v>70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41815.56649305555</v>
      </c>
      <c r="T3392" s="9">
        <f t="shared" si="316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7"/>
        <v>62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41830.337361111109</v>
      </c>
      <c r="T3393" s="9">
        <f t="shared" si="316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7"/>
        <v>42</v>
      </c>
      <c r="Q3394" t="str">
        <f t="shared" si="313"/>
        <v>theater</v>
      </c>
      <c r="R3394" t="str">
        <f t="shared" si="314"/>
        <v>plays</v>
      </c>
      <c r="S3394" s="9">
        <f t="shared" si="315"/>
        <v>42446.63721064815</v>
      </c>
      <c r="T3394" s="9">
        <f t="shared" si="316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si="317"/>
        <v>37</v>
      </c>
      <c r="Q3395" t="str">
        <f t="shared" ref="Q3395:Q3458" si="319">LEFT(N3395,FIND("/", N3395)-1)</f>
        <v>theater</v>
      </c>
      <c r="R3395" t="str">
        <f t="shared" ref="R3395:R3458" si="320">RIGHT(N3395,LEN(N3395)-FIND("/",N3395)-0)</f>
        <v>plays</v>
      </c>
      <c r="S3395" s="9">
        <f t="shared" ref="S3395:S3458" si="321">(((J3395/60)/60)/24)+DATE(1970,1,1)+(-5/24)</f>
        <v>41923.713310185187</v>
      </c>
      <c r="T3395" s="9">
        <f t="shared" ref="T3395:T3458" si="322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ref="P3396:P3459" si="323">ROUNDUP(E3396/L3396,0)</f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41817.387094907404</v>
      </c>
      <c r="T3396" s="9">
        <f t="shared" si="322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23"/>
        <v>25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42140.503981481481</v>
      </c>
      <c r="T3397" s="9">
        <f t="shared" si="322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23"/>
        <v>56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41764.238298611104</v>
      </c>
      <c r="T3398" s="9">
        <f t="shared" si="322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23"/>
        <v>12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42378.270011574066</v>
      </c>
      <c r="T3399" s="9">
        <f t="shared" si="322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23"/>
        <v>69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41941.543703703705</v>
      </c>
      <c r="T3400" s="9">
        <f t="shared" si="322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23"/>
        <v>28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42026.712094907409</v>
      </c>
      <c r="T3401" s="9">
        <f t="shared" si="322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23"/>
        <v>119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41834.745532407404</v>
      </c>
      <c r="T3402" s="9">
        <f t="shared" si="322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23"/>
        <v>45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42193.5155787037</v>
      </c>
      <c r="T3403" s="9">
        <f t="shared" si="322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23"/>
        <v>100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42290.410219907404</v>
      </c>
      <c r="T3404" s="9">
        <f t="shared" si="322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23"/>
        <v>118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42150.253749999996</v>
      </c>
      <c r="T3405" s="9">
        <f t="shared" si="322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23"/>
        <v>204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42152.295162037037</v>
      </c>
      <c r="T3406" s="9">
        <f t="shared" si="322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23"/>
        <v>29</v>
      </c>
      <c r="Q3407" t="str">
        <f t="shared" si="319"/>
        <v>theater</v>
      </c>
      <c r="R3407" t="str">
        <f t="shared" si="320"/>
        <v>plays</v>
      </c>
      <c r="S3407" s="9">
        <f t="shared" si="321"/>
        <v>42409.808865740742</v>
      </c>
      <c r="T3407" s="9">
        <f t="shared" si="322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23"/>
        <v>111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41791.284444444442</v>
      </c>
      <c r="T3408" s="9">
        <f t="shared" si="322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23"/>
        <v>32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41796.21399305555</v>
      </c>
      <c r="T3409" s="9">
        <f t="shared" si="322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23"/>
        <v>59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41808.78361111111</v>
      </c>
      <c r="T3410" s="9">
        <f t="shared" si="322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23"/>
        <v>30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42544.605995370373</v>
      </c>
      <c r="T3411" s="9">
        <f t="shared" si="322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23"/>
        <v>82</v>
      </c>
      <c r="Q3412" t="str">
        <f t="shared" si="319"/>
        <v>theater</v>
      </c>
      <c r="R3412" t="str">
        <f t="shared" si="320"/>
        <v>plays</v>
      </c>
      <c r="S3412" s="9">
        <f t="shared" si="321"/>
        <v>42499.83321759259</v>
      </c>
      <c r="T3412" s="9">
        <f t="shared" si="322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23"/>
        <v>200</v>
      </c>
      <c r="Q3413" t="str">
        <f t="shared" si="319"/>
        <v>theater</v>
      </c>
      <c r="R3413" t="str">
        <f t="shared" si="320"/>
        <v>plays</v>
      </c>
      <c r="S3413" s="9">
        <f t="shared" si="321"/>
        <v>42264.814490740733</v>
      </c>
      <c r="T3413" s="9">
        <f t="shared" si="322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23"/>
        <v>116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41879.750717592593</v>
      </c>
      <c r="T3414" s="9">
        <f t="shared" si="322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23"/>
        <v>47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42053.524745370371</v>
      </c>
      <c r="T3415" s="9">
        <f t="shared" si="322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23"/>
        <v>71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42675.624131944445</v>
      </c>
      <c r="T3416" s="9">
        <f t="shared" si="322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23"/>
        <v>23</v>
      </c>
      <c r="Q3417" t="str">
        <f t="shared" si="319"/>
        <v>theater</v>
      </c>
      <c r="R3417" t="str">
        <f t="shared" si="320"/>
        <v>plays</v>
      </c>
      <c r="S3417" s="9">
        <f t="shared" si="321"/>
        <v>42466.935833333329</v>
      </c>
      <c r="T3417" s="9">
        <f t="shared" si="322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23"/>
        <v>160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42089.204224537032</v>
      </c>
      <c r="T3418" s="9">
        <f t="shared" si="322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23"/>
        <v>38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41894.705416666664</v>
      </c>
      <c r="T3419" s="9">
        <f t="shared" si="322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23"/>
        <v>73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41752.626238425924</v>
      </c>
      <c r="T3420" s="9">
        <f t="shared" si="322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23"/>
        <v>64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42448.613252314812</v>
      </c>
      <c r="T3421" s="9">
        <f t="shared" si="322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23"/>
        <v>29</v>
      </c>
      <c r="Q3422" t="str">
        <f t="shared" si="319"/>
        <v>theater</v>
      </c>
      <c r="R3422" t="str">
        <f t="shared" si="320"/>
        <v>plays</v>
      </c>
      <c r="S3422" s="9">
        <f t="shared" si="321"/>
        <v>42404.881967592592</v>
      </c>
      <c r="T3422" s="9">
        <f t="shared" si="322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23"/>
        <v>104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42037.582905092589</v>
      </c>
      <c r="T3423" s="9">
        <f t="shared" si="322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23"/>
        <v>72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42323.353888888887</v>
      </c>
      <c r="T3424" s="9">
        <f t="shared" si="322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23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42088.703020833331</v>
      </c>
      <c r="T3425" s="9">
        <f t="shared" si="322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23"/>
        <v>82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42018.468564814808</v>
      </c>
      <c r="T3426" s="9">
        <f t="shared" si="322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23"/>
        <v>298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41884.40898148148</v>
      </c>
      <c r="T3427" s="9">
        <f t="shared" si="322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23"/>
        <v>47</v>
      </c>
      <c r="Q3428" t="str">
        <f t="shared" si="319"/>
        <v>theater</v>
      </c>
      <c r="R3428" t="str">
        <f t="shared" si="320"/>
        <v>plays</v>
      </c>
      <c r="S3428" s="9">
        <f t="shared" si="321"/>
        <v>41883.848414351851</v>
      </c>
      <c r="T3428" s="9">
        <f t="shared" si="322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23"/>
        <v>52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41792.436944444438</v>
      </c>
      <c r="T3429" s="9">
        <f t="shared" si="322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23"/>
        <v>41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42038.512118055551</v>
      </c>
      <c r="T3430" s="9">
        <f t="shared" si="322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23"/>
        <v>17</v>
      </c>
      <c r="Q3431" t="str">
        <f t="shared" si="319"/>
        <v>theater</v>
      </c>
      <c r="R3431" t="str">
        <f t="shared" si="320"/>
        <v>plays</v>
      </c>
      <c r="S3431" s="9">
        <f t="shared" si="321"/>
        <v>42661.813206018516</v>
      </c>
      <c r="T3431" s="9">
        <f t="shared" si="322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23"/>
        <v>31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41820.737280092588</v>
      </c>
      <c r="T3432" s="9">
        <f t="shared" si="322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23"/>
        <v>96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41839.522604166668</v>
      </c>
      <c r="T3433" s="9">
        <f t="shared" si="322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23"/>
        <v>53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42380.372847222221</v>
      </c>
      <c r="T3434" s="9">
        <f t="shared" si="322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23"/>
        <v>135</v>
      </c>
      <c r="Q3435" t="str">
        <f t="shared" si="319"/>
        <v>theater</v>
      </c>
      <c r="R3435" t="str">
        <f t="shared" si="320"/>
        <v>plays</v>
      </c>
      <c r="S3435" s="9">
        <f t="shared" si="321"/>
        <v>41775.854803240742</v>
      </c>
      <c r="T3435" s="9">
        <f t="shared" si="322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23"/>
        <v>63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41800.172094907408</v>
      </c>
      <c r="T3436" s="9">
        <f t="shared" si="322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23"/>
        <v>59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42572.408483796295</v>
      </c>
      <c r="T3437" s="9">
        <f t="shared" si="322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23"/>
        <v>144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41851.333252314813</v>
      </c>
      <c r="T3438" s="9">
        <f t="shared" si="322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23"/>
        <v>85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42205.502546296295</v>
      </c>
      <c r="T3439" s="9">
        <f t="shared" si="322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23"/>
        <v>187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42100.719525462955</v>
      </c>
      <c r="T3440" s="9">
        <f t="shared" si="322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23"/>
        <v>90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42374.702893518515</v>
      </c>
      <c r="T3441" s="9">
        <f t="shared" si="322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23"/>
        <v>65</v>
      </c>
      <c r="Q3442" t="str">
        <f t="shared" si="319"/>
        <v>theater</v>
      </c>
      <c r="R3442" t="str">
        <f t="shared" si="320"/>
        <v>plays</v>
      </c>
      <c r="S3442" s="9">
        <f t="shared" si="321"/>
        <v>41808.914675925924</v>
      </c>
      <c r="T3442" s="9">
        <f t="shared" si="322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23"/>
        <v>60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42294.221307870372</v>
      </c>
      <c r="T3443" s="9">
        <f t="shared" si="322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23"/>
        <v>32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42124.63277777777</v>
      </c>
      <c r="T3444" s="9">
        <f t="shared" si="322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23"/>
        <v>42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41861.316504629627</v>
      </c>
      <c r="T3445" s="9">
        <f t="shared" si="322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23"/>
        <v>44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42521.08317129629</v>
      </c>
      <c r="T3446" s="9">
        <f t="shared" si="322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23"/>
        <v>65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42272.322175925925</v>
      </c>
      <c r="T3447" s="9">
        <f t="shared" si="322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23"/>
        <v>44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42016.624131944445</v>
      </c>
      <c r="T3448" s="9">
        <f t="shared" si="322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23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42402.680694444447</v>
      </c>
      <c r="T3449" s="9">
        <f t="shared" si="322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23"/>
        <v>52</v>
      </c>
      <c r="Q3450" t="str">
        <f t="shared" si="319"/>
        <v>theater</v>
      </c>
      <c r="R3450" t="str">
        <f t="shared" si="320"/>
        <v>plays</v>
      </c>
      <c r="S3450" s="9">
        <f t="shared" si="321"/>
        <v>41959.910752314812</v>
      </c>
      <c r="T3450" s="9">
        <f t="shared" si="322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23"/>
        <v>69</v>
      </c>
      <c r="Q3451" t="str">
        <f t="shared" si="319"/>
        <v>theater</v>
      </c>
      <c r="R3451" t="str">
        <f t="shared" si="320"/>
        <v>plays</v>
      </c>
      <c r="S3451" s="9">
        <f t="shared" si="321"/>
        <v>42531.844189814808</v>
      </c>
      <c r="T3451" s="9">
        <f t="shared" si="322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23"/>
        <v>20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42036.496192129627</v>
      </c>
      <c r="T3452" s="9">
        <f t="shared" si="322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23"/>
        <v>42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42088.515358796292</v>
      </c>
      <c r="T3453" s="9">
        <f t="shared" si="322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23"/>
        <v>42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41820.430856481478</v>
      </c>
      <c r="T3454" s="9">
        <f t="shared" si="322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23"/>
        <v>28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42535.770324074074</v>
      </c>
      <c r="T3455" s="9">
        <f t="shared" si="322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23"/>
        <v>34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41821.490266203698</v>
      </c>
      <c r="T3456" s="9">
        <f t="shared" si="322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23"/>
        <v>146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42626.541979166665</v>
      </c>
      <c r="T3457" s="9">
        <f t="shared" si="322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23"/>
        <v>359</v>
      </c>
      <c r="Q3458" t="str">
        <f t="shared" si="319"/>
        <v>theater</v>
      </c>
      <c r="R3458" t="str">
        <f t="shared" si="320"/>
        <v>plays</v>
      </c>
      <c r="S3458" s="9">
        <f t="shared" si="321"/>
        <v>41820.997303240736</v>
      </c>
      <c r="T3458" s="9">
        <f t="shared" si="322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si="323"/>
        <v>51</v>
      </c>
      <c r="Q3459" t="str">
        <f t="shared" ref="Q3459:Q3522" si="325">LEFT(N3459,FIND("/", N3459)-1)</f>
        <v>theater</v>
      </c>
      <c r="R3459" t="str">
        <f t="shared" ref="R3459:R3522" si="326">RIGHT(N3459,LEN(N3459)-FIND("/",N3459)-0)</f>
        <v>plays</v>
      </c>
      <c r="S3459" s="9">
        <f t="shared" ref="S3459:S3522" si="327">(((J3459/60)/60)/24)+DATE(1970,1,1)+(-5/24)</f>
        <v>42016.498344907406</v>
      </c>
      <c r="T3459" s="9">
        <f t="shared" ref="T3459:T3522" si="328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ref="P3460:P3523" si="329">ROUNDUP(E3460/L3460,0)</f>
        <v>46</v>
      </c>
      <c r="Q3460" t="str">
        <f t="shared" si="325"/>
        <v>theater</v>
      </c>
      <c r="R3460" t="str">
        <f t="shared" si="326"/>
        <v>plays</v>
      </c>
      <c r="S3460" s="9">
        <f t="shared" si="327"/>
        <v>42010.994247685179</v>
      </c>
      <c r="T3460" s="9">
        <f t="shared" si="328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9"/>
        <v>18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42480.271527777775</v>
      </c>
      <c r="T3461" s="9">
        <f t="shared" si="328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9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41852.318888888884</v>
      </c>
      <c r="T3462" s="9">
        <f t="shared" si="328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9"/>
        <v>58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42643.424525462957</v>
      </c>
      <c r="T3463" s="9">
        <f t="shared" si="328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9"/>
        <v>30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42179.690138888887</v>
      </c>
      <c r="T3464" s="9">
        <f t="shared" si="328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9"/>
        <v>91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42612.710474537038</v>
      </c>
      <c r="T3465" s="9">
        <f t="shared" si="328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9"/>
        <v>56</v>
      </c>
      <c r="Q3466" t="str">
        <f t="shared" si="325"/>
        <v>theater</v>
      </c>
      <c r="R3466" t="str">
        <f t="shared" si="326"/>
        <v>plays</v>
      </c>
      <c r="S3466" s="9">
        <f t="shared" si="327"/>
        <v>42574.921724537031</v>
      </c>
      <c r="T3466" s="9">
        <f t="shared" si="328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9"/>
        <v>58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42200.417499999996</v>
      </c>
      <c r="T3467" s="9">
        <f t="shared" si="328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9"/>
        <v>73</v>
      </c>
      <c r="Q3468" t="str">
        <f t="shared" si="325"/>
        <v>theater</v>
      </c>
      <c r="R3468" t="str">
        <f t="shared" si="326"/>
        <v>plays</v>
      </c>
      <c r="S3468" s="9">
        <f t="shared" si="327"/>
        <v>42419.810763888883</v>
      </c>
      <c r="T3468" s="9">
        <f t="shared" si="328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9"/>
        <v>65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42053.463333333326</v>
      </c>
      <c r="T3469" s="9">
        <f t="shared" si="328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9"/>
        <v>717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42605.557048611103</v>
      </c>
      <c r="T3470" s="9">
        <f t="shared" si="328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9"/>
        <v>51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42458.433391203704</v>
      </c>
      <c r="T3471" s="9">
        <f t="shared" si="328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9"/>
        <v>42</v>
      </c>
      <c r="Q3472" t="str">
        <f t="shared" si="325"/>
        <v>theater</v>
      </c>
      <c r="R3472" t="str">
        <f t="shared" si="326"/>
        <v>plays</v>
      </c>
      <c r="S3472" s="9">
        <f t="shared" si="327"/>
        <v>42528.813680555548</v>
      </c>
      <c r="T3472" s="9">
        <f t="shared" si="328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9"/>
        <v>36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41841.612152777772</v>
      </c>
      <c r="T3473" s="9">
        <f t="shared" si="328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9"/>
        <v>89</v>
      </c>
      <c r="Q3474" t="str">
        <f t="shared" si="325"/>
        <v>theater</v>
      </c>
      <c r="R3474" t="str">
        <f t="shared" si="326"/>
        <v>plays</v>
      </c>
      <c r="S3474" s="9">
        <f t="shared" si="327"/>
        <v>41927.962164351848</v>
      </c>
      <c r="T3474" s="9">
        <f t="shared" si="328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9"/>
        <v>149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42062.626111111109</v>
      </c>
      <c r="T3475" s="9">
        <f t="shared" si="328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9"/>
        <v>52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42541.293182870366</v>
      </c>
      <c r="T3476" s="9">
        <f t="shared" si="328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9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41918.672499999993</v>
      </c>
      <c r="T3477" s="9">
        <f t="shared" si="328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9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41921.071643518517</v>
      </c>
      <c r="T3478" s="9">
        <f t="shared" si="328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9"/>
        <v>54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42128.528275462959</v>
      </c>
      <c r="T3479" s="9">
        <f t="shared" si="328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9"/>
        <v>40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42053.708587962967</v>
      </c>
      <c r="T3480" s="9">
        <f t="shared" si="328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9"/>
        <v>35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41781.646759259253</v>
      </c>
      <c r="T3481" s="9">
        <f t="shared" si="328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9"/>
        <v>165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42171.109108796292</v>
      </c>
      <c r="T3482" s="9">
        <f t="shared" si="328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9"/>
        <v>126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41989.039212962954</v>
      </c>
      <c r="T3483" s="9">
        <f t="shared" si="328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9"/>
        <v>52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41796.563263888886</v>
      </c>
      <c r="T3484" s="9">
        <f t="shared" si="328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9"/>
        <v>41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41793.460428240738</v>
      </c>
      <c r="T3485" s="9">
        <f t="shared" si="328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9"/>
        <v>65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42506.552071759252</v>
      </c>
      <c r="T3486" s="9">
        <f t="shared" si="328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9"/>
        <v>56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42372.484722222223</v>
      </c>
      <c r="T3487" s="9">
        <f t="shared" si="328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9"/>
        <v>84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42126.666678240734</v>
      </c>
      <c r="T3488" s="9">
        <f t="shared" si="328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9"/>
        <v>39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42149.732083333329</v>
      </c>
      <c r="T3489" s="9">
        <f t="shared" si="328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9"/>
        <v>126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42087.55972222222</v>
      </c>
      <c r="T3490" s="9">
        <f t="shared" si="328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9"/>
        <v>79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41753.427442129629</v>
      </c>
      <c r="T3491" s="9">
        <f t="shared" si="328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9"/>
        <v>48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42443.594027777777</v>
      </c>
      <c r="T3492" s="9">
        <f t="shared" si="328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9"/>
        <v>80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42121.041481481479</v>
      </c>
      <c r="T3493" s="9">
        <f t="shared" si="328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9"/>
        <v>115</v>
      </c>
      <c r="Q3494" t="str">
        <f t="shared" si="325"/>
        <v>theater</v>
      </c>
      <c r="R3494" t="str">
        <f t="shared" si="326"/>
        <v>plays</v>
      </c>
      <c r="S3494" s="9">
        <f t="shared" si="327"/>
        <v>42267.800891203697</v>
      </c>
      <c r="T3494" s="9">
        <f t="shared" si="328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9"/>
        <v>52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41848.657824074071</v>
      </c>
      <c r="T3495" s="9">
        <f t="shared" si="328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9"/>
        <v>31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42689.006655092591</v>
      </c>
      <c r="T3496" s="9">
        <f t="shared" si="328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9"/>
        <v>75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41915.554502314815</v>
      </c>
      <c r="T3497" s="9">
        <f t="shared" si="328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9"/>
        <v>48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42584.638495370367</v>
      </c>
      <c r="T3498" s="9">
        <f t="shared" si="328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9"/>
        <v>35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42511.533611111103</v>
      </c>
      <c r="T3499" s="9">
        <f t="shared" si="328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9"/>
        <v>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42458.950277777774</v>
      </c>
      <c r="T3500" s="9">
        <f t="shared" si="328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9"/>
        <v>61</v>
      </c>
      <c r="Q3501" t="str">
        <f t="shared" si="325"/>
        <v>theater</v>
      </c>
      <c r="R3501" t="str">
        <f t="shared" si="326"/>
        <v>plays</v>
      </c>
      <c r="S3501" s="9">
        <f t="shared" si="327"/>
        <v>42131.827835648146</v>
      </c>
      <c r="T3501" s="9">
        <f t="shared" si="328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9"/>
        <v>26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42419.711087962954</v>
      </c>
      <c r="T3502" s="9">
        <f t="shared" si="328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9"/>
        <v>36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42233.555497685178</v>
      </c>
      <c r="T3503" s="9">
        <f t="shared" si="328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9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42430.631064814814</v>
      </c>
      <c r="T3504" s="9">
        <f t="shared" si="328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9"/>
        <v>71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42545.27</v>
      </c>
      <c r="T3505" s="9">
        <f t="shared" si="328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9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42297.540405092594</v>
      </c>
      <c r="T3506" s="9">
        <f t="shared" si="328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9"/>
        <v>67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41760.727372685185</v>
      </c>
      <c r="T3507" s="9">
        <f t="shared" si="328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9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41829.525925925926</v>
      </c>
      <c r="T3508" s="9">
        <f t="shared" si="328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9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42491.714548611104</v>
      </c>
      <c r="T3509" s="9">
        <f t="shared" si="328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9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42477.521446759252</v>
      </c>
      <c r="T3510" s="9">
        <f t="shared" si="328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9"/>
        <v>97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41950.651226851849</v>
      </c>
      <c r="T3511" s="9">
        <f t="shared" si="328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9"/>
        <v>61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41802.412569444445</v>
      </c>
      <c r="T3512" s="9">
        <f t="shared" si="328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9"/>
        <v>80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41927.665451388886</v>
      </c>
      <c r="T3513" s="9">
        <f t="shared" si="328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9"/>
        <v>59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42057.328611111108</v>
      </c>
      <c r="T3514" s="9">
        <f t="shared" si="328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9"/>
        <v>76</v>
      </c>
      <c r="Q3515" t="str">
        <f t="shared" si="325"/>
        <v>theater</v>
      </c>
      <c r="R3515" t="str">
        <f t="shared" si="326"/>
        <v>plays</v>
      </c>
      <c r="S3515" s="9">
        <f t="shared" si="327"/>
        <v>41780.887870370367</v>
      </c>
      <c r="T3515" s="9">
        <f t="shared" si="328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9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42020.638333333329</v>
      </c>
      <c r="T3516" s="9">
        <f t="shared" si="328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9"/>
        <v>67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42125.564479166664</v>
      </c>
      <c r="T3517" s="9">
        <f t="shared" si="328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9"/>
        <v>228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41855.801736111105</v>
      </c>
      <c r="T3518" s="9">
        <f t="shared" si="328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9"/>
        <v>308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41794.609189814815</v>
      </c>
      <c r="T3519" s="9">
        <f t="shared" si="328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9"/>
        <v>51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41893.575219907405</v>
      </c>
      <c r="T3520" s="9">
        <f t="shared" si="328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9"/>
        <v>73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42037.390624999993</v>
      </c>
      <c r="T3521" s="9">
        <f t="shared" si="328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9"/>
        <v>96</v>
      </c>
      <c r="Q3522" t="str">
        <f t="shared" si="325"/>
        <v>theater</v>
      </c>
      <c r="R3522" t="str">
        <f t="shared" si="326"/>
        <v>plays</v>
      </c>
      <c r="S3522" s="9">
        <f t="shared" si="327"/>
        <v>42227.615879629629</v>
      </c>
      <c r="T3522" s="9">
        <f t="shared" si="328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si="329"/>
        <v>46</v>
      </c>
      <c r="Q3523" t="str">
        <f t="shared" ref="Q3523:Q3586" si="331">LEFT(N3523,FIND("/", N3523)-1)</f>
        <v>theater</v>
      </c>
      <c r="R3523" t="str">
        <f t="shared" ref="R3523:R3586" si="332">RIGHT(N3523,LEN(N3523)-FIND("/",N3523)-0)</f>
        <v>plays</v>
      </c>
      <c r="S3523" s="9">
        <f t="shared" ref="S3523:S3586" si="333">(((J3523/60)/60)/24)+DATE(1970,1,1)+(-5/24)</f>
        <v>41881.153009259258</v>
      </c>
      <c r="T3523" s="9">
        <f t="shared" ref="T3523:T3586" si="334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ref="P3524:P3587" si="335">ROUNDUP(E3524/L3524,0)</f>
        <v>42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42234.581550925919</v>
      </c>
      <c r="T3524" s="9">
        <f t="shared" si="334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5"/>
        <v>57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42581.189212962963</v>
      </c>
      <c r="T3525" s="9">
        <f t="shared" si="334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5"/>
        <v>138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41880.555243055554</v>
      </c>
      <c r="T3526" s="9">
        <f t="shared" si="334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5"/>
        <v>76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42214.487337962964</v>
      </c>
      <c r="T3527" s="9">
        <f t="shared" si="334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5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42460.126979166664</v>
      </c>
      <c r="T3528" s="9">
        <f t="shared" si="334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5"/>
        <v>82</v>
      </c>
      <c r="Q3529" t="str">
        <f t="shared" si="331"/>
        <v>theater</v>
      </c>
      <c r="R3529" t="str">
        <f t="shared" si="332"/>
        <v>plays</v>
      </c>
      <c r="S3529" s="9">
        <f t="shared" si="333"/>
        <v>42166.814872685187</v>
      </c>
      <c r="T3529" s="9">
        <f t="shared" si="334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5"/>
        <v>46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42733.293032407404</v>
      </c>
      <c r="T3530" s="9">
        <f t="shared" si="334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5"/>
        <v>37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42177.553449074076</v>
      </c>
      <c r="T3531" s="9">
        <f t="shared" si="334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5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42442.41501157407</v>
      </c>
      <c r="T3532" s="9">
        <f t="shared" si="334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5"/>
        <v>50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42521.44599537037</v>
      </c>
      <c r="T3533" s="9">
        <f t="shared" si="334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5"/>
        <v>43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41884.391516203701</v>
      </c>
      <c r="T3534" s="9">
        <f t="shared" si="334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5"/>
        <v>79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42289.552858796298</v>
      </c>
      <c r="T3535" s="9">
        <f t="shared" si="334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5"/>
        <v>39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42243.416932870365</v>
      </c>
      <c r="T3536" s="9">
        <f t="shared" si="334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5"/>
        <v>45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42248.431828703695</v>
      </c>
      <c r="T3537" s="9">
        <f t="shared" si="334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5"/>
        <v>14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42328.518807870372</v>
      </c>
      <c r="T3538" s="9">
        <f t="shared" si="334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5"/>
        <v>44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41923.146018518513</v>
      </c>
      <c r="T3539" s="9">
        <f t="shared" si="334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5"/>
        <v>31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42571.212268518517</v>
      </c>
      <c r="T3540" s="9">
        <f t="shared" si="334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5"/>
        <v>56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42600.547708333332</v>
      </c>
      <c r="T3541" s="9">
        <f t="shared" si="334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5"/>
        <v>47</v>
      </c>
      <c r="Q3542" t="str">
        <f t="shared" si="331"/>
        <v>theater</v>
      </c>
      <c r="R3542" t="str">
        <f t="shared" si="332"/>
        <v>plays</v>
      </c>
      <c r="S3542" s="9">
        <f t="shared" si="333"/>
        <v>42516.795034722221</v>
      </c>
      <c r="T3542" s="9">
        <f t="shared" si="334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5"/>
        <v>40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42222.521701388883</v>
      </c>
      <c r="T3543" s="9">
        <f t="shared" si="334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5"/>
        <v>67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41829.391458333332</v>
      </c>
      <c r="T3544" s="9">
        <f t="shared" si="334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5"/>
        <v>55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42150.546979166662</v>
      </c>
      <c r="T3545" s="9">
        <f t="shared" si="334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5"/>
        <v>105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42040.623344907406</v>
      </c>
      <c r="T3546" s="9">
        <f t="shared" si="334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5"/>
        <v>32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42075.599062499998</v>
      </c>
      <c r="T3547" s="9">
        <f t="shared" si="334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5"/>
        <v>60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42073.452361111107</v>
      </c>
      <c r="T3548" s="9">
        <f t="shared" si="334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5"/>
        <v>120</v>
      </c>
      <c r="Q3549" t="str">
        <f t="shared" si="331"/>
        <v>theater</v>
      </c>
      <c r="R3549" t="str">
        <f t="shared" si="332"/>
        <v>plays</v>
      </c>
      <c r="S3549" s="9">
        <f t="shared" si="333"/>
        <v>42479.870381944442</v>
      </c>
      <c r="T3549" s="9">
        <f t="shared" si="334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5"/>
        <v>165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42411.733958333331</v>
      </c>
      <c r="T3550" s="9">
        <f t="shared" si="334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5"/>
        <v>25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42223.186030092591</v>
      </c>
      <c r="T3551" s="9">
        <f t="shared" si="334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5"/>
        <v>41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42462.685162037036</v>
      </c>
      <c r="T3552" s="9">
        <f t="shared" si="334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5"/>
        <v>62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41753.307523148142</v>
      </c>
      <c r="T3553" s="9">
        <f t="shared" si="334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5"/>
        <v>39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41788.378749999996</v>
      </c>
      <c r="T3554" s="9">
        <f t="shared" si="334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5"/>
        <v>57</v>
      </c>
      <c r="Q3555" t="str">
        <f t="shared" si="331"/>
        <v>theater</v>
      </c>
      <c r="R3555" t="str">
        <f t="shared" si="332"/>
        <v>plays</v>
      </c>
      <c r="S3555" s="9">
        <f t="shared" si="333"/>
        <v>42195.820370370369</v>
      </c>
      <c r="T3555" s="9">
        <f t="shared" si="334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5"/>
        <v>108</v>
      </c>
      <c r="Q3556" t="str">
        <f t="shared" si="331"/>
        <v>theater</v>
      </c>
      <c r="R3556" t="str">
        <f t="shared" si="332"/>
        <v>plays</v>
      </c>
      <c r="S3556" s="9">
        <f t="shared" si="333"/>
        <v>42015.842118055552</v>
      </c>
      <c r="T3556" s="9">
        <f t="shared" si="334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5"/>
        <v>172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42661.233726851853</v>
      </c>
      <c r="T3557" s="9">
        <f t="shared" si="334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5"/>
        <v>111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41808.441249999996</v>
      </c>
      <c r="T3558" s="9">
        <f t="shared" si="334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5"/>
        <v>180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41730.068414351852</v>
      </c>
      <c r="T3559" s="9">
        <f t="shared" si="334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5"/>
        <v>23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42139.608506944445</v>
      </c>
      <c r="T3560" s="9">
        <f t="shared" si="334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5"/>
        <v>44</v>
      </c>
      <c r="Q3561" t="str">
        <f t="shared" si="331"/>
        <v>theater</v>
      </c>
      <c r="R3561" t="str">
        <f t="shared" si="332"/>
        <v>plays</v>
      </c>
      <c r="S3561" s="9">
        <f t="shared" si="333"/>
        <v>42193.887824074067</v>
      </c>
      <c r="T3561" s="9">
        <f t="shared" si="334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5"/>
        <v>47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42115.681319444448</v>
      </c>
      <c r="T3562" s="9">
        <f t="shared" si="334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5"/>
        <v>48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42203.471967592595</v>
      </c>
      <c r="T3563" s="9">
        <f t="shared" si="334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5"/>
        <v>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42433.553553240738</v>
      </c>
      <c r="T3564" s="9">
        <f t="shared" si="334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5"/>
        <v>22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42555.46361111111</v>
      </c>
      <c r="T3565" s="9">
        <f t="shared" si="334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5"/>
        <v>60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42236.414918981485</v>
      </c>
      <c r="T3566" s="9">
        <f t="shared" si="334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5"/>
        <v>98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41974.534814814811</v>
      </c>
      <c r="T3567" s="9">
        <f t="shared" si="334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5"/>
        <v>56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41997.299571759257</v>
      </c>
      <c r="T3568" s="9">
        <f t="shared" si="334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5"/>
        <v>27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42135.602361111109</v>
      </c>
      <c r="T3569" s="9">
        <f t="shared" si="334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5"/>
        <v>59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41869.532337962963</v>
      </c>
      <c r="T3570" s="9">
        <f t="shared" si="334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5"/>
        <v>123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41982.480277777773</v>
      </c>
      <c r="T3571" s="9">
        <f t="shared" si="334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5"/>
        <v>88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41976.123645833337</v>
      </c>
      <c r="T3572" s="9">
        <f t="shared" si="334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5"/>
        <v>74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41912.650613425925</v>
      </c>
      <c r="T3573" s="9">
        <f t="shared" si="334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5"/>
        <v>56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42146.36206018518</v>
      </c>
      <c r="T3574" s="9">
        <f t="shared" si="334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5"/>
        <v>40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41921.167199074072</v>
      </c>
      <c r="T3575" s="9">
        <f t="shared" si="334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5"/>
        <v>137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41926.734351851846</v>
      </c>
      <c r="T3576" s="9">
        <f t="shared" si="334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5"/>
        <v>100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42561.575543981475</v>
      </c>
      <c r="T3577" s="9">
        <f t="shared" si="334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5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42649.340902777774</v>
      </c>
      <c r="T3578" s="9">
        <f t="shared" si="334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5"/>
        <v>29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42093.578506944446</v>
      </c>
      <c r="T3579" s="9">
        <f t="shared" si="334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5"/>
        <v>41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42460.525196759256</v>
      </c>
      <c r="T3580" s="9">
        <f t="shared" si="334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5"/>
        <v>36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42430.553888888891</v>
      </c>
      <c r="T3581" s="9">
        <f t="shared" si="334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5"/>
        <v>38</v>
      </c>
      <c r="Q3582" t="str">
        <f t="shared" si="331"/>
        <v>theater</v>
      </c>
      <c r="R3582" t="str">
        <f t="shared" si="332"/>
        <v>plays</v>
      </c>
      <c r="S3582" s="9">
        <f t="shared" si="333"/>
        <v>42025.967847222222</v>
      </c>
      <c r="T3582" s="9">
        <f t="shared" si="334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5"/>
        <v>34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41836.26284722222</v>
      </c>
      <c r="T3583" s="9">
        <f t="shared" si="334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5"/>
        <v>59</v>
      </c>
      <c r="Q3584" t="str">
        <f t="shared" si="331"/>
        <v>theater</v>
      </c>
      <c r="R3584" t="str">
        <f t="shared" si="332"/>
        <v>plays</v>
      </c>
      <c r="S3584" s="9">
        <f t="shared" si="333"/>
        <v>42450.887523148143</v>
      </c>
      <c r="T3584" s="9">
        <f t="shared" si="334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5"/>
        <v>136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42418.217650462961</v>
      </c>
      <c r="T3585" s="9">
        <f t="shared" si="334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5"/>
        <v>31</v>
      </c>
      <c r="Q3586" t="str">
        <f t="shared" si="331"/>
        <v>theater</v>
      </c>
      <c r="R3586" t="str">
        <f t="shared" si="332"/>
        <v>plays</v>
      </c>
      <c r="S3586" s="9">
        <f t="shared" si="333"/>
        <v>42168.108148148145</v>
      </c>
      <c r="T3586" s="9">
        <f t="shared" si="334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si="335"/>
        <v>177</v>
      </c>
      <c r="Q3587" t="str">
        <f t="shared" ref="Q3587:Q3650" si="337">LEFT(N3587,FIND("/", N3587)-1)</f>
        <v>theater</v>
      </c>
      <c r="R3587" t="str">
        <f t="shared" ref="R3587:R3650" si="338">RIGHT(N3587,LEN(N3587)-FIND("/",N3587)-0)</f>
        <v>plays</v>
      </c>
      <c r="S3587" s="9">
        <f t="shared" ref="S3587:S3650" si="339">(((J3587/60)/60)/24)+DATE(1970,1,1)+(-5/24)</f>
        <v>41964.507986111108</v>
      </c>
      <c r="T3587" s="9">
        <f t="shared" ref="T3587:T3650" si="340"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ref="P3588:P3651" si="341">ROUNDUP(E3588/L3588,0)</f>
        <v>152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42576.489236111105</v>
      </c>
      <c r="T3588" s="9">
        <f t="shared" si="340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41"/>
        <v>23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42503.331643518519</v>
      </c>
      <c r="T3589" s="9">
        <f t="shared" si="340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41"/>
        <v>19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42101.620486111111</v>
      </c>
      <c r="T3590" s="9">
        <f t="shared" si="340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41"/>
        <v>83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42125.439201388886</v>
      </c>
      <c r="T3591" s="9">
        <f t="shared" si="340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41"/>
        <v>69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41902.125393518516</v>
      </c>
      <c r="T3592" s="9">
        <f t="shared" si="340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41"/>
        <v>69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42003.74009259259</v>
      </c>
      <c r="T3593" s="9">
        <f t="shared" si="340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41"/>
        <v>73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41988.621608796289</v>
      </c>
      <c r="T3594" s="9">
        <f t="shared" si="340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41"/>
        <v>78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41974.690266203703</v>
      </c>
      <c r="T3595" s="9">
        <f t="shared" si="340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41"/>
        <v>56</v>
      </c>
      <c r="Q3596" t="str">
        <f t="shared" si="337"/>
        <v>theater</v>
      </c>
      <c r="R3596" t="str">
        <f t="shared" si="338"/>
        <v>plays</v>
      </c>
      <c r="S3596" s="9">
        <f t="shared" si="339"/>
        <v>42591.858587962961</v>
      </c>
      <c r="T3596" s="9">
        <f t="shared" si="340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41"/>
        <v>50</v>
      </c>
      <c r="Q3597" t="str">
        <f t="shared" si="337"/>
        <v>theater</v>
      </c>
      <c r="R3597" t="str">
        <f t="shared" si="338"/>
        <v>plays</v>
      </c>
      <c r="S3597" s="9">
        <f t="shared" si="339"/>
        <v>42049.800034722219</v>
      </c>
      <c r="T3597" s="9">
        <f t="shared" si="340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41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41856.506736111107</v>
      </c>
      <c r="T3598" s="9">
        <f t="shared" si="340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41"/>
        <v>78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42417.377199074072</v>
      </c>
      <c r="T3599" s="9">
        <f t="shared" si="340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41"/>
        <v>41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41866.590532407405</v>
      </c>
      <c r="T3600" s="9">
        <f t="shared" si="340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41"/>
        <v>60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42220.586539351854</v>
      </c>
      <c r="T3601" s="9">
        <f t="shared" si="340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41"/>
        <v>4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42628.640787037039</v>
      </c>
      <c r="T3602" s="9">
        <f t="shared" si="340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41"/>
        <v>40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41990.790300925924</v>
      </c>
      <c r="T3603" s="9">
        <f t="shared" si="340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41"/>
        <v>82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42447.68609953703</v>
      </c>
      <c r="T3604" s="9">
        <f t="shared" si="340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41"/>
        <v>45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42283.656018518515</v>
      </c>
      <c r="T3605" s="9">
        <f t="shared" si="340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41"/>
        <v>50</v>
      </c>
      <c r="Q3606" t="str">
        <f t="shared" si="337"/>
        <v>theater</v>
      </c>
      <c r="R3606" t="str">
        <f t="shared" si="338"/>
        <v>plays</v>
      </c>
      <c r="S3606" s="9">
        <f t="shared" si="339"/>
        <v>42482.80736111111</v>
      </c>
      <c r="T3606" s="9">
        <f t="shared" si="340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41"/>
        <v>31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42383.584791666661</v>
      </c>
      <c r="T3607" s="9">
        <f t="shared" si="340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41"/>
        <v>62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42566.396493055552</v>
      </c>
      <c r="T3608" s="9">
        <f t="shared" si="340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41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42338.755578703705</v>
      </c>
      <c r="T3609" s="9">
        <f t="shared" si="340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41"/>
        <v>30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42506.50104166667</v>
      </c>
      <c r="T3610" s="9">
        <f t="shared" si="340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41"/>
        <v>144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42429.783391203695</v>
      </c>
      <c r="T3611" s="9">
        <f t="shared" si="340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41"/>
        <v>53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42203.22379629629</v>
      </c>
      <c r="T3612" s="9">
        <f t="shared" si="340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41"/>
        <v>67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42072.162048611113</v>
      </c>
      <c r="T3613" s="9">
        <f t="shared" si="340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41"/>
        <v>127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41789.518645833334</v>
      </c>
      <c r="T3614" s="9">
        <f t="shared" si="340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41"/>
        <v>63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41788.381643518514</v>
      </c>
      <c r="T3615" s="9">
        <f t="shared" si="340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41"/>
        <v>36</v>
      </c>
      <c r="Q3616" t="str">
        <f t="shared" si="337"/>
        <v>theater</v>
      </c>
      <c r="R3616" t="str">
        <f t="shared" si="338"/>
        <v>plays</v>
      </c>
      <c r="S3616" s="9">
        <f t="shared" si="339"/>
        <v>42143.833518518521</v>
      </c>
      <c r="T3616" s="9">
        <f t="shared" si="340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41"/>
        <v>38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42318.385370370372</v>
      </c>
      <c r="T3617" s="9">
        <f t="shared" si="340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41"/>
        <v>70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42052.741481481477</v>
      </c>
      <c r="T3618" s="9">
        <f t="shared" si="340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41"/>
        <v>18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42779.401956018519</v>
      </c>
      <c r="T3619" s="9">
        <f t="shared" si="340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41"/>
        <v>37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42128.419560185182</v>
      </c>
      <c r="T3620" s="9">
        <f t="shared" si="340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41"/>
        <v>67</v>
      </c>
      <c r="Q3621" t="str">
        <f t="shared" si="337"/>
        <v>theater</v>
      </c>
      <c r="R3621" t="str">
        <f t="shared" si="338"/>
        <v>plays</v>
      </c>
      <c r="S3621" s="9">
        <f t="shared" si="339"/>
        <v>42660.92391203704</v>
      </c>
      <c r="T3621" s="9">
        <f t="shared" si="340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41"/>
        <v>57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42037.72987268518</v>
      </c>
      <c r="T3622" s="9">
        <f t="shared" si="340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41"/>
        <v>48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42619.727361111109</v>
      </c>
      <c r="T3623" s="9">
        <f t="shared" si="340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41"/>
        <v>48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41877.013553240737</v>
      </c>
      <c r="T3624" s="9">
        <f t="shared" si="340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41"/>
        <v>89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41828.528587962959</v>
      </c>
      <c r="T3625" s="9">
        <f t="shared" si="340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41"/>
        <v>81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42545.565856481473</v>
      </c>
      <c r="T3626" s="9">
        <f t="shared" si="340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41"/>
        <v>40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42157.444178240738</v>
      </c>
      <c r="T3627" s="9">
        <f t="shared" si="340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41"/>
        <v>85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41846.458993055552</v>
      </c>
      <c r="T3628" s="9">
        <f t="shared" si="340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41"/>
        <v>69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42460.533414351848</v>
      </c>
      <c r="T3629" s="9">
        <f t="shared" si="340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41"/>
        <v>#DIV/0!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42291.6249537037</v>
      </c>
      <c r="T3630" s="9">
        <f t="shared" si="340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41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42436.886157407404</v>
      </c>
      <c r="T3631" s="9">
        <f t="shared" si="340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41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41942.638773148145</v>
      </c>
      <c r="T3632" s="9">
        <f t="shared" si="340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41"/>
        <v>148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41880.54510416666</v>
      </c>
      <c r="T3633" s="9">
        <f t="shared" si="340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41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41946.728576388887</v>
      </c>
      <c r="T3634" s="9">
        <f t="shared" si="340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41"/>
        <v>57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42649.415127314809</v>
      </c>
      <c r="T3635" s="9">
        <f t="shared" si="340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41"/>
        <v>177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42700.958032407405</v>
      </c>
      <c r="T3636" s="9">
        <f t="shared" si="340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41"/>
        <v>128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42450.674490740734</v>
      </c>
      <c r="T3637" s="9">
        <f t="shared" si="340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41"/>
        <v>#DIV/0!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42226.486446759263</v>
      </c>
      <c r="T3638" s="9">
        <f t="shared" si="340"/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41"/>
        <v>67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41975.492303240739</v>
      </c>
      <c r="T3639" s="9">
        <f t="shared" si="340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41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42053.464490740742</v>
      </c>
      <c r="T3640" s="9">
        <f t="shared" si="340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41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42590.468819444439</v>
      </c>
      <c r="T3641" s="9">
        <f t="shared" si="340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41"/>
        <v>19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42104.573263888888</v>
      </c>
      <c r="T3642" s="9">
        <f t="shared" si="340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41"/>
        <v>#DIV/0!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41899.418738425928</v>
      </c>
      <c r="T3643" s="9">
        <f t="shared" si="340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41"/>
        <v>8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42297.607951388891</v>
      </c>
      <c r="T3644" s="9">
        <f t="shared" si="340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41"/>
        <v>#DIV/0!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42284.935636574075</v>
      </c>
      <c r="T3645" s="9">
        <f t="shared" si="340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41"/>
        <v>69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42409.033414351848</v>
      </c>
      <c r="T3646" s="9">
        <f t="shared" si="340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41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42665.762013888881</v>
      </c>
      <c r="T3647" s="9">
        <f t="shared" si="340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41"/>
        <v>61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42140.21298611111</v>
      </c>
      <c r="T3648" s="9">
        <f t="shared" si="340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41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42598.540821759256</v>
      </c>
      <c r="T3649" s="9">
        <f t="shared" si="340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41"/>
        <v>551</v>
      </c>
      <c r="Q3650" t="str">
        <f t="shared" si="337"/>
        <v>theater</v>
      </c>
      <c r="R3650" t="str">
        <f t="shared" si="338"/>
        <v>plays</v>
      </c>
      <c r="S3650" s="9">
        <f t="shared" si="339"/>
        <v>41887.083854166667</v>
      </c>
      <c r="T3650" s="9">
        <f t="shared" si="340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si="341"/>
        <v>98</v>
      </c>
      <c r="Q3651" t="str">
        <f t="shared" ref="Q3651:Q3714" si="343">LEFT(N3651,FIND("/", N3651)-1)</f>
        <v>theater</v>
      </c>
      <c r="R3651" t="str">
        <f t="shared" ref="R3651:R3714" si="344">RIGHT(N3651,LEN(N3651)-FIND("/",N3651)-0)</f>
        <v>plays</v>
      </c>
      <c r="S3651" s="9">
        <f t="shared" ref="S3651:S3714" si="345">(((J3651/60)/60)/24)+DATE(1970,1,1)+(-5/24)</f>
        <v>41780.504560185182</v>
      </c>
      <c r="T3651" s="9">
        <f t="shared" ref="T3651:T3714" si="346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ref="P3652:P3715" si="347">ROUNDUP(E3652/L3652,0)</f>
        <v>30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42381.270648148151</v>
      </c>
      <c r="T3652" s="9">
        <f t="shared" si="346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7"/>
        <v>58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41828.437986111108</v>
      </c>
      <c r="T3653" s="9">
        <f t="shared" si="346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7"/>
        <v>45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42596.436365740738</v>
      </c>
      <c r="T3654" s="9">
        <f t="shared" si="346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7"/>
        <v>61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42191.155173611107</v>
      </c>
      <c r="T3655" s="9">
        <f t="shared" si="346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7"/>
        <v>69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42440.20817129629</v>
      </c>
      <c r="T3656" s="9">
        <f t="shared" si="346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7"/>
        <v>74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42173.594884259255</v>
      </c>
      <c r="T3657" s="9">
        <f t="shared" si="346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7"/>
        <v>116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42737.70180555556</v>
      </c>
      <c r="T3658" s="9">
        <f t="shared" si="346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7"/>
        <v>111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42499.421516203707</v>
      </c>
      <c r="T3659" s="9">
        <f t="shared" si="346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7"/>
        <v>76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41775.650231481479</v>
      </c>
      <c r="T3660" s="9">
        <f t="shared" si="346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7"/>
        <v>236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42055.068865740737</v>
      </c>
      <c r="T3661" s="9">
        <f t="shared" si="346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7"/>
        <v>12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41971.672743055555</v>
      </c>
      <c r="T3662" s="9">
        <f t="shared" si="346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7"/>
        <v>93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42447.688333333332</v>
      </c>
      <c r="T3663" s="9">
        <f t="shared" si="346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7"/>
        <v>203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42064.011736111112</v>
      </c>
      <c r="T3664" s="9">
        <f t="shared" si="346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7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42665.243402777771</v>
      </c>
      <c r="T3665" s="9">
        <f t="shared" si="346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7"/>
        <v>47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42523.04038194444</v>
      </c>
      <c r="T3666" s="9">
        <f t="shared" si="346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7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42294.59979166666</v>
      </c>
      <c r="T3667" s="9">
        <f t="shared" si="346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7"/>
        <v>32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41822.696550925924</v>
      </c>
      <c r="T3668" s="9">
        <f t="shared" si="346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7"/>
        <v>54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42173.761793981481</v>
      </c>
      <c r="T3669" s="9">
        <f t="shared" si="346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7"/>
        <v>37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42185.347824074073</v>
      </c>
      <c r="T3670" s="9">
        <f t="shared" si="346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7"/>
        <v>82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42136.466863425921</v>
      </c>
      <c r="T3671" s="9">
        <f t="shared" si="346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7"/>
        <v>21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42142.305682870363</v>
      </c>
      <c r="T3672" s="9">
        <f t="shared" si="346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7"/>
        <v>89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41820.419756944444</v>
      </c>
      <c r="T3673" s="9">
        <f t="shared" si="346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7"/>
        <v>54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41878.738240740735</v>
      </c>
      <c r="T3674" s="9">
        <f t="shared" si="346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7"/>
        <v>40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41914.086770833332</v>
      </c>
      <c r="T3675" s="9">
        <f t="shared" si="346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7"/>
        <v>146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42556.664687499993</v>
      </c>
      <c r="T3676" s="9">
        <f t="shared" si="346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7"/>
        <v>24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42493.388680555552</v>
      </c>
      <c r="T3677" s="9">
        <f t="shared" si="346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7"/>
        <v>65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41876.607453703698</v>
      </c>
      <c r="T3678" s="9">
        <f t="shared" si="346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7"/>
        <v>63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41802.365949074068</v>
      </c>
      <c r="T3679" s="9">
        <f t="shared" si="346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7"/>
        <v>67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42120.322893518511</v>
      </c>
      <c r="T3680" s="9">
        <f t="shared" si="346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7"/>
        <v>74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41786.553020833329</v>
      </c>
      <c r="T3681" s="9">
        <f t="shared" si="346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7"/>
        <v>100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42627.245763888881</v>
      </c>
      <c r="T3682" s="9">
        <f t="shared" si="346"/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7"/>
        <v>63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42374.443171296291</v>
      </c>
      <c r="T3683" s="9">
        <f t="shared" si="346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7"/>
        <v>63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41772.477060185185</v>
      </c>
      <c r="T3684" s="9">
        <f t="shared" si="346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7"/>
        <v>59</v>
      </c>
      <c r="Q3685" t="str">
        <f t="shared" si="343"/>
        <v>theater</v>
      </c>
      <c r="R3685" t="str">
        <f t="shared" si="344"/>
        <v>plays</v>
      </c>
      <c r="S3685" s="9">
        <f t="shared" si="345"/>
        <v>42632.908518518518</v>
      </c>
      <c r="T3685" s="9">
        <f t="shared" si="346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7"/>
        <v>46</v>
      </c>
      <c r="Q3686" t="str">
        <f t="shared" si="343"/>
        <v>theater</v>
      </c>
      <c r="R3686" t="str">
        <f t="shared" si="344"/>
        <v>plays</v>
      </c>
      <c r="S3686" s="9">
        <f t="shared" si="345"/>
        <v>42218.97206018518</v>
      </c>
      <c r="T3686" s="9">
        <f t="shared" si="346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7"/>
        <v>42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41753.384942129625</v>
      </c>
      <c r="T3687" s="9">
        <f t="shared" si="346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7"/>
        <v>60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42230.454398148147</v>
      </c>
      <c r="T3688" s="9">
        <f t="shared" si="346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7"/>
        <v>201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41787.009895833333</v>
      </c>
      <c r="T3689" s="9">
        <f t="shared" si="346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7"/>
        <v>84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41829.578749999993</v>
      </c>
      <c r="T3690" s="9">
        <f t="shared" si="346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7"/>
        <v>58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42147.61850694444</v>
      </c>
      <c r="T3691" s="9">
        <f t="shared" si="346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7"/>
        <v>59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41940.389849537038</v>
      </c>
      <c r="T3692" s="9">
        <f t="shared" si="346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7"/>
        <v>187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42020.492233796293</v>
      </c>
      <c r="T3693" s="9">
        <f t="shared" si="346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7"/>
        <v>75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41891.756701388884</v>
      </c>
      <c r="T3694" s="9">
        <f t="shared" si="346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7"/>
        <v>31</v>
      </c>
      <c r="Q3695" t="str">
        <f t="shared" si="343"/>
        <v>theater</v>
      </c>
      <c r="R3695" t="str">
        <f t="shared" si="344"/>
        <v>plays</v>
      </c>
      <c r="S3695" s="9">
        <f t="shared" si="345"/>
        <v>42308.98297453703</v>
      </c>
      <c r="T3695" s="9">
        <f t="shared" si="346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7"/>
        <v>63</v>
      </c>
      <c r="Q3696" t="str">
        <f t="shared" si="343"/>
        <v>theater</v>
      </c>
      <c r="R3696" t="str">
        <f t="shared" si="344"/>
        <v>plays</v>
      </c>
      <c r="S3696" s="9">
        <f t="shared" si="345"/>
        <v>42489.925543981481</v>
      </c>
      <c r="T3696" s="9">
        <f t="shared" si="346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7"/>
        <v>122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41995.662152777775</v>
      </c>
      <c r="T3697" s="9">
        <f t="shared" si="346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7"/>
        <v>40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41988.408749999995</v>
      </c>
      <c r="T3698" s="9">
        <f t="shared" si="346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7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42479.2575</v>
      </c>
      <c r="T3699" s="9">
        <f t="shared" si="346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7"/>
        <v>41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42401.598229166666</v>
      </c>
      <c r="T3700" s="9">
        <f t="shared" si="346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7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41897.393703703703</v>
      </c>
      <c r="T3701" s="9">
        <f t="shared" si="346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7"/>
        <v>34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41882.37731481481</v>
      </c>
      <c r="T3702" s="9">
        <f t="shared" si="346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7"/>
        <v>39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42129.333252314813</v>
      </c>
      <c r="T3703" s="9">
        <f t="shared" si="346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7"/>
        <v>156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42524.329675925925</v>
      </c>
      <c r="T3704" s="9">
        <f t="shared" si="346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7"/>
        <v>44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42556.296157407407</v>
      </c>
      <c r="T3705" s="9">
        <f t="shared" si="346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7"/>
        <v>16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42461.481412037036</v>
      </c>
      <c r="T3706" s="9">
        <f t="shared" si="346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7"/>
        <v>84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41792.334652777776</v>
      </c>
      <c r="T3707" s="9">
        <f t="shared" si="346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7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41879.705428240741</v>
      </c>
      <c r="T3708" s="9">
        <f t="shared" si="346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7"/>
        <v>81</v>
      </c>
      <c r="Q3709" t="str">
        <f t="shared" si="343"/>
        <v>theater</v>
      </c>
      <c r="R3709" t="str">
        <f t="shared" si="344"/>
        <v>plays</v>
      </c>
      <c r="S3709" s="9">
        <f t="shared" si="345"/>
        <v>42551.840023148143</v>
      </c>
      <c r="T3709" s="9">
        <f t="shared" si="346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7"/>
        <v>54</v>
      </c>
      <c r="Q3710" t="str">
        <f t="shared" si="343"/>
        <v>theater</v>
      </c>
      <c r="R3710" t="str">
        <f t="shared" si="344"/>
        <v>plays</v>
      </c>
      <c r="S3710" s="9">
        <f t="shared" si="345"/>
        <v>41809.933865740735</v>
      </c>
      <c r="T3710" s="9">
        <f t="shared" si="346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7"/>
        <v>31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41785.499374999999</v>
      </c>
      <c r="T3711" s="9">
        <f t="shared" si="346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7"/>
        <v>68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42072.367916666662</v>
      </c>
      <c r="T3712" s="9">
        <f t="shared" si="346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7"/>
        <v>28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41779.5158912037</v>
      </c>
      <c r="T3713" s="9">
        <f t="shared" si="346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7"/>
        <v>111</v>
      </c>
      <c r="Q3714" t="str">
        <f t="shared" si="343"/>
        <v>theater</v>
      </c>
      <c r="R3714" t="str">
        <f t="shared" si="344"/>
        <v>plays</v>
      </c>
      <c r="S3714" s="9">
        <f t="shared" si="345"/>
        <v>42133.963738425926</v>
      </c>
      <c r="T3714" s="9">
        <f t="shared" si="346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si="347"/>
        <v>107</v>
      </c>
      <c r="Q3715" t="str">
        <f t="shared" ref="Q3715:Q3778" si="349">LEFT(N3715,FIND("/", N3715)-1)</f>
        <v>theater</v>
      </c>
      <c r="R3715" t="str">
        <f t="shared" ref="R3715:R3778" si="350">RIGHT(N3715,LEN(N3715)-FIND("/",N3715)-0)</f>
        <v>plays</v>
      </c>
      <c r="S3715" s="9">
        <f t="shared" ref="S3715:S3778" si="351">(((J3715/60)/60)/24)+DATE(1970,1,1)+(-5/24)</f>
        <v>42505.529699074068</v>
      </c>
      <c r="T3715" s="9">
        <f t="shared" ref="T3715:T3778" si="352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ref="P3716:P3779" si="353">ROUNDUP(E3716/L3716,0)</f>
        <v>106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42118.347997685189</v>
      </c>
      <c r="T3716" s="9">
        <f t="shared" si="352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53"/>
        <v>133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42036.787256944437</v>
      </c>
      <c r="T3717" s="9">
        <f t="shared" si="352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53"/>
        <v>52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42360.679502314808</v>
      </c>
      <c r="T3718" s="9">
        <f t="shared" si="352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53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42102.657974537033</v>
      </c>
      <c r="T3719" s="9">
        <f t="shared" si="352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53"/>
        <v>27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42032.507812499993</v>
      </c>
      <c r="T3720" s="9">
        <f t="shared" si="352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53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42147.521597222221</v>
      </c>
      <c r="T3721" s="9">
        <f t="shared" si="352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53"/>
        <v>87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42165.784791666665</v>
      </c>
      <c r="T3722" s="9">
        <f t="shared" si="352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53"/>
        <v>115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41927.727824074071</v>
      </c>
      <c r="T3723" s="9">
        <f t="shared" si="352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53"/>
        <v>48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42381.463506944441</v>
      </c>
      <c r="T3724" s="9">
        <f t="shared" si="352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53"/>
        <v>73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41943.544699074075</v>
      </c>
      <c r="T3725" s="9">
        <f t="shared" si="352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53"/>
        <v>50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42465.283101851855</v>
      </c>
      <c r="T3726" s="9">
        <f t="shared" si="352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53"/>
        <v>26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42401.736886574072</v>
      </c>
      <c r="T3727" s="9">
        <f t="shared" si="352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53"/>
        <v>63</v>
      </c>
      <c r="Q3728" t="str">
        <f t="shared" si="349"/>
        <v>theater</v>
      </c>
      <c r="R3728" t="str">
        <f t="shared" si="350"/>
        <v>plays</v>
      </c>
      <c r="S3728" s="9">
        <f t="shared" si="351"/>
        <v>42461.932534722226</v>
      </c>
      <c r="T3728" s="9">
        <f t="shared" si="352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53"/>
        <v>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42632.139976851853</v>
      </c>
      <c r="T3729" s="9">
        <f t="shared" si="352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53"/>
        <v>61</v>
      </c>
      <c r="Q3730" t="str">
        <f t="shared" si="349"/>
        <v>theater</v>
      </c>
      <c r="R3730" t="str">
        <f t="shared" si="350"/>
        <v>plays</v>
      </c>
      <c r="S3730" s="9">
        <f t="shared" si="351"/>
        <v>42204.962685185186</v>
      </c>
      <c r="T3730" s="9">
        <f t="shared" si="352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53"/>
        <v>73</v>
      </c>
      <c r="Q3731" t="str">
        <f t="shared" si="349"/>
        <v>theater</v>
      </c>
      <c r="R3731" t="str">
        <f t="shared" si="350"/>
        <v>plays</v>
      </c>
      <c r="S3731" s="9">
        <f t="shared" si="351"/>
        <v>42040.996666666666</v>
      </c>
      <c r="T3731" s="9">
        <f t="shared" si="352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53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42203.46943287037</v>
      </c>
      <c r="T3732" s="9">
        <f t="shared" si="352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53"/>
        <v>52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41983.544513888883</v>
      </c>
      <c r="T3733" s="9">
        <f t="shared" si="352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53"/>
        <v>33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41968.469131944446</v>
      </c>
      <c r="T3734" s="9">
        <f t="shared" si="352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53"/>
        <v>#DIV/0!</v>
      </c>
      <c r="Q3735" t="str">
        <f t="shared" si="349"/>
        <v>theater</v>
      </c>
      <c r="R3735" t="str">
        <f t="shared" si="350"/>
        <v>plays</v>
      </c>
      <c r="S3735" s="9">
        <f t="shared" si="351"/>
        <v>42102.816064814811</v>
      </c>
      <c r="T3735" s="9">
        <f t="shared" si="352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53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42089.693240740737</v>
      </c>
      <c r="T3736" s="9">
        <f t="shared" si="352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53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42122.484826388885</v>
      </c>
      <c r="T3737" s="9">
        <f t="shared" si="352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53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42048.503391203696</v>
      </c>
      <c r="T3738" s="9">
        <f t="shared" si="352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53"/>
        <v>38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42297.482673611106</v>
      </c>
      <c r="T3739" s="9">
        <f t="shared" si="352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53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41813.730381944442</v>
      </c>
      <c r="T3740" s="9">
        <f t="shared" si="352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53"/>
        <v>101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42548.241527777776</v>
      </c>
      <c r="T3741" s="9">
        <f t="shared" si="352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53"/>
        <v>26</v>
      </c>
      <c r="Q3742" t="str">
        <f t="shared" si="349"/>
        <v>theater</v>
      </c>
      <c r="R3742" t="str">
        <f t="shared" si="350"/>
        <v>plays</v>
      </c>
      <c r="S3742" s="9">
        <f t="shared" si="351"/>
        <v>41832.881423611107</v>
      </c>
      <c r="T3742" s="9">
        <f t="shared" si="352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53"/>
        <v>#DIV/0!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42325.712384259255</v>
      </c>
      <c r="T3743" s="9">
        <f t="shared" si="352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53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41858.006296296291</v>
      </c>
      <c r="T3744" s="9">
        <f t="shared" si="352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53"/>
        <v>#DIV/0!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41793.501898148148</v>
      </c>
      <c r="T3745" s="9">
        <f t="shared" si="352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53"/>
        <v>#DIV/0!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41793.605925925927</v>
      </c>
      <c r="T3746" s="9">
        <f t="shared" si="352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53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41831.489606481482</v>
      </c>
      <c r="T3747" s="9">
        <f t="shared" si="352"/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53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42621.18100694444</v>
      </c>
      <c r="T3748" s="9">
        <f t="shared" si="352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53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42164.091388888883</v>
      </c>
      <c r="T3749" s="9">
        <f t="shared" si="352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53"/>
        <v>100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42395.498101851852</v>
      </c>
      <c r="T3750" s="9">
        <f t="shared" si="352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53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42457.918842592589</v>
      </c>
      <c r="T3751" s="9">
        <f t="shared" si="352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53"/>
        <v>216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42016.773240740738</v>
      </c>
      <c r="T3752" s="9">
        <f t="shared" si="352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53"/>
        <v>121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42402.827233796292</v>
      </c>
      <c r="T3753" s="9">
        <f t="shared" si="352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53"/>
        <v>38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42619.594155092585</v>
      </c>
      <c r="T3754" s="9">
        <f t="shared" si="352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53"/>
        <v>173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42128.615740740737</v>
      </c>
      <c r="T3755" s="9">
        <f t="shared" si="352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53"/>
        <v>112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41808.67288194444</v>
      </c>
      <c r="T3756" s="9">
        <f t="shared" si="352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53"/>
        <v>26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42445.658645833326</v>
      </c>
      <c r="T3757" s="9">
        <f t="shared" si="352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53"/>
        <v>268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41771.606458333328</v>
      </c>
      <c r="T3758" s="9">
        <f t="shared" si="352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53"/>
        <v>76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41954.642534722218</v>
      </c>
      <c r="T3759" s="9">
        <f t="shared" si="352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53"/>
        <v>60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41747.26317129629</v>
      </c>
      <c r="T3760" s="9">
        <f t="shared" si="352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53"/>
        <v>51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42181.899918981479</v>
      </c>
      <c r="T3761" s="9">
        <f t="shared" si="352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53"/>
        <v>56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41739.316967592589</v>
      </c>
      <c r="T3762" s="9">
        <f t="shared" si="352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53"/>
        <v>167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42173.258530092593</v>
      </c>
      <c r="T3763" s="9">
        <f t="shared" si="352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53"/>
        <v>48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42193.605196759258</v>
      </c>
      <c r="T3764" s="9">
        <f t="shared" si="352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53"/>
        <v>65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42065.541967592588</v>
      </c>
      <c r="T3765" s="9">
        <f t="shared" si="352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53"/>
        <v>56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42499.634629629632</v>
      </c>
      <c r="T3766" s="9">
        <f t="shared" si="352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53"/>
        <v>75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41820.568078703705</v>
      </c>
      <c r="T3767" s="9">
        <f t="shared" si="352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53"/>
        <v>107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41787.958854166667</v>
      </c>
      <c r="T3768" s="9">
        <f t="shared" si="352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53"/>
        <v>42</v>
      </c>
      <c r="Q3769" t="str">
        <f t="shared" si="349"/>
        <v>theater</v>
      </c>
      <c r="R3769" t="str">
        <f t="shared" si="350"/>
        <v>musical</v>
      </c>
      <c r="S3769" s="9">
        <f t="shared" si="351"/>
        <v>42049.811307870368</v>
      </c>
      <c r="T3769" s="9">
        <f t="shared" si="352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53"/>
        <v>75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41772.519560185181</v>
      </c>
      <c r="T3770" s="9">
        <f t="shared" si="352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53"/>
        <v>74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42445.389803240738</v>
      </c>
      <c r="T3771" s="9">
        <f t="shared" si="352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53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42138.722337962965</v>
      </c>
      <c r="T3772" s="9">
        <f t="shared" si="352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53"/>
        <v>39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42493.64875</v>
      </c>
      <c r="T3773" s="9">
        <f t="shared" si="352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53"/>
        <v>167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42682.408634259256</v>
      </c>
      <c r="T3774" s="9">
        <f t="shared" si="352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53"/>
        <v>95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42655.79684027777</v>
      </c>
      <c r="T3775" s="9">
        <f t="shared" si="352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53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42087.583969907406</v>
      </c>
      <c r="T3776" s="9">
        <f t="shared" si="352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53"/>
        <v>144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42075.734293981477</v>
      </c>
      <c r="T3777" s="9">
        <f t="shared" si="352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53"/>
        <v>91</v>
      </c>
      <c r="Q3778" t="str">
        <f t="shared" si="349"/>
        <v>theater</v>
      </c>
      <c r="R3778" t="str">
        <f t="shared" si="350"/>
        <v>musical</v>
      </c>
      <c r="S3778" s="9">
        <f t="shared" si="351"/>
        <v>41814.159467592588</v>
      </c>
      <c r="T3778" s="9">
        <f t="shared" si="352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si="353"/>
        <v>49</v>
      </c>
      <c r="Q3779" t="str">
        <f t="shared" ref="Q3779:Q3842" si="355">LEFT(N3779,FIND("/", N3779)-1)</f>
        <v>theater</v>
      </c>
      <c r="R3779" t="str">
        <f t="shared" ref="R3779:R3842" si="356">RIGHT(N3779,LEN(N3779)-FIND("/",N3779)-0)</f>
        <v>musical</v>
      </c>
      <c r="S3779" s="9">
        <f t="shared" ref="S3779:S3842" si="357">(((J3779/60)/60)/24)+DATE(1970,1,1)+(-5/24)</f>
        <v>41886.903020833335</v>
      </c>
      <c r="T3779" s="9">
        <f t="shared" ref="T3779:T3842" si="358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ref="P3780:P3843" si="359">ROUNDUP(E3780/L3780,0)</f>
        <v>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41989.610879629625</v>
      </c>
      <c r="T3780" s="9">
        <f t="shared" si="358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9"/>
        <v>136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42425.527083333327</v>
      </c>
      <c r="T3781" s="9">
        <f t="shared" si="358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9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42166.011400462965</v>
      </c>
      <c r="T3782" s="9">
        <f t="shared" si="358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9"/>
        <v>95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41865.674594907403</v>
      </c>
      <c r="T3783" s="9">
        <f t="shared" si="358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9"/>
        <v>76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42546.653900462967</v>
      </c>
      <c r="T3784" s="9">
        <f t="shared" si="358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9"/>
        <v>65</v>
      </c>
      <c r="Q3785" t="str">
        <f t="shared" si="355"/>
        <v>theater</v>
      </c>
      <c r="R3785" t="str">
        <f t="shared" si="356"/>
        <v>musical</v>
      </c>
      <c r="S3785" s="9">
        <f t="shared" si="357"/>
        <v>42419.931944444441</v>
      </c>
      <c r="T3785" s="9">
        <f t="shared" si="358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9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42531.772361111107</v>
      </c>
      <c r="T3786" s="9">
        <f t="shared" si="358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9"/>
        <v>101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42548.430196759255</v>
      </c>
      <c r="T3787" s="9">
        <f t="shared" si="358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9"/>
        <v>94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42486.829571759255</v>
      </c>
      <c r="T3788" s="9">
        <f t="shared" si="358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9"/>
        <v>36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42167.326458333329</v>
      </c>
      <c r="T3789" s="9">
        <f t="shared" si="358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9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42333.487488425926</v>
      </c>
      <c r="T3790" s="9">
        <f t="shared" si="358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9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42138.590486111112</v>
      </c>
      <c r="T3791" s="9">
        <f t="shared" si="358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9"/>
        <v>#DIV/0!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42666.458599537036</v>
      </c>
      <c r="T3792" s="9">
        <f t="shared" si="358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9"/>
        <v>#DIV/0!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41766.4837037037</v>
      </c>
      <c r="T3793" s="9">
        <f t="shared" si="358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9"/>
        <v>18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42170.238680555551</v>
      </c>
      <c r="T3794" s="9">
        <f t="shared" si="358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9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41968.73065972222</v>
      </c>
      <c r="T3795" s="9">
        <f t="shared" si="358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9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42132.372152777774</v>
      </c>
      <c r="T3796" s="9">
        <f t="shared" si="358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9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42201.227893518517</v>
      </c>
      <c r="T3797" s="9">
        <f t="shared" si="358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9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42688.821250000001</v>
      </c>
      <c r="T3798" s="9">
        <f t="shared" si="358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9"/>
        <v>146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42084.673206018517</v>
      </c>
      <c r="T3799" s="9">
        <f t="shared" si="358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9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41831.514444444445</v>
      </c>
      <c r="T3800" s="9">
        <f t="shared" si="358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9"/>
        <v>101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42410.722719907404</v>
      </c>
      <c r="T3801" s="9">
        <f t="shared" si="358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9"/>
        <v>56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41982.528738425921</v>
      </c>
      <c r="T3802" s="9">
        <f t="shared" si="358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9"/>
        <v>48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41975.467777777776</v>
      </c>
      <c r="T3803" s="9">
        <f t="shared" si="358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9"/>
        <v>#DIV/0!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42268.917893518512</v>
      </c>
      <c r="T3804" s="9">
        <f t="shared" si="358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9"/>
        <v>59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42403.763518518514</v>
      </c>
      <c r="T3805" s="9">
        <f t="shared" si="358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9"/>
        <v>#DIV/0!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42526.801203703704</v>
      </c>
      <c r="T3806" s="9">
        <f t="shared" si="358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9"/>
        <v>2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41849.678703703699</v>
      </c>
      <c r="T3807" s="9">
        <f t="shared" si="358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9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41799.050706018512</v>
      </c>
      <c r="T3808" s="9">
        <f t="shared" si="358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9"/>
        <v>51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42090.700682870367</v>
      </c>
      <c r="T3809" s="9">
        <f t="shared" si="358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9"/>
        <v>42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42059.24559027778</v>
      </c>
      <c r="T3810" s="9">
        <f t="shared" si="358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9"/>
        <v>54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41800.318368055552</v>
      </c>
      <c r="T3811" s="9">
        <f t="shared" si="358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9"/>
        <v>71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42054.640717592592</v>
      </c>
      <c r="T3812" s="9">
        <f t="shared" si="358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9"/>
        <v>44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42487.418668981474</v>
      </c>
      <c r="T3813" s="9">
        <f t="shared" si="358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9"/>
        <v>200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42109.542916666665</v>
      </c>
      <c r="T3814" s="9">
        <f t="shared" si="358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9"/>
        <v>79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42497.067372685182</v>
      </c>
      <c r="T3815" s="9">
        <f t="shared" si="358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9"/>
        <v>62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42058.695740740739</v>
      </c>
      <c r="T3816" s="9">
        <f t="shared" si="358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9"/>
        <v>51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42207.051585648143</v>
      </c>
      <c r="T3817" s="9">
        <f t="shared" si="358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9"/>
        <v>49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41807.481747685182</v>
      </c>
      <c r="T3818" s="9">
        <f t="shared" si="358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9"/>
        <v>108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42284.488611111105</v>
      </c>
      <c r="T3819" s="9">
        <f t="shared" si="358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9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42045.634050925924</v>
      </c>
      <c r="T3820" s="9">
        <f t="shared" si="358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9"/>
        <v>41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42184.001203703701</v>
      </c>
      <c r="T3821" s="9">
        <f t="shared" si="358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9"/>
        <v>22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42160.443483796298</v>
      </c>
      <c r="T3822" s="9">
        <f t="shared" si="358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9"/>
        <v>80</v>
      </c>
      <c r="Q3823" t="str">
        <f t="shared" si="355"/>
        <v>theater</v>
      </c>
      <c r="R3823" t="str">
        <f t="shared" si="356"/>
        <v>plays</v>
      </c>
      <c r="S3823" s="9">
        <f t="shared" si="357"/>
        <v>42340.972303240742</v>
      </c>
      <c r="T3823" s="9">
        <f t="shared" si="358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9"/>
        <v>73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42329.629826388882</v>
      </c>
      <c r="T3824" s="9">
        <f t="shared" si="358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9"/>
        <v>65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42170.701898148145</v>
      </c>
      <c r="T3825" s="9">
        <f t="shared" si="358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9"/>
        <v>39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42571.417858796289</v>
      </c>
      <c r="T3826" s="9">
        <f t="shared" si="358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9"/>
        <v>108</v>
      </c>
      <c r="Q3827" t="str">
        <f t="shared" si="355"/>
        <v>theater</v>
      </c>
      <c r="R3827" t="str">
        <f t="shared" si="356"/>
        <v>plays</v>
      </c>
      <c r="S3827" s="9">
        <f t="shared" si="357"/>
        <v>42150.861273148148</v>
      </c>
      <c r="T3827" s="9">
        <f t="shared" si="358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9"/>
        <v>28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42101.215208333328</v>
      </c>
      <c r="T3828" s="9">
        <f t="shared" si="358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9"/>
        <v>71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42034.719918981478</v>
      </c>
      <c r="T3829" s="9">
        <f t="shared" si="358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9"/>
        <v>179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41944.319293981483</v>
      </c>
      <c r="T3830" s="9">
        <f t="shared" si="358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9"/>
        <v>63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42593.657071759262</v>
      </c>
      <c r="T3831" s="9">
        <f t="shared" si="358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9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42503.532534722217</v>
      </c>
      <c r="T3832" s="9">
        <f t="shared" si="358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9"/>
        <v>59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41927.640567129631</v>
      </c>
      <c r="T3833" s="9">
        <f t="shared" si="358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9"/>
        <v>140</v>
      </c>
      <c r="Q3834" t="str">
        <f t="shared" si="355"/>
        <v>theater</v>
      </c>
      <c r="R3834" t="str">
        <f t="shared" si="356"/>
        <v>plays</v>
      </c>
      <c r="S3834" s="9">
        <f t="shared" si="357"/>
        <v>42374.906655092585</v>
      </c>
      <c r="T3834" s="9">
        <f t="shared" si="358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9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41963.66402777777</v>
      </c>
      <c r="T3835" s="9">
        <f t="shared" si="358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9"/>
        <v>58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42143.236886574072</v>
      </c>
      <c r="T3836" s="9">
        <f t="shared" si="358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9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42460.733888888884</v>
      </c>
      <c r="T3837" s="9">
        <f t="shared" si="358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9"/>
        <v>65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42553.718194444438</v>
      </c>
      <c r="T3838" s="9">
        <f t="shared" si="358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9"/>
        <v>121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42152.557384259257</v>
      </c>
      <c r="T3839" s="9">
        <f t="shared" si="358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9"/>
        <v>1009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42116.502418981479</v>
      </c>
      <c r="T3840" s="9">
        <f t="shared" si="358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9"/>
        <v>64</v>
      </c>
      <c r="Q3841" t="str">
        <f t="shared" si="355"/>
        <v>theater</v>
      </c>
      <c r="R3841" t="str">
        <f t="shared" si="356"/>
        <v>plays</v>
      </c>
      <c r="S3841" s="9">
        <f t="shared" si="357"/>
        <v>42154.934305555551</v>
      </c>
      <c r="T3841" s="9">
        <f t="shared" si="358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9"/>
        <v>22</v>
      </c>
      <c r="Q3842" t="str">
        <f t="shared" si="355"/>
        <v>theater</v>
      </c>
      <c r="R3842" t="str">
        <f t="shared" si="356"/>
        <v>plays</v>
      </c>
      <c r="S3842" s="9">
        <f t="shared" si="357"/>
        <v>42432.493391203701</v>
      </c>
      <c r="T3842" s="9">
        <f t="shared" si="358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si="359"/>
        <v>26</v>
      </c>
      <c r="Q3843" t="str">
        <f t="shared" ref="Q3843:Q3906" si="361">LEFT(N3843,FIND("/", N3843)-1)</f>
        <v>theater</v>
      </c>
      <c r="R3843" t="str">
        <f t="shared" ref="R3843:R3906" si="362">RIGHT(N3843,LEN(N3843)-FIND("/",N3843)-0)</f>
        <v>plays</v>
      </c>
      <c r="S3843" s="9">
        <f t="shared" ref="S3843:S3906" si="363">(((J3843/60)/60)/24)+DATE(1970,1,1)+(-5/24)</f>
        <v>41780.57739583333</v>
      </c>
      <c r="T3843" s="9">
        <f t="shared" ref="T3843:T3906" si="364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ref="P3844:P3907" si="365">ROUNDUP(E3844/L3844,0)</f>
        <v>48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41740.285324074073</v>
      </c>
      <c r="T3844" s="9">
        <f t="shared" si="364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5"/>
        <v>57</v>
      </c>
      <c r="Q3845" t="str">
        <f t="shared" si="361"/>
        <v>theater</v>
      </c>
      <c r="R3845" t="str">
        <f t="shared" si="362"/>
        <v>plays</v>
      </c>
      <c r="S3845" s="9">
        <f t="shared" si="363"/>
        <v>41765.864166666666</v>
      </c>
      <c r="T3845" s="9">
        <f t="shared" si="364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5"/>
        <v>82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41766.408958333333</v>
      </c>
      <c r="T3846" s="9">
        <f t="shared" si="364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5"/>
        <v>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42248.418680555551</v>
      </c>
      <c r="T3847" s="9">
        <f t="shared" si="364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5"/>
        <v>24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41885.01321759259</v>
      </c>
      <c r="T3848" s="9">
        <f t="shared" si="364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5"/>
        <v>189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42159.016099537032</v>
      </c>
      <c r="T3849" s="9">
        <f t="shared" si="364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5"/>
        <v>50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42265.608668981477</v>
      </c>
      <c r="T3850" s="9">
        <f t="shared" si="364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5"/>
        <v>76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42136.558842592589</v>
      </c>
      <c r="T3851" s="9">
        <f t="shared" si="364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5"/>
        <v>10</v>
      </c>
      <c r="Q3852" t="str">
        <f t="shared" si="361"/>
        <v>theater</v>
      </c>
      <c r="R3852" t="str">
        <f t="shared" si="362"/>
        <v>plays</v>
      </c>
      <c r="S3852" s="9">
        <f t="shared" si="363"/>
        <v>41974.916006944441</v>
      </c>
      <c r="T3852" s="9">
        <f t="shared" si="364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5"/>
        <v>36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42172.23123842592</v>
      </c>
      <c r="T3853" s="9">
        <f t="shared" si="364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5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42064.982361111113</v>
      </c>
      <c r="T3854" s="9">
        <f t="shared" si="364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5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41848.631689814814</v>
      </c>
      <c r="T3855" s="9">
        <f t="shared" si="364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5"/>
        <v>90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42103.67659722222</v>
      </c>
      <c r="T3856" s="9">
        <f t="shared" si="364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5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42059.762395833335</v>
      </c>
      <c r="T3857" s="9">
        <f t="shared" si="364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5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42041.534756944442</v>
      </c>
      <c r="T3858" s="9">
        <f t="shared" si="364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5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41829.528819444444</v>
      </c>
      <c r="T3859" s="9">
        <f t="shared" si="364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5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42128.222731481481</v>
      </c>
      <c r="T3860" s="9">
        <f t="shared" si="364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5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41789.685266203705</v>
      </c>
      <c r="T3861" s="9">
        <f t="shared" si="364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5"/>
        <v>82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41833.452662037031</v>
      </c>
      <c r="T3862" s="9">
        <f t="shared" si="364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5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41914.381678240738</v>
      </c>
      <c r="T3863" s="9">
        <f t="shared" si="364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5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42611.052731481475</v>
      </c>
      <c r="T3864" s="9">
        <f t="shared" si="364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5"/>
        <v>#DIV/0!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42253.424826388888</v>
      </c>
      <c r="T3865" s="9">
        <f t="shared" si="364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5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42295.683495370373</v>
      </c>
      <c r="T3866" s="9">
        <f t="shared" si="364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5"/>
        <v>47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41841.44326388889</v>
      </c>
      <c r="T3867" s="9">
        <f t="shared" si="364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5"/>
        <v>6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42402.738668981481</v>
      </c>
      <c r="T3868" s="9">
        <f t="shared" si="364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5"/>
        <v>51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42509.605775462966</v>
      </c>
      <c r="T3869" s="9">
        <f t="shared" si="364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5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41865.451446759253</v>
      </c>
      <c r="T3870" s="9">
        <f t="shared" si="364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5"/>
        <v>31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42047.516111111108</v>
      </c>
      <c r="T3871" s="9">
        <f t="shared" si="364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5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41792.963865740734</v>
      </c>
      <c r="T3872" s="9">
        <f t="shared" si="364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5"/>
        <v>14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42763.572337962956</v>
      </c>
      <c r="T3873" s="9">
        <f t="shared" si="364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5"/>
        <v>#DIV/0!</v>
      </c>
      <c r="Q3874" t="str">
        <f t="shared" si="361"/>
        <v>theater</v>
      </c>
      <c r="R3874" t="str">
        <f t="shared" si="362"/>
        <v>musical</v>
      </c>
      <c r="S3874" s="9">
        <f t="shared" si="363"/>
        <v>42179.9374537037</v>
      </c>
      <c r="T3874" s="9">
        <f t="shared" si="364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5"/>
        <v>#DIV/0!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42255.487673611111</v>
      </c>
      <c r="T3875" s="9">
        <f t="shared" si="364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5"/>
        <v>#DIV/0!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42006.808124999996</v>
      </c>
      <c r="T3876" s="9">
        <f t="shared" si="364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5"/>
        <v>#DIV/0!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42615.138483796291</v>
      </c>
      <c r="T3877" s="9">
        <f t="shared" si="364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5"/>
        <v>45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42372.415833333333</v>
      </c>
      <c r="T3878" s="9">
        <f t="shared" si="364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5"/>
        <v>89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42682.469351851854</v>
      </c>
      <c r="T3879" s="9">
        <f t="shared" si="364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5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42154.610486111109</v>
      </c>
      <c r="T3880" s="9">
        <f t="shared" si="364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5"/>
        <v>#DIV/0!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41999.652731481481</v>
      </c>
      <c r="T3881" s="9">
        <f t="shared" si="364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5"/>
        <v>58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41815.606712962959</v>
      </c>
      <c r="T3882" s="9">
        <f t="shared" si="364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5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42755.810173611106</v>
      </c>
      <c r="T3883" s="9">
        <f t="shared" si="364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5"/>
        <v>#DIV/0!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42373.77511574074</v>
      </c>
      <c r="T3884" s="9">
        <f t="shared" si="364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5"/>
        <v>#DIV/0!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41854.394317129627</v>
      </c>
      <c r="T3885" s="9">
        <f t="shared" si="364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5"/>
        <v>#DIV/0!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42065.583240740736</v>
      </c>
      <c r="T3886" s="9">
        <f t="shared" si="364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5"/>
        <v>#DIV/0!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42469.742951388886</v>
      </c>
      <c r="T3887" s="9">
        <f t="shared" si="364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5"/>
        <v>#DIV/0!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41954.019699074073</v>
      </c>
      <c r="T3888" s="9">
        <f t="shared" si="364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5"/>
        <v>18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42079.649641203701</v>
      </c>
      <c r="T3889" s="9">
        <f t="shared" si="364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5"/>
        <v>39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42762.337476851848</v>
      </c>
      <c r="T3890" s="9">
        <f t="shared" si="364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5"/>
        <v>14</v>
      </c>
      <c r="Q3891" t="str">
        <f t="shared" si="361"/>
        <v>theater</v>
      </c>
      <c r="R3891" t="str">
        <f t="shared" si="362"/>
        <v>plays</v>
      </c>
      <c r="S3891" s="9">
        <f t="shared" si="363"/>
        <v>41976.796643518515</v>
      </c>
      <c r="T3891" s="9">
        <f t="shared" si="364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5"/>
        <v>316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42171.55027777778</v>
      </c>
      <c r="T3892" s="9">
        <f t="shared" si="364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5"/>
        <v>38</v>
      </c>
      <c r="Q3893" t="str">
        <f t="shared" si="361"/>
        <v>theater</v>
      </c>
      <c r="R3893" t="str">
        <f t="shared" si="362"/>
        <v>plays</v>
      </c>
      <c r="S3893" s="9">
        <f t="shared" si="363"/>
        <v>42055.924120370364</v>
      </c>
      <c r="T3893" s="9">
        <f t="shared" si="364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5"/>
        <v>#DIV/0!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41867.44394675926</v>
      </c>
      <c r="T3894" s="9">
        <f t="shared" si="364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5"/>
        <v>129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41779.449537037035</v>
      </c>
      <c r="T3895" s="9">
        <f t="shared" si="364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5"/>
        <v>48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42679.750138888885</v>
      </c>
      <c r="T3896" s="9">
        <f t="shared" si="364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5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42032.041875000003</v>
      </c>
      <c r="T3897" s="9">
        <f t="shared" si="364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5"/>
        <v>43</v>
      </c>
      <c r="Q3898" t="str">
        <f t="shared" si="361"/>
        <v>theater</v>
      </c>
      <c r="R3898" t="str">
        <f t="shared" si="362"/>
        <v>plays</v>
      </c>
      <c r="S3898" s="9">
        <f t="shared" si="363"/>
        <v>41792.983541666668</v>
      </c>
      <c r="T3898" s="9">
        <f t="shared" si="364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5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41982.665312499994</v>
      </c>
      <c r="T3899" s="9">
        <f t="shared" si="364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5"/>
        <v>51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42193.273958333331</v>
      </c>
      <c r="T3900" s="9">
        <f t="shared" si="364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5"/>
        <v>63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41843.566678240735</v>
      </c>
      <c r="T3901" s="9">
        <f t="shared" si="364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5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42135.884155092594</v>
      </c>
      <c r="T3902" s="9">
        <f t="shared" si="364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5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42317.618043981485</v>
      </c>
      <c r="T3903" s="9">
        <f t="shared" si="364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5"/>
        <v>48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42663.259745370371</v>
      </c>
      <c r="T3904" s="9">
        <f t="shared" si="364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5"/>
        <v>#DIV/0!</v>
      </c>
      <c r="Q3905" t="str">
        <f t="shared" si="361"/>
        <v>theater</v>
      </c>
      <c r="R3905" t="str">
        <f t="shared" si="362"/>
        <v>plays</v>
      </c>
      <c r="S3905" s="9">
        <f t="shared" si="363"/>
        <v>42185.802835648145</v>
      </c>
      <c r="T3905" s="9">
        <f t="shared" si="364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5"/>
        <v>2</v>
      </c>
      <c r="Q3906" t="str">
        <f t="shared" si="361"/>
        <v>theater</v>
      </c>
      <c r="R3906" t="str">
        <f t="shared" si="362"/>
        <v>plays</v>
      </c>
      <c r="S3906" s="9">
        <f t="shared" si="363"/>
        <v>42095.020833333336</v>
      </c>
      <c r="T3906" s="9">
        <f t="shared" si="364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si="365"/>
        <v>25</v>
      </c>
      <c r="Q3907" t="str">
        <f t="shared" ref="Q3907:Q3970" si="367">LEFT(N3907,FIND("/", N3907)-1)</f>
        <v>theater</v>
      </c>
      <c r="R3907" t="str">
        <f t="shared" ref="R3907:R3970" si="368">RIGHT(N3907,LEN(N3907)-FIND("/",N3907)-0)</f>
        <v>plays</v>
      </c>
      <c r="S3907" s="9">
        <f t="shared" ref="S3907:S3970" si="369">(((J3907/60)/60)/24)+DATE(1970,1,1)+(-5/24)</f>
        <v>42124.415543981479</v>
      </c>
      <c r="T3907" s="9">
        <f t="shared" ref="T3907:T3970" si="370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ref="P3908:P3971" si="371">ROUNDUP(E3908/L3908,0)</f>
        <v>64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42143.709409722222</v>
      </c>
      <c r="T3908" s="9">
        <f t="shared" si="370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71"/>
        <v>39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41906.611180555556</v>
      </c>
      <c r="T3909" s="9">
        <f t="shared" si="370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71"/>
        <v>17</v>
      </c>
      <c r="Q3910" t="str">
        <f t="shared" si="367"/>
        <v>theater</v>
      </c>
      <c r="R3910" t="str">
        <f t="shared" si="368"/>
        <v>plays</v>
      </c>
      <c r="S3910" s="9">
        <f t="shared" si="369"/>
        <v>41833.927037037036</v>
      </c>
      <c r="T3910" s="9">
        <f t="shared" si="370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71"/>
        <v>34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41863.150949074072</v>
      </c>
      <c r="T3911" s="9">
        <f t="shared" si="370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71"/>
        <v>62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42224.548576388886</v>
      </c>
      <c r="T3912" s="9">
        <f t="shared" si="370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71"/>
        <v>84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41939.603900462964</v>
      </c>
      <c r="T3913" s="9">
        <f t="shared" si="370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71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42059.061689814807</v>
      </c>
      <c r="T3914" s="9">
        <f t="shared" si="370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71"/>
        <v>143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42308.002881944441</v>
      </c>
      <c r="T3915" s="9">
        <f t="shared" si="370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71"/>
        <v>34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42114.610601851848</v>
      </c>
      <c r="T3916" s="9">
        <f t="shared" si="370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71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42492.776724537034</v>
      </c>
      <c r="T3917" s="9">
        <f t="shared" si="370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71"/>
        <v>#DIV/0!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42494.263333333329</v>
      </c>
      <c r="T3918" s="9">
        <f t="shared" si="370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71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41863.318993055553</v>
      </c>
      <c r="T3919" s="9">
        <f t="shared" si="370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71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41843.456284722219</v>
      </c>
      <c r="T3920" s="9">
        <f t="shared" si="370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71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42358.476539351854</v>
      </c>
      <c r="T3921" s="9">
        <f t="shared" si="370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71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42657.178935185184</v>
      </c>
      <c r="T3922" s="9">
        <f t="shared" si="370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71"/>
        <v>#DIV/0!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41926.333969907406</v>
      </c>
      <c r="T3923" s="9">
        <f t="shared" si="370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71"/>
        <v>11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42020.560300925928</v>
      </c>
      <c r="T3924" s="9">
        <f t="shared" si="370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71"/>
        <v>82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42075.771655092591</v>
      </c>
      <c r="T3925" s="9">
        <f t="shared" si="370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71"/>
        <v>58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41786.751412037032</v>
      </c>
      <c r="T3926" s="9">
        <f t="shared" si="370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71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41820.662488425922</v>
      </c>
      <c r="T3927" s="9">
        <f t="shared" si="370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71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41969.876712962963</v>
      </c>
      <c r="T3928" s="9">
        <f t="shared" si="370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71"/>
        <v>13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41830.059074074074</v>
      </c>
      <c r="T3929" s="9">
        <f t="shared" si="370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71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42265.474849537037</v>
      </c>
      <c r="T3930" s="9">
        <f t="shared" si="370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71"/>
        <v>33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42601.618807870364</v>
      </c>
      <c r="T3931" s="9">
        <f t="shared" si="370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71"/>
        <v>#DIV/0!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42433.13041666666</v>
      </c>
      <c r="T3932" s="9">
        <f t="shared" si="370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71"/>
        <v>#DIV/0!</v>
      </c>
      <c r="Q3933" t="str">
        <f t="shared" si="367"/>
        <v>theater</v>
      </c>
      <c r="R3933" t="str">
        <f t="shared" si="368"/>
        <v>plays</v>
      </c>
      <c r="S3933" s="9">
        <f t="shared" si="369"/>
        <v>42227.943368055552</v>
      </c>
      <c r="T3933" s="9">
        <f t="shared" si="370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71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42414.960231481477</v>
      </c>
      <c r="T3934" s="9">
        <f t="shared" si="370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71"/>
        <v>92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42538.759976851848</v>
      </c>
      <c r="T3935" s="9">
        <f t="shared" si="370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71"/>
        <v>46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42233.463414351849</v>
      </c>
      <c r="T3936" s="9">
        <f t="shared" si="370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71"/>
        <v>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42221.448449074065</v>
      </c>
      <c r="T3937" s="9">
        <f t="shared" si="370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71"/>
        <v>#DIV/0!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42675.054629629631</v>
      </c>
      <c r="T3938" s="9">
        <f t="shared" si="370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71"/>
        <v>249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42534.423148148147</v>
      </c>
      <c r="T3939" s="9">
        <f t="shared" si="370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71"/>
        <v>80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42151.697384259263</v>
      </c>
      <c r="T3940" s="9">
        <f t="shared" si="370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71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41915.191886574074</v>
      </c>
      <c r="T3941" s="9">
        <f t="shared" si="370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71"/>
        <v>6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41961.284155092588</v>
      </c>
      <c r="T3942" s="9">
        <f t="shared" si="370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71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41940.378900462958</v>
      </c>
      <c r="T3943" s="9">
        <f t="shared" si="370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71"/>
        <v>#DIV/0!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42111.695763888885</v>
      </c>
      <c r="T3944" s="9">
        <f t="shared" si="370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71"/>
        <v>138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42279.570231481477</v>
      </c>
      <c r="T3945" s="9">
        <f t="shared" si="370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71"/>
        <v>#DIV/0!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42213.454571759255</v>
      </c>
      <c r="T3946" s="9">
        <f t="shared" si="370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71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42109.593379629623</v>
      </c>
      <c r="T3947" s="9">
        <f t="shared" si="370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71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42031.625254629624</v>
      </c>
      <c r="T3948" s="9">
        <f t="shared" si="370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71"/>
        <v>51</v>
      </c>
      <c r="Q3949" t="str">
        <f t="shared" si="367"/>
        <v>theater</v>
      </c>
      <c r="R3949" t="str">
        <f t="shared" si="368"/>
        <v>plays</v>
      </c>
      <c r="S3949" s="9">
        <f t="shared" si="369"/>
        <v>42614.934537037036</v>
      </c>
      <c r="T3949" s="9">
        <f t="shared" si="370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71"/>
        <v>#DIV/0!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41829.117164351846</v>
      </c>
      <c r="T3950" s="9">
        <f t="shared" si="370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71"/>
        <v>50</v>
      </c>
      <c r="Q3951" t="str">
        <f t="shared" si="367"/>
        <v>theater</v>
      </c>
      <c r="R3951" t="str">
        <f t="shared" si="368"/>
        <v>plays</v>
      </c>
      <c r="S3951" s="9">
        <f t="shared" si="369"/>
        <v>42015.912280092591</v>
      </c>
      <c r="T3951" s="9">
        <f t="shared" si="370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71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42439.493981481479</v>
      </c>
      <c r="T3952" s="9">
        <f t="shared" si="370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71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42433.617384259262</v>
      </c>
      <c r="T3953" s="9">
        <f t="shared" si="370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71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42243.582060185181</v>
      </c>
      <c r="T3954" s="9">
        <f t="shared" si="370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71"/>
        <v>#DIV/0!</v>
      </c>
      <c r="Q3955" t="str">
        <f t="shared" si="367"/>
        <v>theater</v>
      </c>
      <c r="R3955" t="str">
        <f t="shared" si="368"/>
        <v>plays</v>
      </c>
      <c r="S3955" s="9">
        <f t="shared" si="369"/>
        <v>42549.840115740742</v>
      </c>
      <c r="T3955" s="9">
        <f t="shared" si="370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71"/>
        <v>#DIV/0!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41774.442870370367</v>
      </c>
      <c r="T3956" s="9">
        <f t="shared" si="370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71"/>
        <v>54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42306.640520833331</v>
      </c>
      <c r="T3957" s="9">
        <f t="shared" si="370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71"/>
        <v>#DIV/0!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42457.723692129628</v>
      </c>
      <c r="T3958" s="9">
        <f t="shared" si="370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71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42513.767986111103</v>
      </c>
      <c r="T3959" s="9">
        <f t="shared" si="370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71"/>
        <v>41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41816.742037037038</v>
      </c>
      <c r="T3960" s="9">
        <f t="shared" si="370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71"/>
        <v>25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41880.580509259256</v>
      </c>
      <c r="T3961" s="9">
        <f t="shared" si="370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71"/>
        <v>12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42342.63722222222</v>
      </c>
      <c r="T3962" s="9">
        <f t="shared" si="370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71"/>
        <v>11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41745.682986111111</v>
      </c>
      <c r="T3963" s="9">
        <f t="shared" si="370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71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42311.413124999999</v>
      </c>
      <c r="T3964" s="9">
        <f t="shared" si="370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71"/>
        <v>#DIV/0!</v>
      </c>
      <c r="Q3965" t="str">
        <f t="shared" si="367"/>
        <v>theater</v>
      </c>
      <c r="R3965" t="str">
        <f t="shared" si="368"/>
        <v>plays</v>
      </c>
      <c r="S3965" s="9">
        <f t="shared" si="369"/>
        <v>42295.945798611108</v>
      </c>
      <c r="T3965" s="9">
        <f t="shared" si="370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71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42053.513726851852</v>
      </c>
      <c r="T3966" s="9">
        <f t="shared" si="370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71"/>
        <v>72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42414.027546296296</v>
      </c>
      <c r="T3967" s="9">
        <f t="shared" si="370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71"/>
        <v>23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41801.503217592588</v>
      </c>
      <c r="T3968" s="9">
        <f t="shared" si="370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71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42770.082256944443</v>
      </c>
      <c r="T3969" s="9">
        <f t="shared" si="370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71"/>
        <v>48</v>
      </c>
      <c r="Q3970" t="str">
        <f t="shared" si="367"/>
        <v>theater</v>
      </c>
      <c r="R3970" t="str">
        <f t="shared" si="368"/>
        <v>plays</v>
      </c>
      <c r="S3970" s="9">
        <f t="shared" si="369"/>
        <v>42452.60732638889</v>
      </c>
      <c r="T3970" s="9">
        <f t="shared" si="370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si="371"/>
        <v>36</v>
      </c>
      <c r="Q3971" t="str">
        <f t="shared" ref="Q3971:Q4034" si="373">LEFT(N3971,FIND("/", N3971)-1)</f>
        <v>theater</v>
      </c>
      <c r="R3971" t="str">
        <f t="shared" ref="R3971:R4034" si="374">RIGHT(N3971,LEN(N3971)-FIND("/",N3971)-0)</f>
        <v>plays</v>
      </c>
      <c r="S3971" s="9">
        <f t="shared" ref="S3971:S4034" si="375">(((J3971/60)/60)/24)+DATE(1970,1,1)+(-5/24)</f>
        <v>42601.646365740737</v>
      </c>
      <c r="T3971" s="9">
        <f t="shared" ref="T3971:T4034" si="376"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ref="P3972:P4035" si="377">ROUNDUP(E3972/L3972,0)</f>
        <v>6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42447.655219907399</v>
      </c>
      <c r="T3972" s="9">
        <f t="shared" si="376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7"/>
        <v>23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41811.327847222223</v>
      </c>
      <c r="T3973" s="9">
        <f t="shared" si="376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7"/>
        <v>27</v>
      </c>
      <c r="Q3974" t="str">
        <f t="shared" si="373"/>
        <v>theater</v>
      </c>
      <c r="R3974" t="str">
        <f t="shared" si="374"/>
        <v>plays</v>
      </c>
      <c r="S3974" s="9">
        <f t="shared" si="375"/>
        <v>41980.859189814808</v>
      </c>
      <c r="T3974" s="9">
        <f t="shared" si="376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7"/>
        <v>106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42469.475810185184</v>
      </c>
      <c r="T3975" s="9">
        <f t="shared" si="376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7"/>
        <v>30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42493.338518518511</v>
      </c>
      <c r="T3976" s="9">
        <f t="shared" si="376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7"/>
        <v>#DIV/0!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42534.658541666664</v>
      </c>
      <c r="T3977" s="9">
        <f t="shared" si="376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7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41830.650011574071</v>
      </c>
      <c r="T3978" s="9">
        <f t="shared" si="376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7"/>
        <v>218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42543.580231481479</v>
      </c>
      <c r="T3979" s="9">
        <f t="shared" si="376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7"/>
        <v>27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41975.434641203705</v>
      </c>
      <c r="T3980" s="9">
        <f t="shared" si="376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7"/>
        <v>19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42069.695104166669</v>
      </c>
      <c r="T3981" s="9">
        <f t="shared" si="376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7"/>
        <v>65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41795.390590277777</v>
      </c>
      <c r="T3982" s="9">
        <f t="shared" si="376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7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42507.971631944441</v>
      </c>
      <c r="T3983" s="9">
        <f t="shared" si="376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7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42132.601620370369</v>
      </c>
      <c r="T3984" s="9">
        <f t="shared" si="376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7"/>
        <v>85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41747.661527777775</v>
      </c>
      <c r="T3985" s="9">
        <f t="shared" si="376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7"/>
        <v>10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41920.755138888882</v>
      </c>
      <c r="T3986" s="9">
        <f t="shared" si="376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7"/>
        <v>34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42399.499074074069</v>
      </c>
      <c r="T3987" s="9">
        <f t="shared" si="376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7"/>
        <v>38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42467.340208333328</v>
      </c>
      <c r="T3988" s="9">
        <f t="shared" si="376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7"/>
        <v>12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41765.716319444444</v>
      </c>
      <c r="T3989" s="9">
        <f t="shared" si="376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7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42229.872835648144</v>
      </c>
      <c r="T3990" s="9">
        <f t="shared" si="376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7"/>
        <v>#DIV/0!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42286.541446759256</v>
      </c>
      <c r="T3991" s="9">
        <f t="shared" si="376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7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42401.464039351849</v>
      </c>
      <c r="T3992" s="9">
        <f t="shared" si="376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7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42125.436134259253</v>
      </c>
      <c r="T3993" s="9">
        <f t="shared" si="376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7"/>
        <v>61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42289.732164351844</v>
      </c>
      <c r="T3994" s="9">
        <f t="shared" si="376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7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42107.656388888885</v>
      </c>
      <c r="T3995" s="9">
        <f t="shared" si="376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7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41809.181597222218</v>
      </c>
      <c r="T3996" s="9">
        <f t="shared" si="376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7"/>
        <v>18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42019.475428240738</v>
      </c>
      <c r="T3997" s="9">
        <f t="shared" si="376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7"/>
        <v>30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41950.058611111104</v>
      </c>
      <c r="T3998" s="9">
        <f t="shared" si="376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7"/>
        <v>#DIV/0!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42069.183113425919</v>
      </c>
      <c r="T3999" s="9">
        <f t="shared" si="376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7"/>
        <v>60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42061.754930555551</v>
      </c>
      <c r="T4000" s="9">
        <f t="shared" si="376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7"/>
        <v>83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41842.620347222219</v>
      </c>
      <c r="T4001" s="9">
        <f t="shared" si="376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7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42437.437013888884</v>
      </c>
      <c r="T4002" s="9">
        <f t="shared" si="376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7"/>
        <v>33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42775.755879629629</v>
      </c>
      <c r="T4003" s="9">
        <f t="shared" si="376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7"/>
        <v>6</v>
      </c>
      <c r="Q4004" t="str">
        <f t="shared" si="373"/>
        <v>theater</v>
      </c>
      <c r="R4004" t="str">
        <f t="shared" si="374"/>
        <v>plays</v>
      </c>
      <c r="S4004" s="9">
        <f t="shared" si="375"/>
        <v>41878.835196759253</v>
      </c>
      <c r="T4004" s="9">
        <f t="shared" si="376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7"/>
        <v>101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42020.379016203697</v>
      </c>
      <c r="T4005" s="9">
        <f t="shared" si="376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7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41889.954363425924</v>
      </c>
      <c r="T4006" s="9">
        <f t="shared" si="376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7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41872.599363425921</v>
      </c>
      <c r="T4007" s="9">
        <f t="shared" si="376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7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42391.564664351848</v>
      </c>
      <c r="T4008" s="9">
        <f t="shared" si="376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7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41848.564594907402</v>
      </c>
      <c r="T4009" s="9">
        <f t="shared" si="376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7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42177.755868055552</v>
      </c>
      <c r="T4010" s="9">
        <f t="shared" si="376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7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41851.492592592593</v>
      </c>
      <c r="T4011" s="9">
        <f t="shared" si="376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7"/>
        <v>46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41921.562106481477</v>
      </c>
      <c r="T4012" s="9">
        <f t="shared" si="376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7"/>
        <v>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42002.336550925924</v>
      </c>
      <c r="T4013" s="9">
        <f t="shared" si="376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7"/>
        <v>#DIV/0!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42096.336215277777</v>
      </c>
      <c r="T4014" s="9">
        <f t="shared" si="376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7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42021.092858796292</v>
      </c>
      <c r="T4015" s="9">
        <f t="shared" si="376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7"/>
        <v>#DIV/0!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42419.037835648145</v>
      </c>
      <c r="T4016" s="9">
        <f t="shared" si="376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7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42174.572488425918</v>
      </c>
      <c r="T4017" s="9">
        <f t="shared" si="376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7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41869.664351851847</v>
      </c>
      <c r="T4018" s="9">
        <f t="shared" si="376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7"/>
        <v>53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41856.463819444441</v>
      </c>
      <c r="T4019" s="9">
        <f t="shared" si="376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7"/>
        <v>33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42620.702638888884</v>
      </c>
      <c r="T4020" s="9">
        <f t="shared" si="376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7"/>
        <v>8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42417.467546296299</v>
      </c>
      <c r="T4021" s="9">
        <f t="shared" si="376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7"/>
        <v>34</v>
      </c>
      <c r="Q4022" t="str">
        <f t="shared" si="373"/>
        <v>theater</v>
      </c>
      <c r="R4022" t="str">
        <f t="shared" si="374"/>
        <v>plays</v>
      </c>
      <c r="S4022" s="9">
        <f t="shared" si="375"/>
        <v>42056.982627314814</v>
      </c>
      <c r="T4022" s="9">
        <f t="shared" si="376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7"/>
        <v>63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41878.703217592592</v>
      </c>
      <c r="T4023" s="9">
        <f t="shared" si="376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7"/>
        <v>64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41990.375775462955</v>
      </c>
      <c r="T4024" s="9">
        <f t="shared" si="376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7"/>
        <v>#DIV/0!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42408.791238425918</v>
      </c>
      <c r="T4025" s="9">
        <f t="shared" si="376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7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42217.461770833332</v>
      </c>
      <c r="T4026" s="9">
        <f t="shared" si="376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7"/>
        <v>63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42151.029351851852</v>
      </c>
      <c r="T4027" s="9">
        <f t="shared" si="376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7"/>
        <v>#DIV/0!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42282.447210648148</v>
      </c>
      <c r="T4028" s="9">
        <f t="shared" si="376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7"/>
        <v>31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42768.762511574074</v>
      </c>
      <c r="T4029" s="9">
        <f t="shared" si="376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7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41765.730324074073</v>
      </c>
      <c r="T4030" s="9">
        <f t="shared" si="376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7"/>
        <v>#DIV/0!</v>
      </c>
      <c r="Q4031" t="str">
        <f t="shared" si="373"/>
        <v>theater</v>
      </c>
      <c r="R4031" t="str">
        <f t="shared" si="374"/>
        <v>plays</v>
      </c>
      <c r="S4031" s="9">
        <f t="shared" si="375"/>
        <v>42321.816782407412</v>
      </c>
      <c r="T4031" s="9">
        <f t="shared" si="376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7"/>
        <v>67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42374.446747685179</v>
      </c>
      <c r="T4032" s="9">
        <f t="shared" si="376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7"/>
        <v>#DIV/0!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41941.376898148148</v>
      </c>
      <c r="T4033" s="9">
        <f t="shared" si="376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7"/>
        <v>59</v>
      </c>
      <c r="Q4034" t="str">
        <f t="shared" si="373"/>
        <v>theater</v>
      </c>
      <c r="R4034" t="str">
        <f t="shared" si="374"/>
        <v>plays</v>
      </c>
      <c r="S4034" s="9">
        <f t="shared" si="375"/>
        <v>42293.60087962963</v>
      </c>
      <c r="T4034" s="9">
        <f t="shared" si="376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si="377"/>
        <v>66</v>
      </c>
      <c r="Q4035" t="str">
        <f t="shared" ref="Q4035:Q4098" si="379">LEFT(N4035,FIND("/", N4035)-1)</f>
        <v>theater</v>
      </c>
      <c r="R4035" t="str">
        <f t="shared" ref="R4035:R4098" si="380">RIGHT(N4035,LEN(N4035)-FIND("/",N4035)-0)</f>
        <v>plays</v>
      </c>
      <c r="S4035" s="9">
        <f t="shared" ref="S4035:S4098" si="381">(((J4035/60)/60)/24)+DATE(1970,1,1)+(-5/24)</f>
        <v>42614.06046296296</v>
      </c>
      <c r="T4035" s="9">
        <f t="shared" ref="T4035:T4098" si="382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ref="P4036:P4099" si="383">ROUNDUP(E4036/L4036,0)</f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42067.739004629628</v>
      </c>
      <c r="T4036" s="9">
        <f t="shared" si="382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83"/>
        <v>148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41903.674618055549</v>
      </c>
      <c r="T4037" s="9">
        <f t="shared" si="382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83"/>
        <v>167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41804.728749999995</v>
      </c>
      <c r="T4038" s="9">
        <f t="shared" si="382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83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42496.862442129634</v>
      </c>
      <c r="T4039" s="9">
        <f t="shared" si="382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83"/>
        <v>76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41869.59039351852</v>
      </c>
      <c r="T4040" s="9">
        <f t="shared" si="382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83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42305.462581018517</v>
      </c>
      <c r="T4041" s="9">
        <f t="shared" si="382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83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42144.023194444446</v>
      </c>
      <c r="T4042" s="9">
        <f t="shared" si="382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83"/>
        <v>11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42559.265671296293</v>
      </c>
      <c r="T4043" s="9">
        <f t="shared" si="382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83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41994.875740740739</v>
      </c>
      <c r="T4044" s="9">
        <f t="shared" si="382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83"/>
        <v>#DIV/0!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41948.749131944445</v>
      </c>
      <c r="T4045" s="9">
        <f t="shared" si="382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83"/>
        <v>57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42074.011365740742</v>
      </c>
      <c r="T4046" s="9">
        <f t="shared" si="382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83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41841.992928240739</v>
      </c>
      <c r="T4047" s="9">
        <f t="shared" si="382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83"/>
        <v>39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41904.442245370366</v>
      </c>
      <c r="T4048" s="9">
        <f t="shared" si="382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83"/>
        <v>28</v>
      </c>
      <c r="Q4049" t="str">
        <f t="shared" si="379"/>
        <v>theater</v>
      </c>
      <c r="R4049" t="str">
        <f t="shared" si="380"/>
        <v>plays</v>
      </c>
      <c r="S4049" s="9">
        <f t="shared" si="381"/>
        <v>41990.814155092587</v>
      </c>
      <c r="T4049" s="9">
        <f t="shared" si="382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83"/>
        <v>33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42436.300775462958</v>
      </c>
      <c r="T4050" s="9">
        <f t="shared" si="382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83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42169.750173611108</v>
      </c>
      <c r="T4051" s="9">
        <f t="shared" si="382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83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41905.428136574068</v>
      </c>
      <c r="T4052" s="9">
        <f t="shared" si="382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83"/>
        <v>#DIV/0!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41761.601817129631</v>
      </c>
      <c r="T4053" s="9">
        <f t="shared" si="382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83"/>
        <v>87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41865.670324074068</v>
      </c>
      <c r="T4054" s="9">
        <f t="shared" si="382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83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41928.481805555552</v>
      </c>
      <c r="T4055" s="9">
        <f t="shared" si="382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83"/>
        <v>#DIV/0!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42613.632928240739</v>
      </c>
      <c r="T4056" s="9">
        <f t="shared" si="382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83"/>
        <v>42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41779.44017361111</v>
      </c>
      <c r="T4057" s="9">
        <f t="shared" si="382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83"/>
        <v>89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42534.724988425929</v>
      </c>
      <c r="T4058" s="9">
        <f t="shared" si="382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83"/>
        <v>130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42310.760185185187</v>
      </c>
      <c r="T4059" s="9">
        <f t="shared" si="382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83"/>
        <v>24</v>
      </c>
      <c r="Q4060" t="str">
        <f t="shared" si="379"/>
        <v>theater</v>
      </c>
      <c r="R4060" t="str">
        <f t="shared" si="380"/>
        <v>plays</v>
      </c>
      <c r="S4060" s="9">
        <f t="shared" si="381"/>
        <v>42445.852361111109</v>
      </c>
      <c r="T4060" s="9">
        <f t="shared" si="382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83"/>
        <v>36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41866.432314814811</v>
      </c>
      <c r="T4061" s="9">
        <f t="shared" si="382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83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41779.486759259256</v>
      </c>
      <c r="T4062" s="9">
        <f t="shared" si="382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83"/>
        <v>#DIV/0!</v>
      </c>
      <c r="Q4063" t="str">
        <f t="shared" si="379"/>
        <v>theater</v>
      </c>
      <c r="R4063" t="str">
        <f t="shared" si="380"/>
        <v>plays</v>
      </c>
      <c r="S4063" s="9">
        <f t="shared" si="381"/>
        <v>42420.933136574073</v>
      </c>
      <c r="T4063" s="9">
        <f t="shared" si="382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83"/>
        <v>164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42523.530879629623</v>
      </c>
      <c r="T4064" s="9">
        <f t="shared" si="382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83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41787.473194444443</v>
      </c>
      <c r="T4065" s="9">
        <f t="shared" si="382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83"/>
        <v>65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42093.379930555551</v>
      </c>
      <c r="T4066" s="9">
        <f t="shared" si="382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83"/>
        <v>7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41833.74318287037</v>
      </c>
      <c r="T4067" s="9">
        <f t="shared" si="382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83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42478.830879629626</v>
      </c>
      <c r="T4068" s="9">
        <f t="shared" si="382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83"/>
        <v>180</v>
      </c>
      <c r="Q4069" t="str">
        <f t="shared" si="379"/>
        <v>theater</v>
      </c>
      <c r="R4069" t="str">
        <f t="shared" si="380"/>
        <v>plays</v>
      </c>
      <c r="S4069" s="9">
        <f t="shared" si="381"/>
        <v>42234.909143518518</v>
      </c>
      <c r="T4069" s="9">
        <f t="shared" si="382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83"/>
        <v>35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42718.755266203698</v>
      </c>
      <c r="T4070" s="9">
        <f t="shared" si="382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83"/>
        <v>34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42022.453194444439</v>
      </c>
      <c r="T4071" s="9">
        <f t="shared" si="382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83"/>
        <v>28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42031.458564814813</v>
      </c>
      <c r="T4072" s="9">
        <f t="shared" si="382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83"/>
        <v>#DIV/0!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42700.59642361111</v>
      </c>
      <c r="T4073" s="9">
        <f t="shared" si="382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83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41812.566099537034</v>
      </c>
      <c r="T4074" s="9">
        <f t="shared" si="382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83"/>
        <v>19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42078.136875000004</v>
      </c>
      <c r="T4075" s="9">
        <f t="shared" si="382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83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42283.344618055555</v>
      </c>
      <c r="T4076" s="9">
        <f t="shared" si="382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83"/>
        <v>45</v>
      </c>
      <c r="Q4077" t="str">
        <f t="shared" si="379"/>
        <v>theater</v>
      </c>
      <c r="R4077" t="str">
        <f t="shared" si="380"/>
        <v>plays</v>
      </c>
      <c r="S4077" s="9">
        <f t="shared" si="381"/>
        <v>41778.837604166663</v>
      </c>
      <c r="T4077" s="9">
        <f t="shared" si="382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83"/>
        <v>#DIV/0!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41905.587372685186</v>
      </c>
      <c r="T4078" s="9">
        <f t="shared" si="382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83"/>
        <v>223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42695.502245370364</v>
      </c>
      <c r="T4079" s="9">
        <f t="shared" si="382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83"/>
        <v>#DIV/0!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42732.579189814809</v>
      </c>
      <c r="T4080" s="9">
        <f t="shared" si="382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83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42510.730567129627</v>
      </c>
      <c r="T4081" s="9">
        <f t="shared" si="382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83"/>
        <v>#DIV/0!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42511.489768518521</v>
      </c>
      <c r="T4082" s="9">
        <f t="shared" si="382"/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83"/>
        <v>30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42041.372974537029</v>
      </c>
      <c r="T4083" s="9">
        <f t="shared" si="382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83"/>
        <v>2</v>
      </c>
      <c r="Q4084" t="str">
        <f t="shared" si="379"/>
        <v>theater</v>
      </c>
      <c r="R4084" t="str">
        <f t="shared" si="380"/>
        <v>plays</v>
      </c>
      <c r="S4084" s="9">
        <f t="shared" si="381"/>
        <v>42306.980937499997</v>
      </c>
      <c r="T4084" s="9">
        <f t="shared" si="382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83"/>
        <v>127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42353.553425925922</v>
      </c>
      <c r="T4085" s="9">
        <f t="shared" si="382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83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42622.228078703702</v>
      </c>
      <c r="T4086" s="9">
        <f t="shared" si="382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83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42058.395543981482</v>
      </c>
      <c r="T4087" s="9">
        <f t="shared" si="382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83"/>
        <v>10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42304.732627314814</v>
      </c>
      <c r="T4088" s="9">
        <f t="shared" si="382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83"/>
        <v>#DIV/0!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42538.53456018518</v>
      </c>
      <c r="T4089" s="9">
        <f t="shared" si="382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83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41990.40421296296</v>
      </c>
      <c r="T4090" s="9">
        <f t="shared" si="382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83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42122.524166666662</v>
      </c>
      <c r="T4091" s="9">
        <f t="shared" si="382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83"/>
        <v>11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42209.464548611104</v>
      </c>
      <c r="T4092" s="9">
        <f t="shared" si="382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83"/>
        <v>26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41990.298043981478</v>
      </c>
      <c r="T4093" s="9">
        <f t="shared" si="382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83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42038.986655092587</v>
      </c>
      <c r="T4094" s="9">
        <f t="shared" si="382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83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42178.607557870368</v>
      </c>
      <c r="T4095" s="9">
        <f t="shared" si="382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83"/>
        <v>92</v>
      </c>
      <c r="Q4096" t="str">
        <f t="shared" si="379"/>
        <v>theater</v>
      </c>
      <c r="R4096" t="str">
        <f t="shared" si="380"/>
        <v>plays</v>
      </c>
      <c r="S4096" s="9">
        <f t="shared" si="381"/>
        <v>41889.878472222219</v>
      </c>
      <c r="T4096" s="9">
        <f t="shared" si="382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83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42692.823495370372</v>
      </c>
      <c r="T4097" s="9">
        <f t="shared" si="382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83"/>
        <v>80</v>
      </c>
      <c r="Q4098" t="str">
        <f t="shared" si="379"/>
        <v>theater</v>
      </c>
      <c r="R4098" t="str">
        <f t="shared" si="380"/>
        <v>plays</v>
      </c>
      <c r="S4098" s="9">
        <f t="shared" si="381"/>
        <v>42750.321979166663</v>
      </c>
      <c r="T4098" s="9">
        <f t="shared" si="382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si="383"/>
        <v>#DIV/0!</v>
      </c>
      <c r="Q4099" t="str">
        <f t="shared" ref="Q4099:Q4115" si="385">LEFT(N4099,FIND("/", N4099)-1)</f>
        <v>theater</v>
      </c>
      <c r="R4099" t="str">
        <f t="shared" ref="R4099:R4115" si="386">RIGHT(N4099,LEN(N4099)-FIND("/",N4099)-0)</f>
        <v>plays</v>
      </c>
      <c r="S4099" s="9">
        <f t="shared" ref="S4099:S4115" si="387">(((J4099/60)/60)/24)+DATE(1970,1,1)+(-5/24)</f>
        <v>42344.616168981483</v>
      </c>
      <c r="T4099" s="9">
        <f t="shared" ref="T4099:T4115" si="388"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ref="P4100:P4115" si="389">ROUNDUP(E4100/L4100,0)</f>
        <v>#DIV/0!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42495.51385416666</v>
      </c>
      <c r="T4100" s="9">
        <f t="shared" si="388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9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42570.642048611109</v>
      </c>
      <c r="T4101" s="9">
        <f t="shared" si="388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9"/>
        <v>#DIV/0!</v>
      </c>
      <c r="Q4102" t="str">
        <f t="shared" si="385"/>
        <v>theater</v>
      </c>
      <c r="R4102" t="str">
        <f t="shared" si="386"/>
        <v>plays</v>
      </c>
      <c r="S4102" s="9">
        <f t="shared" si="387"/>
        <v>41926.916550925926</v>
      </c>
      <c r="T4102" s="9">
        <f t="shared" si="388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42730.695393518516</v>
      </c>
      <c r="T4103" s="9">
        <f t="shared" si="388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9"/>
        <v>23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42475.639733796292</v>
      </c>
      <c r="T4104" s="9">
        <f t="shared" si="388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9"/>
        <v>17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42188.624606481484</v>
      </c>
      <c r="T4105" s="9">
        <f t="shared" si="388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9"/>
        <v>46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42640.069837962961</v>
      </c>
      <c r="T4106" s="9">
        <f t="shared" si="388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9"/>
        <v>384</v>
      </c>
      <c r="Q4107" t="str">
        <f t="shared" si="385"/>
        <v>theater</v>
      </c>
      <c r="R4107" t="str">
        <f t="shared" si="386"/>
        <v>plays</v>
      </c>
      <c r="S4107" s="9">
        <f t="shared" si="387"/>
        <v>42696.802187499998</v>
      </c>
      <c r="T4107" s="9">
        <f t="shared" si="388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9"/>
        <v>107</v>
      </c>
      <c r="Q4108" t="str">
        <f t="shared" si="385"/>
        <v>theater</v>
      </c>
      <c r="R4108" t="str">
        <f t="shared" si="386"/>
        <v>plays</v>
      </c>
      <c r="S4108" s="9">
        <f t="shared" si="387"/>
        <v>42052.841041666667</v>
      </c>
      <c r="T4108" s="9">
        <f t="shared" si="388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9"/>
        <v>11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41883.708344907405</v>
      </c>
      <c r="T4109" s="9">
        <f t="shared" si="388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9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42766.823344907411</v>
      </c>
      <c r="T4110" s="9">
        <f t="shared" si="388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42307.331064814811</v>
      </c>
      <c r="T4111" s="9">
        <f t="shared" si="388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9"/>
        <v>15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42512.418414351843</v>
      </c>
      <c r="T4112" s="9">
        <f t="shared" si="388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9"/>
        <v>16</v>
      </c>
      <c r="Q4113" t="str">
        <f t="shared" si="385"/>
        <v>theater</v>
      </c>
      <c r="R4113" t="str">
        <f t="shared" si="386"/>
        <v>plays</v>
      </c>
      <c r="S4113" s="9">
        <f t="shared" si="387"/>
        <v>42028.927546296291</v>
      </c>
      <c r="T4113" s="9">
        <f t="shared" si="388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9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42400.738263888888</v>
      </c>
      <c r="T4114" s="9">
        <f t="shared" si="388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9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42358.364849537036</v>
      </c>
      <c r="T4115" s="9">
        <f t="shared" si="388"/>
        <v>42377.06527777778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">
      <formula>NOT(ISERROR(SEARCH("success",F2)))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BF2A8-4788-D942-8CCD-A8DBAB8E0B97}">
  <dimension ref="A1:F14"/>
  <sheetViews>
    <sheetView tabSelected="1" workbookViewId="0">
      <selection activeCell="E37" sqref="E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8309</v>
      </c>
    </row>
    <row r="3" spans="1:6" x14ac:dyDescent="0.2">
      <c r="A3" s="6" t="s">
        <v>8371</v>
      </c>
      <c r="B3" s="6" t="s">
        <v>8354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8353</v>
      </c>
    </row>
    <row r="5" spans="1:6" x14ac:dyDescent="0.2">
      <c r="A5" s="7" t="s">
        <v>8393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8394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8395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8396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8397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8398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8399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8400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8401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8353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26004-A6B0-B34C-89D9-BE2B15B96838}">
  <sheetPr codeName="Sheet2"/>
  <dimension ref="A1:F47"/>
  <sheetViews>
    <sheetView topLeftCell="K1" workbookViewId="0">
      <selection activeCell="D46" sqref="D46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8309</v>
      </c>
    </row>
    <row r="2" spans="1:6" x14ac:dyDescent="0.2">
      <c r="A2" s="6" t="s">
        <v>8310</v>
      </c>
      <c r="B2" t="s">
        <v>8309</v>
      </c>
    </row>
    <row r="4" spans="1:6" x14ac:dyDescent="0.2">
      <c r="A4" s="6" t="s">
        <v>8355</v>
      </c>
      <c r="B4" s="6" t="s">
        <v>8354</v>
      </c>
    </row>
    <row r="5" spans="1:6" x14ac:dyDescent="0.2">
      <c r="A5" s="6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2">
      <c r="A6" s="7" t="s">
        <v>8312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8313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8315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8316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8317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8319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8320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8321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8322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8323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8324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8325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8327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8328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8329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8330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8331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8332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8333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8335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8336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8337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8338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8339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8340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8341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8342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8343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8344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8345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8346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8347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8349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8350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8351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8352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8353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2C350-F4B4-504C-BA63-AC09B230DDCA}">
  <sheetPr codeName="Sheet3"/>
  <dimension ref="A1:E18"/>
  <sheetViews>
    <sheetView workbookViewId="0">
      <selection activeCell="C6" sqref="C6"/>
    </sheetView>
  </sheetViews>
  <sheetFormatPr baseColWidth="10" defaultRowHeight="15" x14ac:dyDescent="0.2"/>
  <cols>
    <col min="1" max="1" width="13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8310</v>
      </c>
      <c r="B1" t="s">
        <v>8309</v>
      </c>
    </row>
    <row r="2" spans="1:5" x14ac:dyDescent="0.2">
      <c r="A2" s="6" t="s">
        <v>8370</v>
      </c>
      <c r="B2" t="s">
        <v>8309</v>
      </c>
    </row>
    <row r="4" spans="1:5" x14ac:dyDescent="0.2">
      <c r="A4" s="6" t="s">
        <v>8371</v>
      </c>
      <c r="B4" s="6" t="s">
        <v>8354</v>
      </c>
    </row>
    <row r="5" spans="1:5" x14ac:dyDescent="0.2">
      <c r="A5" s="6" t="s">
        <v>8311</v>
      </c>
      <c r="B5" t="s">
        <v>8219</v>
      </c>
      <c r="C5" t="s">
        <v>8221</v>
      </c>
      <c r="D5" t="s">
        <v>8220</v>
      </c>
      <c r="E5" t="s">
        <v>8353</v>
      </c>
    </row>
    <row r="6" spans="1:5" x14ac:dyDescent="0.2">
      <c r="A6" s="7" t="s">
        <v>8364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">
      <c r="A7" s="7" t="s">
        <v>8365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">
      <c r="A8" s="7" t="s">
        <v>8366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">
      <c r="A9" s="7" t="s">
        <v>8367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">
      <c r="A10" s="7" t="s">
        <v>8358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">
      <c r="A11" s="7" t="s">
        <v>8368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">
      <c r="A12" s="7" t="s">
        <v>8359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">
      <c r="A13" s="7" t="s">
        <v>8360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">
      <c r="A14" s="7" t="s">
        <v>8361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">
      <c r="A15" s="7" t="s">
        <v>8362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">
      <c r="A16" s="7" t="s">
        <v>8363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">
      <c r="A17" s="7" t="s">
        <v>8369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">
      <c r="A18" s="7" t="s">
        <v>8353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2E02-6156-B84A-B227-2924D4DEB5A4}">
  <sheetPr codeName="Sheet4"/>
  <dimension ref="A1:U27"/>
  <sheetViews>
    <sheetView topLeftCell="B1" zoomScaleNormal="170" workbookViewId="0">
      <selection activeCell="H16" sqref="H16"/>
    </sheetView>
  </sheetViews>
  <sheetFormatPr baseColWidth="10" defaultColWidth="20.83203125" defaultRowHeight="15" x14ac:dyDescent="0.2"/>
  <cols>
    <col min="1" max="1" width="38.33203125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21" x14ac:dyDescent="0.2">
      <c r="A1" s="13" t="s">
        <v>8372</v>
      </c>
      <c r="B1" s="13" t="s">
        <v>8373</v>
      </c>
      <c r="C1" s="13" t="s">
        <v>8374</v>
      </c>
      <c r="D1" s="13" t="s">
        <v>8375</v>
      </c>
      <c r="E1" s="13" t="s">
        <v>8376</v>
      </c>
      <c r="F1" s="13" t="s">
        <v>8377</v>
      </c>
      <c r="G1" s="13" t="s">
        <v>8378</v>
      </c>
      <c r="H1" s="13" t="s">
        <v>8379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</row>
    <row r="2" spans="1:21" x14ac:dyDescent="0.2">
      <c r="A2" t="s">
        <v>8391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 s="11">
        <f>SUM(B2,C2,D2,)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21" x14ac:dyDescent="0.2">
      <c r="A3" t="s">
        <v>8380</v>
      </c>
      <c r="B3">
        <f>COUNTIFS(State,"successful",goal,"&lt;5000",goal,"&gt;999")</f>
        <v>932</v>
      </c>
      <c r="C3">
        <f>COUNTIFS(State,"failed",goal,"&lt;5000",goal,"&gt;999")</f>
        <v>420</v>
      </c>
      <c r="D3">
        <f>COUNTIFS(State,"canceled",goal,"&lt;5000",goal,"&gt;999")</f>
        <v>60</v>
      </c>
      <c r="E3" s="11">
        <f>SUM(B3,C3,D3,)</f>
        <v>1412</v>
      </c>
      <c r="F3" s="12">
        <f t="shared" ref="F3:F12" si="0"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21" x14ac:dyDescent="0.2">
      <c r="A4" t="s">
        <v>8381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 s="11">
        <f t="shared" ref="E4:E13" si="3">SUM(B4,C4,D4,)</f>
        <v>716</v>
      </c>
      <c r="F4" s="12">
        <f t="shared" si="0"/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21" ht="14" customHeight="1" x14ac:dyDescent="0.2">
      <c r="A5" t="s">
        <v>8382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 s="11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21" ht="13" customHeight="1" x14ac:dyDescent="0.2">
      <c r="A6" t="s">
        <v>8383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 s="11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21" x14ac:dyDescent="0.2">
      <c r="A7" t="s">
        <v>8384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 s="11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21" x14ac:dyDescent="0.2">
      <c r="A8" t="s">
        <v>8385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 s="11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21" x14ac:dyDescent="0.2">
      <c r="A9" t="s">
        <v>8386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 s="11">
        <f t="shared" si="3"/>
        <v>82</v>
      </c>
      <c r="F9" s="12">
        <f t="shared" si="0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21" x14ac:dyDescent="0.2">
      <c r="A10" t="s">
        <v>8387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 s="11">
        <f t="shared" si="3"/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21" x14ac:dyDescent="0.2">
      <c r="A11" t="s">
        <v>8388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 s="11">
        <f t="shared" si="3"/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21" x14ac:dyDescent="0.2">
      <c r="A12" t="s">
        <v>8389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 s="11">
        <f t="shared" si="3"/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21" x14ac:dyDescent="0.2">
      <c r="A13" t="s">
        <v>8390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 s="11">
        <f t="shared" si="3"/>
        <v>444</v>
      </c>
      <c r="F13" s="12">
        <f>B13/E13</f>
        <v>0.19369369369369369</v>
      </c>
      <c r="G13" s="12">
        <f t="shared" si="1"/>
        <v>0.58108108108108103</v>
      </c>
      <c r="H13" s="12">
        <f t="shared" si="2"/>
        <v>0.22522522522522523</v>
      </c>
    </row>
    <row r="17" spans="2:3" ht="21" x14ac:dyDescent="0.25">
      <c r="B17" s="10"/>
    </row>
    <row r="18" spans="2:3" ht="21" x14ac:dyDescent="0.25">
      <c r="B18" s="10"/>
    </row>
    <row r="19" spans="2:3" ht="21" x14ac:dyDescent="0.25">
      <c r="B19" s="10"/>
    </row>
    <row r="20" spans="2:3" ht="21" x14ac:dyDescent="0.25">
      <c r="B20" s="10"/>
    </row>
    <row r="21" spans="2:3" ht="21" x14ac:dyDescent="0.25">
      <c r="B21" s="10"/>
    </row>
    <row r="22" spans="2:3" ht="21" x14ac:dyDescent="0.25">
      <c r="B22" s="10"/>
    </row>
    <row r="23" spans="2:3" ht="21" x14ac:dyDescent="0.25">
      <c r="B23" s="10"/>
    </row>
    <row r="24" spans="2:3" ht="21" x14ac:dyDescent="0.25">
      <c r="B24" s="10"/>
    </row>
    <row r="25" spans="2:3" ht="21" x14ac:dyDescent="0.25">
      <c r="B25" s="10"/>
    </row>
    <row r="26" spans="2:3" ht="21" x14ac:dyDescent="0.25">
      <c r="B26" s="10"/>
    </row>
    <row r="27" spans="2:3" ht="21" x14ac:dyDescent="0.25">
      <c r="B27" s="10"/>
      <c r="C27" s="10"/>
    </row>
  </sheetData>
  <pageMargins left="0.7" right="0.7" top="0.75" bottom="0.75" header="0.3" footer="0.3"/>
  <pageSetup orientation="portrait" horizontalDpi="0" verticalDpi="0"/>
  <ignoredErrors>
    <ignoredError sqref="C7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Original</vt:lpstr>
      <vt:lpstr>Category States</vt:lpstr>
      <vt:lpstr>Sub-Catergory States</vt:lpstr>
      <vt:lpstr>State Count over Time</vt:lpstr>
      <vt:lpstr>Bonus</vt:lpstr>
      <vt:lpstr>goal</vt:lpstr>
      <vt:lpstr>pledge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Meriedith Umali</cp:lastModifiedBy>
  <dcterms:created xsi:type="dcterms:W3CDTF">2017-04-20T15:17:24Z</dcterms:created>
  <dcterms:modified xsi:type="dcterms:W3CDTF">2018-02-10T00:00:32Z</dcterms:modified>
</cp:coreProperties>
</file>