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OGA\Desktop\data analysis\my projects\"/>
    </mc:Choice>
  </mc:AlternateContent>
  <xr:revisionPtr revIDLastSave="0" documentId="13_ncr:1_{BDF9B8A7-8777-48CB-BDA3-9C767A3BB300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general_data" sheetId="1" r:id="rId1"/>
    <sheet name="data_per_bac" sheetId="2" r:id="rId2"/>
    <sheet name="charts" sheetId="6" r:id="rId3"/>
    <sheet name="pivot" sheetId="7" r:id="rId4"/>
  </sheets>
  <definedNames>
    <definedName name="_xlnm._FilterDatabase" localSheetId="1" hidden="1">data_per_bac!$B$1:$AD$101</definedName>
    <definedName name="_xlnm._FilterDatabase" localSheetId="0" hidden="1">general_data!$A$1:$BA$21</definedName>
  </definedNames>
  <calcPr calcId="191029"/>
  <pivotCaches>
    <pivotCache cacheId="0" r:id="rId5"/>
    <pivotCache cacheId="10" r:id="rId6"/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E65" i="2"/>
  <c r="E64" i="2"/>
  <c r="E63" i="2"/>
  <c r="E62" i="2"/>
  <c r="E61" i="2"/>
  <c r="E60" i="2"/>
  <c r="E59" i="2"/>
  <c r="Q18" i="1"/>
  <c r="Q17" i="1"/>
  <c r="L14" i="1"/>
  <c r="K14" i="1"/>
  <c r="J14" i="1"/>
  <c r="I14" i="1"/>
  <c r="H14" i="1"/>
  <c r="F14" i="1"/>
  <c r="E14" i="1"/>
  <c r="L13" i="1"/>
  <c r="K13" i="1"/>
  <c r="J13" i="1"/>
  <c r="I13" i="1"/>
  <c r="H13" i="1"/>
  <c r="F13" i="1"/>
  <c r="E13" i="1"/>
  <c r="L12" i="1"/>
  <c r="K12" i="1"/>
  <c r="J12" i="1"/>
  <c r="I12" i="1"/>
  <c r="H12" i="1"/>
  <c r="F12" i="1"/>
  <c r="E12" i="1"/>
  <c r="L11" i="1"/>
  <c r="K11" i="1"/>
  <c r="J11" i="1"/>
  <c r="I11" i="1"/>
  <c r="H11" i="1"/>
  <c r="F11" i="1"/>
  <c r="E11" i="1"/>
  <c r="L10" i="1"/>
  <c r="K10" i="1"/>
  <c r="J10" i="1"/>
  <c r="I10" i="1"/>
  <c r="H10" i="1"/>
  <c r="F10" i="1"/>
  <c r="E10" i="1"/>
  <c r="C10" i="1"/>
  <c r="B10" i="1"/>
  <c r="L9" i="1"/>
  <c r="K9" i="1"/>
  <c r="J9" i="1"/>
  <c r="I9" i="1"/>
  <c r="H9" i="1"/>
  <c r="F9" i="1"/>
  <c r="E9" i="1"/>
  <c r="L8" i="1"/>
  <c r="K8" i="1"/>
  <c r="J8" i="1"/>
  <c r="I8" i="1"/>
  <c r="H8" i="1"/>
  <c r="F8" i="1"/>
  <c r="E8" i="1"/>
  <c r="L7" i="1"/>
  <c r="K7" i="1"/>
  <c r="J7" i="1"/>
  <c r="I7" i="1"/>
  <c r="H7" i="1"/>
  <c r="F7" i="1"/>
  <c r="E7" i="1"/>
  <c r="L6" i="1"/>
  <c r="K6" i="1"/>
  <c r="J6" i="1"/>
  <c r="I6" i="1"/>
  <c r="H6" i="1"/>
  <c r="F6" i="1"/>
  <c r="E6" i="1"/>
  <c r="L5" i="1"/>
  <c r="K5" i="1"/>
  <c r="J5" i="1"/>
  <c r="I5" i="1"/>
  <c r="H5" i="1"/>
  <c r="F5" i="1"/>
  <c r="E5" i="1"/>
  <c r="L4" i="1"/>
  <c r="K4" i="1"/>
  <c r="J4" i="1"/>
  <c r="I4" i="1"/>
  <c r="H4" i="1"/>
  <c r="F4" i="1"/>
  <c r="E4" i="1"/>
  <c r="L3" i="1"/>
  <c r="K3" i="1"/>
  <c r="J3" i="1"/>
  <c r="I3" i="1"/>
  <c r="H3" i="1"/>
  <c r="F3" i="1"/>
  <c r="E3" i="1"/>
  <c r="K2" i="1"/>
  <c r="J2" i="1"/>
  <c r="H2" i="1"/>
  <c r="E2" i="1"/>
</calcChain>
</file>

<file path=xl/sharedStrings.xml><?xml version="1.0" encoding="utf-8"?>
<sst xmlns="http://schemas.openxmlformats.org/spreadsheetml/2006/main" count="611" uniqueCount="121">
  <si>
    <t>year</t>
  </si>
  <si>
    <t>number_registered</t>
  </si>
  <si>
    <t>number_presented</t>
  </si>
  <si>
    <t>success_percentage</t>
  </si>
  <si>
    <t>sucess_number</t>
  </si>
  <si>
    <t>sucess_increase_by</t>
  </si>
  <si>
    <t>adjourned_percent</t>
  </si>
  <si>
    <t>adjourned_number</t>
  </si>
  <si>
    <t>adjournement_increased_by</t>
  </si>
  <si>
    <t>refused_number</t>
  </si>
  <si>
    <t>refused_increased_by</t>
  </si>
  <si>
    <t>girls_success_percentage</t>
  </si>
  <si>
    <t>boys_success_percentage</t>
  </si>
  <si>
    <t>-</t>
  </si>
  <si>
    <t>Average</t>
  </si>
  <si>
    <t>bac_type</t>
  </si>
  <si>
    <t>percentage_refused</t>
  </si>
  <si>
    <t>best_mark</t>
  </si>
  <si>
    <t>best_mark_orgin_region</t>
  </si>
  <si>
    <t>is_lycee_pilote</t>
  </si>
  <si>
    <t>boy_or_girl</t>
  </si>
  <si>
    <t>📚 Literature</t>
  </si>
  <si>
    <t>unavailable data</t>
  </si>
  <si>
    <t>HS IBN SINA KEBILI</t>
  </si>
  <si>
    <t>TOUZEUR</t>
  </si>
  <si>
    <t>no</t>
  </si>
  <si>
    <t>Girl</t>
  </si>
  <si>
    <t>HS PILOTE ARIANA</t>
  </si>
  <si>
    <t>ARIANA</t>
  </si>
  <si>
    <t>yes</t>
  </si>
  <si>
    <t>⚙️ Technique</t>
  </si>
  <si>
    <t>HS PILOTE MONASTIR</t>
  </si>
  <si>
    <t>MONASTIR</t>
  </si>
  <si>
    <t>Boy</t>
  </si>
  <si>
    <t>HS SAID ABOU BAKR MOKNINE</t>
  </si>
  <si>
    <t>MAHDIA</t>
  </si>
  <si>
    <t>🏋️ Sport</t>
  </si>
  <si>
    <t>HS IBN KHALDOUN</t>
  </si>
  <si>
    <t>SIDI BOUZID</t>
  </si>
  <si>
    <t>HS PILOTE SOUSSE</t>
  </si>
  <si>
    <t>SOUSSE</t>
  </si>
  <si>
    <t xml:space="preserve">HS MENZAH VI </t>
  </si>
  <si>
    <t>HS PILOTE NABEUL</t>
  </si>
  <si>
    <t>NABEUL</t>
  </si>
  <si>
    <t>HS BACHIR SFAR AMDOUN</t>
  </si>
  <si>
    <t>BEJA</t>
  </si>
  <si>
    <t>HS CHEBBA MAHDIA</t>
  </si>
  <si>
    <t>HS ABOU HASSAN LAKHMI SFAX</t>
  </si>
  <si>
    <t>SFAX</t>
  </si>
  <si>
    <t>HS MOHAMED ALI SFAX</t>
  </si>
  <si>
    <t>HS MOUROUJ</t>
  </si>
  <si>
    <t>TUNIS</t>
  </si>
  <si>
    <t>HS SOUKRA</t>
  </si>
  <si>
    <t>HS ROUHIA</t>
  </si>
  <si>
    <t>SILIANA</t>
  </si>
  <si>
    <t>HS PILOTE SFAX</t>
  </si>
  <si>
    <t>HS IBN HAYTHAM BEJA</t>
  </si>
  <si>
    <t>HS 🏋️ SportIF MENZAH</t>
  </si>
  <si>
    <t>HS MEDINA JADIDA 3</t>
  </si>
  <si>
    <t>BEN_AROUS</t>
  </si>
  <si>
    <t>HS HEDI KHEFACHA MONASTIR</t>
  </si>
  <si>
    <t>HS PILOTE BOURGUIBA TUNIS</t>
  </si>
  <si>
    <t>HS GROMBALIA</t>
  </si>
  <si>
    <t>HS DE SAHLINE</t>
  </si>
  <si>
    <t>HS IBN RACHIK KAIROUAN</t>
  </si>
  <si>
    <t>KAIROUAN</t>
  </si>
  <si>
    <t>HS RUE IMAM MUSLIM MENZAH</t>
  </si>
  <si>
    <t>HS RAS EL DJBAL</t>
  </si>
  <si>
    <t>BIZERTE</t>
  </si>
  <si>
    <t>HS AKOUDA SOUSSE</t>
  </si>
  <si>
    <t>HS MENZEL JAMIL BIZERTE</t>
  </si>
  <si>
    <t>HS TAIB MHIRI SFAX</t>
  </si>
  <si>
    <t>HS HABIB MAAZOUN SFAX</t>
  </si>
  <si>
    <t>HS BOURGUIBA MONASTIR</t>
  </si>
  <si>
    <t>HS KORBA</t>
  </si>
  <si>
    <t>HS PILOTE GABES</t>
  </si>
  <si>
    <t>GABES</t>
  </si>
  <si>
    <t>HS FARHAT HACHED RADES</t>
  </si>
  <si>
    <t>HS FARABI MORNAGUIA</t>
  </si>
  <si>
    <t>HS ALI BAHLAOUANE NABEUL</t>
  </si>
  <si>
    <t>HS KHAIR EDDINE ARIANA</t>
  </si>
  <si>
    <t>HS IBN ROCHD CHABBA</t>
  </si>
  <si>
    <t>HS IBN ABI DHIAF MARSA SAADA</t>
  </si>
  <si>
    <t>HS ABOU KACEM CHEBBI MORNAG</t>
  </si>
  <si>
    <t>HS GHAR DIMAOU</t>
  </si>
  <si>
    <t>JENDOUBA</t>
  </si>
  <si>
    <t>HS PILOTE JENDOUBA</t>
  </si>
  <si>
    <t>HS PILOTE KEF</t>
  </si>
  <si>
    <t>KEF</t>
  </si>
  <si>
    <t>HS ALI BOURGUIBA KALAA</t>
  </si>
  <si>
    <t>HS LA CITE SALAM A BOUMHAL</t>
  </si>
  <si>
    <t>LYCE ALI BOURGUIBA KALAA KOBRA</t>
  </si>
  <si>
    <t>HS CITE SALEM BOUMHAL</t>
  </si>
  <si>
    <t>HS RUE PACHA TUNIS</t>
  </si>
  <si>
    <t>HS CITE AMAL GABES</t>
  </si>
  <si>
    <t>HS RUE ATTARINE ARIANA</t>
  </si>
  <si>
    <t>Grand Total</t>
  </si>
  <si>
    <t xml:space="preserve">💰Eco Eco &amp; Mngmt </t>
  </si>
  <si>
    <t>best_mark_high_Experimental School_origin</t>
  </si>
  <si>
    <t>🔬Experimental Experimental Sc</t>
  </si>
  <si>
    <t>🧮 Math</t>
  </si>
  <si>
    <t xml:space="preserve">💻 Computer Experimental </t>
  </si>
  <si>
    <t>bac_type2</t>
  </si>
  <si>
    <t xml:space="preserve">Computer Experimental </t>
  </si>
  <si>
    <t xml:space="preserve">Eco &amp; Mngmt </t>
  </si>
  <si>
    <t>Experimental Sc</t>
  </si>
  <si>
    <t>Literature</t>
  </si>
  <si>
    <t>Math</t>
  </si>
  <si>
    <t>Sport</t>
  </si>
  <si>
    <t>Technique</t>
  </si>
  <si>
    <t>Success Percentage</t>
  </si>
  <si>
    <t>Adjourned Percentage</t>
  </si>
  <si>
    <t>Refused Percentage</t>
  </si>
  <si>
    <t>Row Labels</t>
  </si>
  <si>
    <t>Region</t>
  </si>
  <si>
    <t>Count of boy_or_girl</t>
  </si>
  <si>
    <t>Sum of number_registered</t>
  </si>
  <si>
    <t>Column Labels</t>
  </si>
  <si>
    <t>Males</t>
  </si>
  <si>
    <t>Females</t>
  </si>
  <si>
    <t>Sum of number_registered2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</si>
</sst>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Consolas"/>
      <charset val="134"/>
    </font>
    <font>
      <sz val="11"/>
      <color rgb="FF222222"/>
      <name val="Verdana"/>
      <charset val="134"/>
    </font>
    <font>
      <sz val="10"/>
      <color rgb="FF000000"/>
      <name val="Consolas"/>
      <charset val="134"/>
    </font>
    <font>
      <sz val="11"/>
      <color theme="1"/>
      <name val="Arial"/>
      <charset val="134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7" tint="-0.499984740745262"/>
      <name val="Arial"/>
      <family val="2"/>
      <scheme val="minor"/>
    </font>
    <font>
      <sz val="10"/>
      <color theme="1"/>
      <name val="Consolas"/>
      <family val="3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  <font>
      <sz val="10"/>
      <color theme="2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>
      <alignment vertical="center"/>
    </xf>
    <xf numFmtId="0" fontId="10" fillId="0" borderId="0"/>
    <xf numFmtId="0" fontId="11" fillId="0" borderId="0"/>
  </cellStyleXfs>
  <cellXfs count="33">
    <xf numFmtId="0" fontId="0" fillId="0" borderId="0" xfId="0" applyFont="1" applyAlignment="1"/>
    <xf numFmtId="0" fontId="1" fillId="0" borderId="0" xfId="0" applyFont="1"/>
    <xf numFmtId="9" fontId="1" fillId="0" borderId="0" xfId="0" applyNumberFormat="1" applyFont="1"/>
    <xf numFmtId="10" fontId="0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9" fontId="2" fillId="0" borderId="0" xfId="0" applyNumberFormat="1" applyFont="1" applyAlignment="1">
      <alignment wrapText="1"/>
    </xf>
    <xf numFmtId="0" fontId="2" fillId="0" borderId="0" xfId="0" applyFont="1" applyAlignment="1"/>
    <xf numFmtId="9" fontId="2" fillId="0" borderId="0" xfId="0" applyNumberFormat="1" applyFont="1"/>
    <xf numFmtId="0" fontId="2" fillId="0" borderId="0" xfId="0" applyFont="1"/>
    <xf numFmtId="0" fontId="2" fillId="2" borderId="0" xfId="0" applyFont="1" applyFill="1" applyAlignment="1">
      <alignment wrapText="1"/>
    </xf>
    <xf numFmtId="10" fontId="2" fillId="0" borderId="0" xfId="0" applyNumberFormat="1" applyFont="1" applyAlignment="1">
      <alignment wrapText="1"/>
    </xf>
    <xf numFmtId="0" fontId="3" fillId="3" borderId="0" xfId="0" applyFont="1" applyFill="1" applyAlignment="1"/>
    <xf numFmtId="0" fontId="4" fillId="3" borderId="0" xfId="0" applyFont="1" applyFill="1" applyAlignment="1">
      <alignment wrapText="1"/>
    </xf>
    <xf numFmtId="0" fontId="0" fillId="0" borderId="0" xfId="0" applyNumberFormat="1" applyFont="1" applyAlignment="1"/>
    <xf numFmtId="9" fontId="2" fillId="0" borderId="0" xfId="1" applyFont="1" applyAlignment="1">
      <alignment wrapText="1"/>
    </xf>
    <xf numFmtId="9" fontId="1" fillId="0" borderId="0" xfId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9" fontId="0" fillId="0" borderId="0" xfId="0" applyNumberFormat="1" applyFont="1" applyAlignment="1"/>
    <xf numFmtId="0" fontId="9" fillId="0" borderId="0" xfId="2" applyFont="1" applyAlignment="1">
      <alignment wrapText="1"/>
    </xf>
    <xf numFmtId="0" fontId="9" fillId="0" borderId="0" xfId="2" applyFont="1" applyAlignment="1"/>
    <xf numFmtId="0" fontId="9" fillId="0" borderId="0" xfId="2" applyFont="1"/>
    <xf numFmtId="0" fontId="12" fillId="7" borderId="1" xfId="0" applyFont="1" applyFill="1" applyBorder="1" applyAlignment="1"/>
    <xf numFmtId="0" fontId="0" fillId="0" borderId="1" xfId="0" applyFont="1" applyBorder="1" applyAlignment="1">
      <alignment horizontal="left"/>
    </xf>
    <xf numFmtId="9" fontId="0" fillId="0" borderId="1" xfId="0" applyNumberFormat="1" applyFont="1" applyBorder="1" applyAlignment="1"/>
    <xf numFmtId="0" fontId="0" fillId="5" borderId="1" xfId="0" applyFont="1" applyFill="1" applyBorder="1" applyAlignment="1">
      <alignment horizontal="left"/>
    </xf>
    <xf numFmtId="9" fontId="8" fillId="6" borderId="1" xfId="0" applyNumberFormat="1" applyFont="1" applyFill="1" applyBorder="1" applyAlignment="1"/>
    <xf numFmtId="0" fontId="0" fillId="4" borderId="1" xfId="0" applyFont="1" applyFill="1" applyBorder="1" applyAlignment="1">
      <alignment horizontal="left"/>
    </xf>
    <xf numFmtId="9" fontId="6" fillId="7" borderId="1" xfId="0" applyNumberFormat="1" applyFont="1" applyFill="1" applyBorder="1" applyAlignment="1"/>
    <xf numFmtId="9" fontId="7" fillId="0" borderId="1" xfId="0" applyNumberFormat="1" applyFont="1" applyFill="1" applyBorder="1" applyAlignment="1"/>
    <xf numFmtId="0" fontId="12" fillId="7" borderId="1" xfId="0" applyFont="1" applyFill="1" applyBorder="1" applyAlignment="1">
      <alignment horizontal="left"/>
    </xf>
    <xf numFmtId="9" fontId="12" fillId="7" borderId="1" xfId="0" applyNumberFormat="1" applyFont="1" applyFill="1" applyBorder="1" applyAlignment="1"/>
  </cellXfs>
  <cellStyles count="4">
    <cellStyle name="Normal" xfId="0" builtinId="0"/>
    <cellStyle name="Normal 2" xfId="2" xr:uid="{BDC74732-8AE5-4FE1-837C-2F816F887FCC}"/>
    <cellStyle name="Normal 3" xfId="3" xr:uid="{349A839A-D854-43D3-BD72-438DE56DF04B}"/>
    <cellStyle name="Percent" xfId="1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2"/>
      </font>
    </dxf>
    <dxf>
      <font>
        <color theme="2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color theme="2"/>
      </font>
    </dxf>
    <dxf>
      <font>
        <color theme="2"/>
      </font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7"/>
        </patternFill>
      </fill>
    </dxf>
    <dxf>
      <font>
        <color theme="7" tint="-0.499984740745262"/>
      </font>
    </dxf>
    <dxf>
      <fill>
        <patternFill patternType="solid">
          <bgColor theme="7" tint="0.59999389629810485"/>
        </patternFill>
      </fill>
    </dxf>
    <dxf>
      <font>
        <color theme="1"/>
      </font>
    </dxf>
    <dxf>
      <fill>
        <patternFill patternType="none">
          <bgColor auto="1"/>
        </patternFill>
      </fill>
    </dxf>
    <dxf>
      <numFmt numFmtId="14" formatCode="0.00%"/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 tint="-0.499984740745262"/>
        </patternFill>
      </fill>
    </dxf>
    <dxf>
      <font>
        <color theme="4" tint="-0.499984740745262"/>
      </font>
    </dxf>
    <dxf>
      <numFmt numFmtId="14" formatCode="0.00%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firstColumnStripe" dxfId="57"/>
    </tableStyle>
    <tableStyle name="PivotStylePreset2_Accent1" table="0" count="10" xr9:uid="{267968C8-6FFD-4C36-ACC1-9EA1FD1885CA}">
      <tableStyleElement type="headerRow" dxfId="56"/>
      <tableStyleElement type="totalRow" dxfId="55"/>
      <tableStyleElement type="firstRowStripe" dxfId="54"/>
      <tableStyleElement type="firstColumnStripe" dxfId="53"/>
      <tableStyleElement type="firstSubtotalRow" dxfId="52"/>
      <tableStyleElement type="secondSubtotalRow" dxfId="51"/>
      <tableStyleElement type="firstRowSubheading" dxfId="50"/>
      <tableStyleElement type="secondRowSubheading" dxfId="49"/>
      <tableStyleElement type="pageFieldLabels" dxfId="48"/>
      <tableStyleElement type="pageFieldValues" dxfId="47"/>
    </tableStyle>
  </tableStyles>
  <colors>
    <mruColors>
      <color rgb="FFCCCCFF"/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 rtl="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Percentage of Success, Adjourned and Reffused Students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general_data!$D$1</c:f>
              <c:strCache>
                <c:ptCount val="1"/>
                <c:pt idx="0">
                  <c:v>Success Percentage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general_data!$A$2:$A$14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general_data!$D$2:$D$14</c:f>
              <c:numCache>
                <c:formatCode>0%</c:formatCode>
                <c:ptCount val="13"/>
                <c:pt idx="0">
                  <c:v>0.502</c:v>
                </c:pt>
                <c:pt idx="1">
                  <c:v>0.52329999999999999</c:v>
                </c:pt>
                <c:pt idx="2">
                  <c:v>0.38750000000000001</c:v>
                </c:pt>
                <c:pt idx="3">
                  <c:v>0.39589999999999997</c:v>
                </c:pt>
                <c:pt idx="4">
                  <c:v>0.36530000000000001</c:v>
                </c:pt>
                <c:pt idx="5">
                  <c:v>0.2722</c:v>
                </c:pt>
                <c:pt idx="6">
                  <c:v>0.33119999999999999</c:v>
                </c:pt>
                <c:pt idx="7">
                  <c:v>0.3</c:v>
                </c:pt>
                <c:pt idx="8">
                  <c:v>0.3009</c:v>
                </c:pt>
                <c:pt idx="9">
                  <c:v>0.3196</c:v>
                </c:pt>
                <c:pt idx="10">
                  <c:v>0.27729999999999999</c:v>
                </c:pt>
                <c:pt idx="11">
                  <c:v>0.443</c:v>
                </c:pt>
                <c:pt idx="12">
                  <c:v>0.37969999999999998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7-4297-A35A-81DA1AAC7B06}"/>
            </c:ext>
          </c:extLst>
        </c:ser>
        <c:ser>
          <c:idx val="1"/>
          <c:order val="1"/>
          <c:tx>
            <c:strRef>
              <c:f>general_data!$G$1</c:f>
              <c:strCache>
                <c:ptCount val="1"/>
                <c:pt idx="0">
                  <c:v>Adjourned Percentage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general_data!$A$2:$A$14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general_data!$G$2:$G$14</c:f>
              <c:numCache>
                <c:formatCode>0%</c:formatCode>
                <c:ptCount val="13"/>
                <c:pt idx="0">
                  <c:v>0.36730000000000002</c:v>
                </c:pt>
                <c:pt idx="1">
                  <c:v>0.35170000000000001</c:v>
                </c:pt>
                <c:pt idx="2">
                  <c:v>0.40560000000000002</c:v>
                </c:pt>
                <c:pt idx="3">
                  <c:v>0.40649999999999997</c:v>
                </c:pt>
                <c:pt idx="4">
                  <c:v>0.39879999999999999</c:v>
                </c:pt>
                <c:pt idx="5">
                  <c:v>0.31369999999999998</c:v>
                </c:pt>
                <c:pt idx="6">
                  <c:v>0.32019999999999998</c:v>
                </c:pt>
                <c:pt idx="7">
                  <c:v>0.313</c:v>
                </c:pt>
                <c:pt idx="8">
                  <c:v>0.32100000000000001</c:v>
                </c:pt>
                <c:pt idx="9">
                  <c:v>0.3201</c:v>
                </c:pt>
                <c:pt idx="10">
                  <c:v>0.32650000000000001</c:v>
                </c:pt>
                <c:pt idx="11">
                  <c:v>0.28189999999999998</c:v>
                </c:pt>
                <c:pt idx="12">
                  <c:v>0.30459999999999998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7-4297-A35A-81DA1AAC7B06}"/>
            </c:ext>
          </c:extLst>
        </c:ser>
        <c:ser>
          <c:idx val="2"/>
          <c:order val="2"/>
          <c:tx>
            <c:strRef>
              <c:f>general_data!$J$1</c:f>
              <c:strCache>
                <c:ptCount val="1"/>
                <c:pt idx="0">
                  <c:v>Refused Percentage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general_data!$A$2:$A$14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general_data!$J$2:$J$14</c:f>
              <c:numCache>
                <c:formatCode>0%</c:formatCode>
                <c:ptCount val="13"/>
                <c:pt idx="0">
                  <c:v>0.13070000000000001</c:v>
                </c:pt>
                <c:pt idx="1">
                  <c:v>0.125</c:v>
                </c:pt>
                <c:pt idx="2">
                  <c:v>0.2069</c:v>
                </c:pt>
                <c:pt idx="3">
                  <c:v>0.1976</c:v>
                </c:pt>
                <c:pt idx="4">
                  <c:v>0.2359</c:v>
                </c:pt>
                <c:pt idx="5">
                  <c:v>0.41410000000000002</c:v>
                </c:pt>
                <c:pt idx="6">
                  <c:v>0.34860000000000002</c:v>
                </c:pt>
                <c:pt idx="7">
                  <c:v>0.38700000000000001</c:v>
                </c:pt>
                <c:pt idx="8">
                  <c:v>0.37809999999999999</c:v>
                </c:pt>
                <c:pt idx="9">
                  <c:v>0.36030000000000001</c:v>
                </c:pt>
                <c:pt idx="10">
                  <c:v>0.3962</c:v>
                </c:pt>
                <c:pt idx="11">
                  <c:v>0.27510000000000001</c:v>
                </c:pt>
                <c:pt idx="12">
                  <c:v>0.31569999999999998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7-4297-A35A-81DA1AAC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27"/>
        <c:axId val="432844655"/>
        <c:axId val="432843695"/>
      </c:barChart>
      <c:catAx>
        <c:axId val="4328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43695"/>
        <c:crosses val="autoZero"/>
        <c:auto val="1"/>
        <c:lblAlgn val="ctr"/>
        <c:lblOffset val="100"/>
        <c:noMultiLvlLbl val="0"/>
      </c:catAx>
      <c:valAx>
        <c:axId val="43284369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[BacME.xlsx]pivot!PivotTable23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l" rtl="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Percentage of Success, Adjourned and Refused for Each Bac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Success Percentage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pivot!$A$4:$A$10</c:f>
              <c:strCache>
                <c:ptCount val="7"/>
                <c:pt idx="0">
                  <c:v>Computer Experimental </c:v>
                </c:pt>
                <c:pt idx="1">
                  <c:v>Eco &amp; Mngmt </c:v>
                </c:pt>
                <c:pt idx="2">
                  <c:v>Experimental Sc</c:v>
                </c:pt>
                <c:pt idx="3">
                  <c:v>Literature</c:v>
                </c:pt>
                <c:pt idx="4">
                  <c:v>Math</c:v>
                </c:pt>
                <c:pt idx="5">
                  <c:v>Sport</c:v>
                </c:pt>
                <c:pt idx="6">
                  <c:v>Technique</c:v>
                </c:pt>
              </c:strCache>
            </c:strRef>
          </c:cat>
          <c:val>
            <c:numRef>
              <c:f>pivot!$B$4:$B$10</c:f>
              <c:numCache>
                <c:formatCode>0.00%</c:formatCode>
                <c:ptCount val="7"/>
                <c:pt idx="0">
                  <c:v>0.12641093612398804</c:v>
                </c:pt>
                <c:pt idx="1">
                  <c:v>0.10467860830848594</c:v>
                </c:pt>
                <c:pt idx="2">
                  <c:v>0.14970786637401151</c:v>
                </c:pt>
                <c:pt idx="3">
                  <c:v>7.1846543793222153E-2</c:v>
                </c:pt>
                <c:pt idx="4">
                  <c:v>0.18400618688505532</c:v>
                </c:pt>
                <c:pt idx="5">
                  <c:v>0.21765855010527541</c:v>
                </c:pt>
                <c:pt idx="6">
                  <c:v>0.14569130840996164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5-4D42-9063-835E82A5994F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Adjourned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pivot!$A$4:$A$10</c:f>
              <c:strCache>
                <c:ptCount val="7"/>
                <c:pt idx="0">
                  <c:v>Computer Experimental </c:v>
                </c:pt>
                <c:pt idx="1">
                  <c:v>Eco &amp; Mngmt </c:v>
                </c:pt>
                <c:pt idx="2">
                  <c:v>Experimental Sc</c:v>
                </c:pt>
                <c:pt idx="3">
                  <c:v>Literature</c:v>
                </c:pt>
                <c:pt idx="4">
                  <c:v>Math</c:v>
                </c:pt>
                <c:pt idx="5">
                  <c:v>Sport</c:v>
                </c:pt>
                <c:pt idx="6">
                  <c:v>Technique</c:v>
                </c:pt>
              </c:strCache>
            </c:strRef>
          </c:cat>
          <c:val>
            <c:numRef>
              <c:f>pivot!$C$4:$C$10</c:f>
              <c:numCache>
                <c:formatCode>0.00%</c:formatCode>
                <c:ptCount val="7"/>
                <c:pt idx="0">
                  <c:v>0.15297005006503112</c:v>
                </c:pt>
                <c:pt idx="1">
                  <c:v>0.12497995617082693</c:v>
                </c:pt>
                <c:pt idx="2">
                  <c:v>0.12828496089226218</c:v>
                </c:pt>
                <c:pt idx="3">
                  <c:v>0.18550786608940439</c:v>
                </c:pt>
                <c:pt idx="4">
                  <c:v>0.11397812104691146</c:v>
                </c:pt>
                <c:pt idx="5">
                  <c:v>0.11650364352272527</c:v>
                </c:pt>
                <c:pt idx="6">
                  <c:v>0.17777540221283875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5-4D42-9063-835E82A5994F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Refused Percentage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pivot!$A$4:$A$10</c:f>
              <c:strCache>
                <c:ptCount val="7"/>
                <c:pt idx="0">
                  <c:v>Computer Experimental </c:v>
                </c:pt>
                <c:pt idx="1">
                  <c:v>Eco &amp; Mngmt </c:v>
                </c:pt>
                <c:pt idx="2">
                  <c:v>Experimental Sc</c:v>
                </c:pt>
                <c:pt idx="3">
                  <c:v>Literature</c:v>
                </c:pt>
                <c:pt idx="4">
                  <c:v>Math</c:v>
                </c:pt>
                <c:pt idx="5">
                  <c:v>Sport</c:v>
                </c:pt>
                <c:pt idx="6">
                  <c:v>Technique</c:v>
                </c:pt>
              </c:strCache>
            </c:strRef>
          </c:cat>
          <c:val>
            <c:numRef>
              <c:f>pivot!$D$4:$D$10</c:f>
              <c:numCache>
                <c:formatCode>0.00%</c:formatCode>
                <c:ptCount val="7"/>
                <c:pt idx="0">
                  <c:v>0.15414849921011062</c:v>
                </c:pt>
                <c:pt idx="1">
                  <c:v>0.23058451816745654</c:v>
                </c:pt>
                <c:pt idx="2">
                  <c:v>0.15059715639810431</c:v>
                </c:pt>
                <c:pt idx="3">
                  <c:v>0.21683412322274881</c:v>
                </c:pt>
                <c:pt idx="4">
                  <c:v>9.3276461295418639E-2</c:v>
                </c:pt>
                <c:pt idx="5">
                  <c:v>2.3608214849921011E-2</c:v>
                </c:pt>
                <c:pt idx="6">
                  <c:v>0.13095102685624016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5-4D42-9063-835E82A5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965951"/>
        <c:axId val="427966431"/>
      </c:barChart>
      <c:catAx>
        <c:axId val="427965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66431"/>
        <c:crosses val="autoZero"/>
        <c:auto val="1"/>
        <c:lblAlgn val="ctr"/>
        <c:lblOffset val="100"/>
        <c:noMultiLvlLbl val="0"/>
      </c:catAx>
      <c:valAx>
        <c:axId val="42796643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65951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[BacME.xlsx]pivot!PivotTable26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algn="l" rtl="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Number of Students on Each Bac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E3-43E5-BA75-756EA1DBF3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E3-43E5-BA75-756EA1DBF3E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4E3-43E5-BA75-756EA1DBF3E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E3-43E5-BA75-756EA1DBF3E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4E3-43E5-BA75-756EA1DBF3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4E3-43E5-BA75-756EA1DBF3E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E3-43E5-BA75-756EA1DBF3E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E3-43E5-BA75-756EA1DBF3E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4E3-43E5-BA75-756EA1DBF3E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E3-43E5-BA75-756EA1DBF3E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E3-43E5-BA75-756EA1DBF3E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E3-43E5-BA75-756EA1DBF3E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E3-43E5-BA75-756EA1DBF3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pivot!$F$4:$F$11</c:f>
              <c:strCache>
                <c:ptCount val="7"/>
                <c:pt idx="0">
                  <c:v>Computer Experimental </c:v>
                </c:pt>
                <c:pt idx="1">
                  <c:v>Eco &amp; Mngmt </c:v>
                </c:pt>
                <c:pt idx="2">
                  <c:v>Experimental Sc</c:v>
                </c:pt>
                <c:pt idx="3">
                  <c:v>Literature</c:v>
                </c:pt>
                <c:pt idx="4">
                  <c:v>Math</c:v>
                </c:pt>
                <c:pt idx="5">
                  <c:v>Sport</c:v>
                </c:pt>
                <c:pt idx="6">
                  <c:v>Technique</c:v>
                </c:pt>
              </c:strCache>
            </c:strRef>
          </c:cat>
          <c:val>
            <c:numRef>
              <c:f>pivot!$G$4:$G$11</c:f>
              <c:numCache>
                <c:formatCode>General</c:formatCode>
                <c:ptCount val="7"/>
                <c:pt idx="0">
                  <c:v>114661</c:v>
                </c:pt>
                <c:pt idx="1">
                  <c:v>476204</c:v>
                </c:pt>
                <c:pt idx="2">
                  <c:v>363870</c:v>
                </c:pt>
                <c:pt idx="3">
                  <c:v>386788</c:v>
                </c:pt>
                <c:pt idx="4">
                  <c:v>173871</c:v>
                </c:pt>
                <c:pt idx="5">
                  <c:v>15854</c:v>
                </c:pt>
                <c:pt idx="6">
                  <c:v>242697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3-43E5-BA75-756EA1DBF3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542770111"/>
        <c:axId val="542770591"/>
      </c:barChart>
      <c:catAx>
        <c:axId val="54277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70591"/>
        <c:crosses val="autoZero"/>
        <c:auto val="1"/>
        <c:lblAlgn val="ctr"/>
        <c:lblOffset val="100"/>
        <c:noMultiLvlLbl val="0"/>
      </c:catAx>
      <c:valAx>
        <c:axId val="54277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277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[BacME.xlsx]pivot!PivotTable4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l" rtl="0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How Students’ Bac Type Choices Changed Between 2011 and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47000"/>
              </a:schemeClr>
            </a:solidFill>
            <a:ln w="9525">
              <a:solidFill>
                <a:schemeClr val="accent1">
                  <a:shade val="4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65000"/>
              </a:schemeClr>
            </a:solidFill>
            <a:ln w="9525">
              <a:solidFill>
                <a:schemeClr val="accent1">
                  <a:shade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82000"/>
              </a:schemeClr>
            </a:solidFill>
            <a:ln w="9525">
              <a:solidFill>
                <a:schemeClr val="accent1">
                  <a:shade val="82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83000"/>
              </a:schemeClr>
            </a:solidFill>
            <a:ln w="9525">
              <a:solidFill>
                <a:schemeClr val="accent1">
                  <a:tint val="83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6699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65000"/>
              </a:schemeClr>
            </a:solidFill>
            <a:ln w="9525">
              <a:solidFill>
                <a:schemeClr val="accent1">
                  <a:tint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CCCC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>
                <a:shade val="4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47000"/>
              </a:schemeClr>
            </a:solidFill>
            <a:ln w="9525">
              <a:solidFill>
                <a:schemeClr val="accent1">
                  <a:shade val="47000"/>
                </a:schemeClr>
              </a:solidFill>
            </a:ln>
            <a:effectLst/>
          </c:spPr>
        </c:marker>
        <c:dLbl>
          <c:idx val="0"/>
          <c:layout>
            <c:manualLayout>
              <c:x val="-0.23557545236090172"/>
              <c:y val="6.3379406130423628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Computer</a:t>
                </a:r>
                <a:r>
                  <a:rPr lang="en-US" baseline="0"/>
                  <a:t> Experimental </a:t>
                </a:r>
                <a:fld id="{B66174EA-7A5F-4F6D-8325-42C239029703}" type="VALUE">
                  <a:rPr lang="en-US"/>
                  <a:pPr>
                    <a:defRPr b="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022942326821749"/>
                  <c:h val="4.6209668580140972E-2"/>
                </c:manualLayout>
              </c15:layout>
              <c15:dlblFieldTable/>
              <c15:showDataLabelsRange val="0"/>
            </c:ext>
          </c:extLst>
        </c:dLbl>
      </c:pivotFmt>
      <c:pivotFmt>
        <c:idx val="22"/>
        <c:spPr>
          <a:ln w="28575" cap="rnd">
            <a:solidFill>
              <a:schemeClr val="accent1">
                <a:shade val="4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47000"/>
              </a:schemeClr>
            </a:solidFill>
            <a:ln w="9525">
              <a:solidFill>
                <a:schemeClr val="accent1">
                  <a:shade val="47000"/>
                </a:schemeClr>
              </a:solidFill>
            </a:ln>
            <a:effectLst/>
          </c:spPr>
        </c:marker>
        <c:dLbl>
          <c:idx val="0"/>
          <c:layout>
            <c:manualLayout>
              <c:x val="-2.6859240799965265E-3"/>
              <c:y val="-5.8734907461022114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>
                <a:shade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65000"/>
              </a:schemeClr>
            </a:solidFill>
            <a:ln w="9525">
              <a:solidFill>
                <a:schemeClr val="accent1">
                  <a:shade val="65000"/>
                </a:schemeClr>
              </a:solidFill>
            </a:ln>
            <a:effectLst/>
          </c:spPr>
        </c:marker>
        <c:dLbl>
          <c:idx val="0"/>
          <c:layout>
            <c:manualLayout>
              <c:x val="-9.0128612433898307E-4"/>
              <c:y val="-5.9738133759979764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>
                <a:shade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65000"/>
              </a:schemeClr>
            </a:solidFill>
            <a:ln w="9525">
              <a:solidFill>
                <a:schemeClr val="accent1">
                  <a:shade val="65000"/>
                </a:schemeClr>
              </a:solidFill>
            </a:ln>
            <a:effectLst/>
          </c:spPr>
        </c:marker>
        <c:dLbl>
          <c:idx val="0"/>
          <c:layout>
            <c:manualLayout>
              <c:x val="-0.15437567106400804"/>
              <c:y val="-5.9738133759979764E-4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Eco &amp; Mngmt </a:t>
                </a:r>
                <a:fld id="{745C1EA1-4ED5-4CB6-8075-B34D8C29830D}" type="VALUE">
                  <a:rPr lang="en-US"/>
                  <a:pPr>
                    <a:defRPr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ln w="28575" cap="rnd">
            <a:solidFill>
              <a:schemeClr val="accent1">
                <a:shade val="82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82000"/>
              </a:schemeClr>
            </a:solidFill>
            <a:ln w="9525">
              <a:solidFill>
                <a:schemeClr val="accent1">
                  <a:shade val="82000"/>
                </a:schemeClr>
              </a:solidFill>
            </a:ln>
            <a:effectLst/>
          </c:spPr>
        </c:marker>
        <c:dLbl>
          <c:idx val="0"/>
          <c:layout>
            <c:manualLayout>
              <c:x val="-4.4704578671219842E-3"/>
              <c:y val="-7.52275147682161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>
                <a:shade val="82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82000"/>
              </a:schemeClr>
            </a:solidFill>
            <a:ln w="9525">
              <a:solidFill>
                <a:schemeClr val="accent1">
                  <a:shade val="82000"/>
                </a:schemeClr>
              </a:solidFill>
            </a:ln>
            <a:effectLst/>
          </c:spPr>
        </c:marker>
        <c:dLbl>
          <c:idx val="0"/>
          <c:layout>
            <c:manualLayout>
              <c:x val="-0.18114445913488056"/>
              <c:y val="-5.973813375999246E-4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Experimental Sc </a:t>
                </a:r>
                <a:fld id="{81A42E2E-3897-416D-87D9-38CA7F11218B}" type="VALUE">
                  <a:rPr lang="en-US">
                    <a:solidFill>
                      <a:srgbClr val="0070C0"/>
                    </a:solidFill>
                  </a:rPr>
                  <a:pPr>
                    <a:defRPr>
                      <a:solidFill>
                        <a:srgbClr val="0070C0"/>
                      </a:solidFill>
                    </a:defRPr>
                  </a:pPr>
                  <a:t>[VALUE]</a:t>
                </a:fld>
                <a:endParaRPr lang="en-US">
                  <a:solidFill>
                    <a:srgbClr val="0070C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6858719957304836E-3"/>
              <c:y val="-7.522751476821549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4188349970498126"/>
              <c:y val="-5.9751766378370399E-4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Literature </a:t>
                </a:r>
                <a:fld id="{D834726A-8467-4A94-89BF-B54821D28D04}" type="VALUE"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pPr>
                    <a:defRPr/>
                  </a:pPr>
                  <a:t>[VALUE]</a:t>
                </a:fld>
                <a:endParaRPr lang="en-US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207720034168494"/>
                  <c:h val="4.6209668580140972E-2"/>
                </c:manualLayout>
              </c15:layout>
              <c15:dlblFieldTable/>
              <c15:showDataLabelsRange val="0"/>
            </c:ext>
          </c:extLst>
        </c:dLbl>
      </c:pivotFmt>
      <c:pivotFmt>
        <c:idx val="29"/>
        <c:spPr>
          <a:ln w="28575" cap="rnd">
            <a:solidFill>
              <a:schemeClr val="accent1">
                <a:tint val="83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83000"/>
              </a:schemeClr>
            </a:solidFill>
            <a:ln w="9525">
              <a:solidFill>
                <a:schemeClr val="accent1">
                  <a:tint val="83000"/>
                </a:schemeClr>
              </a:solidFill>
            </a:ln>
            <a:effectLst/>
          </c:spPr>
        </c:marker>
        <c:dLbl>
          <c:idx val="0"/>
          <c:layout>
            <c:manualLayout>
              <c:x val="-0.10083809492226305"/>
              <c:y val="-5.9738133759986106E-4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6699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6699FF"/>
                    </a:solidFill>
                  </a:rPr>
                  <a:t>Math </a:t>
                </a:r>
                <a:fld id="{9E87E371-9429-4241-81D4-78915AD77BDD}" type="VALUE">
                  <a:rPr lang="en-US">
                    <a:solidFill>
                      <a:srgbClr val="6699FF"/>
                    </a:solidFill>
                  </a:rPr>
                  <a:pPr>
                    <a:defRPr>
                      <a:solidFill>
                        <a:srgbClr val="6699FF"/>
                      </a:solidFill>
                    </a:defRPr>
                  </a:pPr>
                  <a:t>[VALUE]</a:t>
                </a:fld>
                <a:endParaRPr lang="en-US">
                  <a:solidFill>
                    <a:srgbClr val="6699FF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6699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ln w="28575" cap="rnd">
            <a:solidFill>
              <a:schemeClr val="accent1">
                <a:tint val="83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83000"/>
              </a:schemeClr>
            </a:solidFill>
            <a:ln w="9525">
              <a:solidFill>
                <a:schemeClr val="accent1">
                  <a:tint val="83000"/>
                </a:schemeClr>
              </a:solidFill>
            </a:ln>
            <a:effectLst/>
          </c:spPr>
        </c:marker>
        <c:dLbl>
          <c:idx val="0"/>
          <c:layout>
            <c:manualLayout>
              <c:x val="-4.4704578671219842E-3"/>
              <c:y val="-7.522751476821549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6699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>
                <a:tint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65000"/>
              </a:schemeClr>
            </a:solidFill>
            <a:ln w="9525">
              <a:solidFill>
                <a:schemeClr val="accent1">
                  <a:tint val="65000"/>
                </a:schemeClr>
              </a:solidFill>
            </a:ln>
            <a:effectLst/>
          </c:spPr>
        </c:marker>
        <c:dLbl>
          <c:idx val="0"/>
          <c:layout>
            <c:manualLayout>
              <c:x val="-0.10262467084642585"/>
              <c:y val="-5.8734907461022114E-4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CCCC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Sport </a:t>
                </a:r>
                <a:fld id="{43F3630B-8128-4744-8B9E-1B27D19F7BFA}" type="VALUE"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pPr>
                    <a:defRPr>
                      <a:solidFill>
                        <a:srgbClr val="CCCCFF"/>
                      </a:solidFill>
                    </a:defRPr>
                  </a:pPr>
                  <a:t>[VALUE]</a:t>
                </a:fld>
                <a:endParaRPr lang="en-US">
                  <a:solidFill>
                    <a:schemeClr val="accent1">
                      <a:lumMod val="40000"/>
                      <a:lumOff val="60000"/>
                    </a:schemeClr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CCCC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ln w="28575" cap="rnd">
            <a:solidFill>
              <a:schemeClr val="accent1">
                <a:tint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65000"/>
              </a:schemeClr>
            </a:solidFill>
            <a:ln w="9525">
              <a:solidFill>
                <a:schemeClr val="accent1">
                  <a:tint val="65000"/>
                </a:schemeClr>
              </a:solidFill>
            </a:ln>
            <a:effectLst/>
          </c:spPr>
        </c:marker>
        <c:dLbl>
          <c:idx val="0"/>
          <c:layout>
            <c:manualLayout>
              <c:x val="-2.6859240799965265E-3"/>
              <c:y val="-3.991882733920950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CCCC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layout>
            <c:manualLayout>
              <c:x val="-2.6859240799965265E-3"/>
              <c:y val="-1.0800950052542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layout>
            <c:manualLayout>
              <c:x val="-0.14188632136180876"/>
              <c:y val="-3.991882733921012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65000"/>
                      </a:schemeClr>
                    </a:solidFill>
                  </a:rPr>
                  <a:t>Technique </a:t>
                </a:r>
                <a:fld id="{29978757-751D-41BB-9F86-0EAE3AB54EB6}" type="VALUE">
                  <a:rPr lang="en-US">
                    <a:solidFill>
                      <a:schemeClr val="bg1">
                        <a:lumMod val="65000"/>
                      </a:schemeClr>
                    </a:solidFill>
                  </a:rPr>
                  <a:pPr>
                    <a:defRPr>
                      <a:solidFill>
                        <a:schemeClr val="bg1">
                          <a:lumMod val="65000"/>
                        </a:schemeClr>
                      </a:solidFill>
                    </a:defRPr>
                  </a:pPr>
                  <a:t>[VALUE]</a:t>
                </a:fld>
                <a:endParaRPr lang="en-US">
                  <a:solidFill>
                    <a:schemeClr val="bg1">
                      <a:lumMod val="65000"/>
                    </a:schemeClr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pivot!$G$26:$G$27</c:f>
              <c:strCache>
                <c:ptCount val="1"/>
                <c:pt idx="0">
                  <c:v>Computer Experimental 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7000"/>
                </a:schemeClr>
              </a:solidFill>
              <a:ln w="9525">
                <a:solidFill>
                  <a:schemeClr val="accent1">
                    <a:shade val="47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3557545236090172"/>
                  <c:y val="6.33794061304236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Computer</a:t>
                    </a:r>
                    <a:r>
                      <a:rPr lang="en-US" baseline="0"/>
                      <a:t> Experimental </a:t>
                    </a:r>
                    <a:fld id="{B66174EA-7A5F-4F6D-8325-42C23902970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22942326821749"/>
                      <c:h val="4.620966858014097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8A4-429D-A7CA-2E276BACC86C}"/>
                </c:ext>
              </c:extLst>
            </c:dLbl>
            <c:dLbl>
              <c:idx val="1"/>
              <c:layout>
                <c:manualLayout>
                  <c:x val="-2.6859240799965265E-3"/>
                  <c:y val="-5.873490746102211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A4-429D-A7CA-2E276BACC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pivot!$F$28:$F$30</c:f>
              <c:strCache>
                <c:ptCount val="2"/>
                <c:pt idx="0">
                  <c:v>2011</c:v>
                </c:pt>
                <c:pt idx="1">
                  <c:v>2022</c:v>
                </c:pt>
              </c:strCache>
            </c:strRef>
          </c:cat>
          <c:val>
            <c:numRef>
              <c:f>pivot!$G$28:$G$30</c:f>
              <c:numCache>
                <c:formatCode>0%</c:formatCode>
                <c:ptCount val="2"/>
                <c:pt idx="0">
                  <c:v>0.60957837703182416</c:v>
                </c:pt>
                <c:pt idx="1">
                  <c:v>0.3904216229681759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4-429D-A7CA-2E276BACC86C}"/>
            </c:ext>
          </c:extLst>
        </c:ser>
        <c:ser>
          <c:idx val="1"/>
          <c:order val="1"/>
          <c:tx>
            <c:strRef>
              <c:f>pivot!$H$26:$H$27</c:f>
              <c:strCache>
                <c:ptCount val="1"/>
                <c:pt idx="0">
                  <c:v>Eco &amp; Mngmt 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437567106400804"/>
                  <c:y val="-5.9738133759979764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Eco &amp; Mngmt </a:t>
                    </a:r>
                    <a:fld id="{745C1EA1-4ED5-4CB6-8075-B34D8C29830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8A4-429D-A7CA-2E276BACC86C}"/>
                </c:ext>
              </c:extLst>
            </c:dLbl>
            <c:dLbl>
              <c:idx val="1"/>
              <c:layout>
                <c:manualLayout>
                  <c:x val="-9.0128612433898307E-4"/>
                  <c:y val="-5.973813375997976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8A4-429D-A7CA-2E276BACC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pivot!$F$28:$F$30</c:f>
              <c:strCache>
                <c:ptCount val="2"/>
                <c:pt idx="0">
                  <c:v>2011</c:v>
                </c:pt>
                <c:pt idx="1">
                  <c:v>2022</c:v>
                </c:pt>
              </c:strCache>
            </c:strRef>
          </c:cat>
          <c:val>
            <c:numRef>
              <c:f>pivot!$H$28:$H$30</c:f>
              <c:numCache>
                <c:formatCode>0%</c:formatCode>
                <c:ptCount val="2"/>
                <c:pt idx="0">
                  <c:v>0.26943817707583251</c:v>
                </c:pt>
                <c:pt idx="1">
                  <c:v>0.73056182292416749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4-429D-A7CA-2E276BACC86C}"/>
            </c:ext>
          </c:extLst>
        </c:ser>
        <c:ser>
          <c:idx val="2"/>
          <c:order val="2"/>
          <c:tx>
            <c:strRef>
              <c:f>pivot!$I$26:$I$27</c:f>
              <c:strCache>
                <c:ptCount val="1"/>
                <c:pt idx="0">
                  <c:v>Experimental Sc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2000"/>
                </a:schemeClr>
              </a:solidFill>
              <a:ln w="9525">
                <a:solidFill>
                  <a:schemeClr val="accent1">
                    <a:shade val="82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8114445913488056"/>
                  <c:y val="-5.973813375999246E-4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70C0"/>
                        </a:solidFill>
                      </a:rPr>
                      <a:t>Experimental Sc </a:t>
                    </a:r>
                    <a:fld id="{81A42E2E-3897-416D-87D9-38CA7F11218B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F8A4-429D-A7CA-2E276BACC86C}"/>
                </c:ext>
              </c:extLst>
            </c:dLbl>
            <c:dLbl>
              <c:idx val="1"/>
              <c:layout>
                <c:manualLayout>
                  <c:x val="-4.4704578671219842E-3"/>
                  <c:y val="-7.52275147682161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8A4-429D-A7CA-2E276BACC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pivot!$F$28:$F$30</c:f>
              <c:strCache>
                <c:ptCount val="2"/>
                <c:pt idx="0">
                  <c:v>2011</c:v>
                </c:pt>
                <c:pt idx="1">
                  <c:v>2022</c:v>
                </c:pt>
              </c:strCache>
            </c:strRef>
          </c:cat>
          <c:val>
            <c:numRef>
              <c:f>pivot!$I$28:$I$30</c:f>
              <c:numCache>
                <c:formatCode>0%</c:formatCode>
                <c:ptCount val="2"/>
                <c:pt idx="0">
                  <c:v>0.46881376275255049</c:v>
                </c:pt>
                <c:pt idx="1">
                  <c:v>0.53118623724744951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4-429D-A7CA-2E276BACC86C}"/>
            </c:ext>
          </c:extLst>
        </c:ser>
        <c:ser>
          <c:idx val="3"/>
          <c:order val="3"/>
          <c:tx>
            <c:strRef>
              <c:f>pivot!$J$26:$J$27</c:f>
              <c:strCache>
                <c:ptCount val="1"/>
                <c:pt idx="0">
                  <c:v>Literature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188349970498126"/>
                  <c:y val="-5.9751766378370399E-4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Literature </a:t>
                    </a:r>
                    <a:fld id="{D834726A-8467-4A94-89BF-B54821D28D04}" type="VALUE"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07720034168494"/>
                      <c:h val="4.620966858014097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F8A4-429D-A7CA-2E276BACC86C}"/>
                </c:ext>
              </c:extLst>
            </c:dLbl>
            <c:dLbl>
              <c:idx val="1"/>
              <c:layout>
                <c:manualLayout>
                  <c:x val="-2.6858719957304836E-3"/>
                  <c:y val="-7.522751476821549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8A4-429D-A7CA-2E276BACC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pivot!$F$28:$F$30</c:f>
              <c:strCache>
                <c:ptCount val="2"/>
                <c:pt idx="0">
                  <c:v>2011</c:v>
                </c:pt>
                <c:pt idx="1">
                  <c:v>2022</c:v>
                </c:pt>
              </c:strCache>
            </c:strRef>
          </c:cat>
          <c:val>
            <c:numRef>
              <c:f>pivot!$J$28:$J$30</c:f>
              <c:numCache>
                <c:formatCode>0%</c:formatCode>
                <c:ptCount val="2"/>
                <c:pt idx="0">
                  <c:v>0.47639693587899057</c:v>
                </c:pt>
                <c:pt idx="1">
                  <c:v>0.52360306412100943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4-429D-A7CA-2E276BACC86C}"/>
            </c:ext>
          </c:extLst>
        </c:ser>
        <c:ser>
          <c:idx val="4"/>
          <c:order val="4"/>
          <c:tx>
            <c:strRef>
              <c:f>pivot!$K$26:$K$27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3000"/>
                </a:schemeClr>
              </a:solidFill>
              <a:ln w="9525">
                <a:solidFill>
                  <a:schemeClr val="accent1">
                    <a:tint val="83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083809492226305"/>
                  <c:y val="-5.9738133759986106E-4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6699FF"/>
                        </a:solidFill>
                      </a:rPr>
                      <a:t>Math </a:t>
                    </a:r>
                    <a:fld id="{9E87E371-9429-4241-81D4-78915AD77BDD}" type="VALUE">
                      <a:rPr lang="en-US">
                        <a:solidFill>
                          <a:srgbClr val="6699FF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rgbClr val="6699FF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F8A4-429D-A7CA-2E276BACC86C}"/>
                </c:ext>
              </c:extLst>
            </c:dLbl>
            <c:dLbl>
              <c:idx val="1"/>
              <c:layout>
                <c:manualLayout>
                  <c:x val="-4.4704578671219842E-3"/>
                  <c:y val="-7.522751476821549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8A4-429D-A7CA-2E276BACC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6699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pivot!$F$28:$F$30</c:f>
              <c:strCache>
                <c:ptCount val="2"/>
                <c:pt idx="0">
                  <c:v>2011</c:v>
                </c:pt>
                <c:pt idx="1">
                  <c:v>2022</c:v>
                </c:pt>
              </c:strCache>
            </c:strRef>
          </c:cat>
          <c:val>
            <c:numRef>
              <c:f>pivot!$K$28:$K$30</c:f>
              <c:numCache>
                <c:formatCode>0%</c:formatCode>
                <c:ptCount val="2"/>
                <c:pt idx="0">
                  <c:v>0.62667856535781064</c:v>
                </c:pt>
                <c:pt idx="1">
                  <c:v>0.37332143464218936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4-429D-A7CA-2E276BACC86C}"/>
            </c:ext>
          </c:extLst>
        </c:ser>
        <c:ser>
          <c:idx val="5"/>
          <c:order val="5"/>
          <c:tx>
            <c:strRef>
              <c:f>pivot!$L$26:$L$27</c:f>
              <c:strCache>
                <c:ptCount val="1"/>
                <c:pt idx="0">
                  <c:v>Sport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62467084642585"/>
                  <c:y val="-5.8734907461022114E-4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rPr>
                      <a:t>Sport </a:t>
                    </a:r>
                    <a:fld id="{43F3630B-8128-4744-8B9E-1B27D19F7BFA}" type="VALUE">
                      <a:rPr lang="en-US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F8A4-429D-A7CA-2E276BACC86C}"/>
                </c:ext>
              </c:extLst>
            </c:dLbl>
            <c:dLbl>
              <c:idx val="1"/>
              <c:layout>
                <c:manualLayout>
                  <c:x val="-2.6859240799965265E-3"/>
                  <c:y val="-3.9918827339209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8A4-429D-A7CA-2E276BACC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CCCC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pivot!$F$28:$F$30</c:f>
              <c:strCache>
                <c:ptCount val="2"/>
                <c:pt idx="0">
                  <c:v>2011</c:v>
                </c:pt>
                <c:pt idx="1">
                  <c:v>2022</c:v>
                </c:pt>
              </c:strCache>
            </c:strRef>
          </c:cat>
          <c:val>
            <c:numRef>
              <c:f>pivot!$L$28:$L$30</c:f>
              <c:numCache>
                <c:formatCode>0%</c:formatCode>
                <c:ptCount val="2"/>
                <c:pt idx="0">
                  <c:v>0.3228215767634855</c:v>
                </c:pt>
                <c:pt idx="1">
                  <c:v>0.67717842323651456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A4-429D-A7CA-2E276BACC86C}"/>
            </c:ext>
          </c:extLst>
        </c:ser>
        <c:ser>
          <c:idx val="6"/>
          <c:order val="6"/>
          <c:tx>
            <c:strRef>
              <c:f>pivot!$M$26:$M$27</c:f>
              <c:strCache>
                <c:ptCount val="1"/>
                <c:pt idx="0">
                  <c:v>Technique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188632136180876"/>
                  <c:y val="-3.9918827339210129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Technique </a:t>
                    </a:r>
                    <a:fld id="{29978757-751D-41BB-9F86-0EAE3AB54EB6}" type="VALUE">
                      <a:rPr lang="en-US">
                        <a:solidFill>
                          <a:schemeClr val="bg1">
                            <a:lumMod val="65000"/>
                          </a:schemeClr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chemeClr val="bg1">
                          <a:lumMod val="65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F8A4-429D-A7CA-2E276BACC86C}"/>
                </c:ext>
              </c:extLst>
            </c:dLbl>
            <c:dLbl>
              <c:idx val="1"/>
              <c:layout>
                <c:manualLayout>
                  <c:x val="-2.6859240799965265E-3"/>
                  <c:y val="-1.0800950052542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8A4-429D-A7CA-2E276BACC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pivot!$F$28:$F$30</c:f>
              <c:strCache>
                <c:ptCount val="2"/>
                <c:pt idx="0">
                  <c:v>2011</c:v>
                </c:pt>
                <c:pt idx="1">
                  <c:v>2022</c:v>
                </c:pt>
              </c:strCache>
            </c:strRef>
          </c:cat>
          <c:val>
            <c:numRef>
              <c:f>pivot!$M$28:$M$30</c:f>
              <c:numCache>
                <c:formatCode>0%</c:formatCode>
                <c:ptCount val="2"/>
                <c:pt idx="0">
                  <c:v>0.26147223417993976</c:v>
                </c:pt>
                <c:pt idx="1">
                  <c:v>0.7385277658200603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A4-429D-A7CA-2E276BACC8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014207"/>
        <c:axId val="1807015167"/>
      </c:lineChart>
      <c:catAx>
        <c:axId val="180701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15167"/>
        <c:crosses val="autoZero"/>
        <c:auto val="1"/>
        <c:lblAlgn val="ctr"/>
        <c:lblOffset val="100"/>
        <c:noMultiLvlLbl val="0"/>
      </c:catAx>
      <c:valAx>
        <c:axId val="180701516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0701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 rtl="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Number of Students Registered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FBE3-4F51-9F1C-A6CDB11D193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FBE3-4F51-9F1C-A6CDB11D193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E3-4F51-9F1C-A6CDB11D193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BE3-4F51-9F1C-A6CDB11D193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E3-4F51-9F1C-A6CDB11D193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E3-4F51-9F1C-A6CDB11D193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E3-4F51-9F1C-A6CDB11D193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E3-4F51-9F1C-A6CDB11D193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E3-4F51-9F1C-A6CDB11D193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BE3-4F51-9F1C-A6CDB11D193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E3-4F51-9F1C-A6CDB11D193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E3-4F51-9F1C-A6CDB11D193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E3-4F51-9F1C-A6CDB11D193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BE3-4F51-9F1C-A6CDB11D193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E3-4F51-9F1C-A6CDB11D19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3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</c:numLit>
          </c:cat>
          <c:val>
            <c:numLit>
              <c:formatCode>General</c:formatCode>
              <c:ptCount val="13"/>
              <c:pt idx="0">
                <c:v>138335</c:v>
              </c:pt>
              <c:pt idx="1">
                <c:v>126776</c:v>
              </c:pt>
              <c:pt idx="2">
                <c:v>129181</c:v>
              </c:pt>
              <c:pt idx="3">
                <c:v>143990</c:v>
              </c:pt>
              <c:pt idx="4">
                <c:v>143762</c:v>
              </c:pt>
              <c:pt idx="5">
                <c:v>133242</c:v>
              </c:pt>
              <c:pt idx="6">
                <c:v>135612</c:v>
              </c:pt>
              <c:pt idx="7">
                <c:v>130280</c:v>
              </c:pt>
              <c:pt idx="8">
                <c:v>131808</c:v>
              </c:pt>
              <c:pt idx="9">
                <c:v>131210</c:v>
              </c:pt>
              <c:pt idx="10">
                <c:v>133452</c:v>
              </c:pt>
              <c:pt idx="11">
                <c:v>146158</c:v>
              </c:pt>
              <c:pt idx="12">
                <c:v>134965</c:v>
              </c:pt>
            </c:numLit>
          </c:val>
          <c:extLst>
            <c:ext xmlns:c16="http://schemas.microsoft.com/office/drawing/2014/chart" uri="{C3380CC4-5D6E-409C-BE32-E72D297353CC}">
              <c16:uniqueId val="{0000000F-FBE3-4F51-9F1C-A6CDB11D1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81"/>
        <c:axId val="494405663"/>
        <c:axId val="494403743"/>
      </c:barChart>
      <c:catAx>
        <c:axId val="49440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3743"/>
        <c:crosses val="autoZero"/>
        <c:auto val="1"/>
        <c:lblAlgn val="ctr"/>
        <c:lblOffset val="100"/>
        <c:noMultiLvlLbl val="0"/>
      </c:catAx>
      <c:valAx>
        <c:axId val="4944037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[BacME.xlsx]pivot!PivotTable33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algn="l" rtl="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Distribution of Females and Males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pivot!$B$13:$B$14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pivot!$A$15:$A$28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pivot!$B$15:$B$28</c:f>
              <c:numCache>
                <c:formatCode>0%</c:formatCode>
                <c:ptCount val="13"/>
                <c:pt idx="0">
                  <c:v>0.14285714285714285</c:v>
                </c:pt>
                <c:pt idx="1">
                  <c:v>0.42857142857142855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0.42857142857142855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0.14285714285714285</c:v>
                </c:pt>
                <c:pt idx="9">
                  <c:v>0.42857142857142855</c:v>
                </c:pt>
                <c:pt idx="10">
                  <c:v>0.42857142857142855</c:v>
                </c:pt>
                <c:pt idx="11">
                  <c:v>0.5714285714285714</c:v>
                </c:pt>
                <c:pt idx="12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657-8B03-9D5DFB26E1FF}"/>
            </c:ext>
          </c:extLst>
        </c:ser>
        <c:ser>
          <c:idx val="1"/>
          <c:order val="1"/>
          <c:tx>
            <c:strRef>
              <c:f>pivot!$C$13:$C$14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pivot!$A$15:$A$28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pivot!$C$15:$C$28</c:f>
              <c:numCache>
                <c:formatCode>0%</c:formatCode>
                <c:ptCount val="13"/>
                <c:pt idx="0">
                  <c:v>0.8571428571428571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0.5714285714285714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0.8571428571428571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2-4657-8B03-9D5DFB26E1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019711"/>
        <c:axId val="750021631"/>
      </c:barChart>
      <c:catAx>
        <c:axId val="750019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21631"/>
        <c:crosses val="autoZero"/>
        <c:auto val="1"/>
        <c:lblAlgn val="ctr"/>
        <c:lblOffset val="100"/>
        <c:noMultiLvlLbl val="0"/>
      </c:catAx>
      <c:valAx>
        <c:axId val="75002163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500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244951</xdr:colOff>
      <xdr:row>47</xdr:row>
      <xdr:rowOff>75911</xdr:rowOff>
    </xdr:from>
    <xdr:to>
      <xdr:col>19</xdr:col>
      <xdr:colOff>838085</xdr:colOff>
      <xdr:row>63</xdr:row>
      <xdr:rowOff>131837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6780E-AE3C-44F8-8301-CAAA787A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588461</xdr:colOff>
      <xdr:row>0</xdr:row>
      <xdr:rowOff>73452</xdr:rowOff>
    </xdr:from>
    <xdr:to>
      <xdr:col>3</xdr:col>
      <xdr:colOff>567651</xdr:colOff>
      <xdr:row>6</xdr:row>
      <xdr:rowOff>60752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3C0B6A0-B5A5-09E2-5ACA-31568148A0FB}"/>
            </a:ext>
          </a:extLst>
        </xdr:cNvPr>
        <xdr:cNvSpPr/>
      </xdr:nvSpPr>
      <xdr:spPr>
        <a:xfrm>
          <a:off x="1194597" y="73452"/>
          <a:ext cx="1412751" cy="968664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solidFill>
                <a:schemeClr val="bg2"/>
              </a:solidFill>
            </a:rPr>
            <a:t>63%</a:t>
          </a:r>
          <a:endParaRPr lang="en-US" sz="2800" b="1" i="0" u="none" strike="noStrike">
            <a:solidFill>
              <a:schemeClr val="bg2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200" b="0" i="0" u="none" strike="noStrike" baseline="0">
              <a:solidFill>
                <a:schemeClr val="bg2"/>
              </a:solidFill>
              <a:effectLst/>
              <a:latin typeface="+mn-lt"/>
              <a:ea typeface="+mn-ea"/>
              <a:cs typeface="+mn-cs"/>
            </a:rPr>
            <a:t>Success </a:t>
          </a:r>
          <a:r>
            <a:rPr lang="en-US" sz="1200" b="0" i="0">
              <a:solidFill>
                <a:schemeClr val="bg2"/>
              </a:solidFill>
              <a:effectLst/>
              <a:latin typeface="+mn-lt"/>
              <a:ea typeface="+mn-ea"/>
              <a:cs typeface="+mn-cs"/>
            </a:rPr>
            <a:t>Females</a:t>
          </a:r>
          <a:endParaRPr lang="en-US" sz="1200">
            <a:solidFill>
              <a:schemeClr val="bg2"/>
            </a:solidFill>
          </a:endParaRPr>
        </a:p>
      </xdr:txBody>
    </xdr:sp>
    <xdr:clientData/>
  </xdr:twoCellAnchor>
  <xdr:twoCellAnchor>
    <xdr:from>
      <xdr:col>9</xdr:col>
      <xdr:colOff>436076</xdr:colOff>
      <xdr:row>64</xdr:row>
      <xdr:rowOff>111266</xdr:rowOff>
    </xdr:from>
    <xdr:to>
      <xdr:col>19</xdr:col>
      <xdr:colOff>919180</xdr:colOff>
      <xdr:row>81</xdr:row>
      <xdr:rowOff>50324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EFC10B-4EA7-43B4-B3FE-F4FEF4680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411892</xdr:colOff>
      <xdr:row>64</xdr:row>
      <xdr:rowOff>76420</xdr:rowOff>
    </xdr:from>
    <xdr:to>
      <xdr:col>9</xdr:col>
      <xdr:colOff>215569</xdr:colOff>
      <xdr:row>81</xdr:row>
      <xdr:rowOff>74937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0C6BE-1B25-4267-9924-7ACB5625C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603481</xdr:colOff>
      <xdr:row>0</xdr:row>
      <xdr:rowOff>63411</xdr:rowOff>
    </xdr:from>
    <xdr:to>
      <xdr:col>6</xdr:col>
      <xdr:colOff>274121</xdr:colOff>
      <xdr:row>6</xdr:row>
      <xdr:rowOff>50711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396E799-92DE-4CA5-99FA-6FA95D2D713A}"/>
            </a:ext>
          </a:extLst>
        </xdr:cNvPr>
        <xdr:cNvSpPr/>
      </xdr:nvSpPr>
      <xdr:spPr>
        <a:xfrm>
          <a:off x="2643178" y="63411"/>
          <a:ext cx="1489049" cy="968664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solidFill>
                <a:schemeClr val="bg2"/>
              </a:solidFill>
            </a:rPr>
            <a:t>37%</a:t>
          </a:r>
          <a:endParaRPr lang="en-US" sz="2800" b="1" i="0" u="none" strike="noStrike">
            <a:solidFill>
              <a:schemeClr val="bg2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200" b="0" i="0" u="none" strike="noStrike" baseline="0">
              <a:solidFill>
                <a:schemeClr val="bg2"/>
              </a:solidFill>
              <a:effectLst/>
              <a:latin typeface="+mn-lt"/>
              <a:ea typeface="+mn-ea"/>
              <a:cs typeface="+mn-cs"/>
            </a:rPr>
            <a:t>Success </a:t>
          </a:r>
          <a:r>
            <a:rPr lang="en-US" sz="1200" b="0" i="0">
              <a:solidFill>
                <a:schemeClr val="bg2"/>
              </a:solidFill>
              <a:effectLst/>
              <a:latin typeface="+mn-lt"/>
              <a:ea typeface="+mn-ea"/>
              <a:cs typeface="+mn-cs"/>
            </a:rPr>
            <a:t>Males</a:t>
          </a:r>
          <a:endParaRPr lang="en-US" sz="1200">
            <a:solidFill>
              <a:schemeClr val="bg2"/>
            </a:solidFill>
          </a:endParaRPr>
        </a:p>
      </xdr:txBody>
    </xdr:sp>
    <xdr:clientData/>
  </xdr:twoCellAnchor>
  <xdr:twoCellAnchor>
    <xdr:from>
      <xdr:col>19</xdr:col>
      <xdr:colOff>978503</xdr:colOff>
      <xdr:row>0</xdr:row>
      <xdr:rowOff>100374</xdr:rowOff>
    </xdr:from>
    <xdr:to>
      <xdr:col>30</xdr:col>
      <xdr:colOff>435554</xdr:colOff>
      <xdr:row>27</xdr:row>
      <xdr:rowOff>52268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6CCE14-21FF-4551-AA49-CEC250AD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6204994" y="39401"/>
    <xdr:ext cx="6985688" cy="4044804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AE973E-6D69-4AC4-9DC2-655C4339E8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4977027" y="4251535"/>
    <xdr:ext cx="9542161" cy="2905087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7DFB3D-7230-412C-B826-AD2BCEBD0A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A" refreshedDate="45919.59952314815" createdVersion="8" refreshedVersion="8" minRefreshableVersion="3" recordCount="100" xr:uid="{20735965-1FEA-46A1-B566-E6D0F850B4C4}">
  <cacheSource type="worksheet">
    <worksheetSource ref="A1:M101" sheet="data_per_bac"/>
  </cacheSource>
  <cacheFields count="12">
    <cacheField name="bac_type" numFmtId="0">
      <sharedItems/>
    </cacheField>
    <cacheField name="bac_type2" numFmtId="0">
      <sharedItems count="7">
        <s v="Literature"/>
        <s v="Math"/>
        <s v="Experimental Sc"/>
        <s v="Technique"/>
        <s v="Eco &amp; Mngmt "/>
        <s v="Sport"/>
        <s v="Computer Experimental "/>
      </sharedItems>
    </cacheField>
    <cacheField name="year" numFmtId="0">
      <sharedItems containsSemiMixedTypes="0" containsString="0" containsNumber="1" containsInteger="1" minValue="2010" maxValue="2022"/>
    </cacheField>
    <cacheField name="number_registered" numFmtId="0">
      <sharedItems containsMixedTypes="1" containsNumber="1" containsInteger="1" minValue="702" maxValue="47264"/>
    </cacheField>
    <cacheField name="success_percentage" numFmtId="9">
      <sharedItems containsSemiMixedTypes="0" containsString="0" containsNumber="1" minValue="0.1164" maxValue="0.91900000000000004"/>
    </cacheField>
    <cacheField name="adjourned_percent" numFmtId="9">
      <sharedItems containsString="0" containsBlank="1" containsNumber="1" minValue="7.7100000000000002E-2" maxValue="0.56040000000000001"/>
    </cacheField>
    <cacheField name="percentage_refused" numFmtId="9">
      <sharedItems containsString="0" containsBlank="1" containsNumber="1" minValue="-1.7763568394002499E-17" maxValue="0.54800000000000004"/>
    </cacheField>
    <cacheField name="best_mark" numFmtId="0">
      <sharedItems containsSemiMixedTypes="0" containsString="0" containsNumber="1" minValue="15.97" maxValue="20.149999999999999"/>
    </cacheField>
    <cacheField name="best_mark_high_Experimental School_origin" numFmtId="0">
      <sharedItems/>
    </cacheField>
    <cacheField name="best_mark_orgin_region" numFmtId="0">
      <sharedItems/>
    </cacheField>
    <cacheField name="is_lycee_pilote" numFmtId="0">
      <sharedItems/>
    </cacheField>
    <cacheField name="boy_or_gi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A" refreshedDate="45919.616888773147" createdVersion="8" refreshedVersion="8" minRefreshableVersion="3" recordCount="100" xr:uid="{82E5B9FC-516F-42CE-A857-3CE8D35059FE}">
  <cacheSource type="worksheet">
    <worksheetSource ref="B1:M101" sheet="data_per_bac"/>
  </cacheSource>
  <cacheFields count="11">
    <cacheField name="bac_type" numFmtId="0">
      <sharedItems count="7">
        <s v="Literature"/>
        <s v="Math"/>
        <s v="Experimental Sc"/>
        <s v="Technique"/>
        <s v="Eco &amp; Mngmt "/>
        <s v="Sport"/>
        <s v="Computer Experimental "/>
      </sharedItems>
    </cacheField>
    <cacheField name="year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number_registered" numFmtId="0">
      <sharedItems containsMixedTypes="1" containsNumber="1" containsInteger="1" minValue="702" maxValue="47264"/>
    </cacheField>
    <cacheField name="success_percentage" numFmtId="9">
      <sharedItems containsSemiMixedTypes="0" containsString="0" containsNumber="1" minValue="0.1164" maxValue="0.91900000000000004"/>
    </cacheField>
    <cacheField name="adjourned_percent" numFmtId="9">
      <sharedItems containsString="0" containsBlank="1" containsNumber="1" minValue="7.7100000000000002E-2" maxValue="0.56040000000000001"/>
    </cacheField>
    <cacheField name="percentage_refused" numFmtId="9">
      <sharedItems containsString="0" containsBlank="1" containsNumber="1" minValue="-1.7763568394002499E-17" maxValue="0.54800000000000004"/>
    </cacheField>
    <cacheField name="best_mark" numFmtId="0">
      <sharedItems containsSemiMixedTypes="0" containsString="0" containsNumber="1" minValue="15.97" maxValue="20.149999999999999"/>
    </cacheField>
    <cacheField name="best_mark_high_Experimental School_origin" numFmtId="0">
      <sharedItems/>
    </cacheField>
    <cacheField name="best_mark_orgin_region" numFmtId="0">
      <sharedItems count="17">
        <s v="TOUZEUR"/>
        <s v="ARIANA"/>
        <s v="MONASTIR"/>
        <s v="MAHDIA"/>
        <s v="SIDI BOUZID"/>
        <s v="SOUSSE"/>
        <s v="NABEUL"/>
        <s v="BEJA"/>
        <s v="SFAX"/>
        <s v="TUNIS"/>
        <s v="SILIANA"/>
        <s v="BEN_AROUS"/>
        <s v="KAIROUAN"/>
        <s v="BIZERTE"/>
        <s v="GABES"/>
        <s v="JENDOUBA"/>
        <s v="KEF"/>
      </sharedItems>
    </cacheField>
    <cacheField name="is_lycee_pilote" numFmtId="0">
      <sharedItems/>
    </cacheField>
    <cacheField name="boy_or_girl" numFmtId="0">
      <sharedItems count="2">
        <s v="Girl"/>
        <s v="Bo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A" refreshedDate="45921.464150231484" createdVersion="8" refreshedVersion="8" minRefreshableVersion="3" recordCount="100" xr:uid="{9B34004E-B301-47BD-B317-CE1BA397C1E8}">
  <cacheSource type="worksheet">
    <worksheetSource name="data_per_bac!$B$1:$M$101"/>
  </cacheSource>
  <cacheFields count="12">
    <cacheField name="bac_type" numFmtId="0">
      <sharedItems count="7">
        <s v="Literature"/>
        <s v="Math"/>
        <s v="Experimental Sc"/>
        <s v="Technique"/>
        <s v="Eco &amp; Mngmt "/>
        <s v="Sport"/>
        <s v="Computer Experimental "/>
      </sharedItems>
    </cacheField>
    <cacheField name="number_registered" numFmtId="0">
      <sharedItems containsString="0" containsBlank="1" containsNumber="1" containsInteger="1" minValue="702" maxValue="47264"/>
    </cacheField>
    <cacheField name="year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number_registered2" numFmtId="0">
      <sharedItems containsMixedTypes="1" containsNumber="1" containsInteger="1" minValue="702" maxValue="47264"/>
    </cacheField>
    <cacheField name="success_percentage" numFmtId="9">
      <sharedItems containsSemiMixedTypes="0" containsString="0" containsNumber="1" minValue="0.1164" maxValue="0.91900000000000004"/>
    </cacheField>
    <cacheField name="adjourned_percent" numFmtId="9">
      <sharedItems containsString="0" containsBlank="1" containsNumber="1" minValue="7.7100000000000002E-2" maxValue="0.56040000000000001"/>
    </cacheField>
    <cacheField name="percentage_refused" numFmtId="9">
      <sharedItems containsString="0" containsBlank="1" containsNumber="1" minValue="-1.7763568394002499E-17" maxValue="0.54800000000000004"/>
    </cacheField>
    <cacheField name="best_mark" numFmtId="0">
      <sharedItems containsSemiMixedTypes="0" containsString="0" containsNumber="1" minValue="15.97" maxValue="20.149999999999999"/>
    </cacheField>
    <cacheField name="best_mark_high_Experimental School_origin" numFmtId="0">
      <sharedItems/>
    </cacheField>
    <cacheField name="best_mark_orgin_region" numFmtId="0">
      <sharedItems/>
    </cacheField>
    <cacheField name="is_lycee_pilote" numFmtId="0">
      <sharedItems/>
    </cacheField>
    <cacheField name="boy_or_gi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📚 Literature"/>
    <x v="0"/>
    <n v="2010"/>
    <s v="unavailable data"/>
    <n v="0.33360000000000001"/>
    <n v="0.498"/>
    <n v="0.16839999999999999"/>
    <n v="17.41"/>
    <s v="HS IBN SINA KEBILI"/>
    <s v="TOUZEUR"/>
    <s v="no"/>
    <s v="Girl"/>
  </r>
  <r>
    <s v="🧮 Math"/>
    <x v="1"/>
    <n v="2010"/>
    <s v="unavailable data"/>
    <n v="0.66159999999999997"/>
    <n v="0.25850000000000001"/>
    <n v="7.9899999999999999E-2"/>
    <n v="19.77"/>
    <s v="HS PILOTE ARIANA"/>
    <s v="ARIANA"/>
    <s v="yes"/>
    <s v="Girl"/>
  </r>
  <r>
    <s v="🔬Experimental Experimental Sc"/>
    <x v="2"/>
    <n v="2010"/>
    <s v="unavailable data"/>
    <n v="0.65059999999999996"/>
    <n v="0.27050000000000002"/>
    <n v="7.8899999999999998E-2"/>
    <n v="20"/>
    <s v="HS PILOTE ARIANA"/>
    <s v="ARIANA"/>
    <s v="yes"/>
    <s v="Girl"/>
  </r>
  <r>
    <s v="⚙️ Technique"/>
    <x v="3"/>
    <n v="2010"/>
    <s v="unavailable data"/>
    <n v="0.48780000000000001"/>
    <n v="0.38590000000000002"/>
    <n v="0.1263"/>
    <n v="19.43"/>
    <s v="HS PILOTE MONASTIR"/>
    <s v="MONASTIR"/>
    <s v="yes"/>
    <s v="Boy"/>
  </r>
  <r>
    <s v="💰Eco Eco &amp; Mngmt "/>
    <x v="4"/>
    <n v="2010"/>
    <s v="unavailable data"/>
    <n v="0.52549999999999997"/>
    <n v="0.29920000000000002"/>
    <n v="0.17530000000000001"/>
    <n v="17.72"/>
    <s v="HS SAID ABOU BAKR MOKNINE"/>
    <s v="MAHDIA"/>
    <s v="no"/>
    <s v="Girl"/>
  </r>
  <r>
    <s v="🏋️ Sport"/>
    <x v="5"/>
    <n v="2010"/>
    <s v="unavailable data"/>
    <n v="0.88280000000000003"/>
    <n v="0.1172"/>
    <n v="-1.7763568394002499E-17"/>
    <n v="16.260000000000002"/>
    <s v="HS IBN KHALDOUN"/>
    <s v="SIDI BOUZID"/>
    <s v="no"/>
    <s v="Girl"/>
  </r>
  <r>
    <s v="💻 Computer Experimental "/>
    <x v="6"/>
    <n v="2010"/>
    <s v="unavailable data"/>
    <n v="0.56579999999999997"/>
    <n v="0.3493"/>
    <n v="8.4900000000000003E-2"/>
    <n v="19.25"/>
    <s v="HS PILOTE SOUSSE"/>
    <s v="SOUSSE"/>
    <s v="yes"/>
    <s v="Girl"/>
  </r>
  <r>
    <s v="📚 Literature"/>
    <x v="0"/>
    <n v="2011"/>
    <n v="24503"/>
    <n v="0.39760000000000001"/>
    <n v="0.53539999999999999"/>
    <n v="6.7000000000000004E-2"/>
    <n v="17.25"/>
    <s v="HS MENZAH VI "/>
    <s v="ARIANA"/>
    <s v="no"/>
    <s v="Girl"/>
  </r>
  <r>
    <s v="🧮 Math"/>
    <x v="1"/>
    <n v="2011"/>
    <n v="14747"/>
    <n v="0.73460000000000003"/>
    <n v="0.21870000000000001"/>
    <n v="4.6699999999999901E-2"/>
    <n v="19.66"/>
    <s v="HS PILOTE NABEUL"/>
    <s v="NABEUL"/>
    <s v="yes"/>
    <s v="Boy"/>
  </r>
  <r>
    <s v="🔬Experimental Experimental Sc"/>
    <x v="2"/>
    <n v="2011"/>
    <n v="23436"/>
    <n v="0.67559999999999998"/>
    <n v="0.26090000000000002"/>
    <n v="6.3499999999999904E-2"/>
    <n v="19.21"/>
    <s v="HS BACHIR SFAR AMDOUN"/>
    <s v="BEJA"/>
    <s v="no"/>
    <s v="Girl"/>
  </r>
  <r>
    <s v="⚙️ Technique"/>
    <x v="3"/>
    <n v="2011"/>
    <n v="12148"/>
    <n v="0.64170000000000005"/>
    <n v="0.30759999999999998"/>
    <n v="5.0700000000000002E-2"/>
    <n v="19.39"/>
    <s v="HS PILOTE SOUSSE"/>
    <s v="SOUSSE"/>
    <s v="yes"/>
    <s v="Boy"/>
  </r>
  <r>
    <s v="💰Eco Eco &amp; Mngmt "/>
    <x v="4"/>
    <n v="2011"/>
    <n v="16838"/>
    <n v="0.65490000000000004"/>
    <n v="0.28360000000000002"/>
    <n v="6.1499999999999902E-2"/>
    <n v="17.739999999999998"/>
    <s v="HS CHEBBA MAHDIA"/>
    <s v="MAHDIA"/>
    <s v="no"/>
    <s v="Girl"/>
  </r>
  <r>
    <s v="🏋️ Sport"/>
    <x v="5"/>
    <n v="2011"/>
    <n v="778"/>
    <n v="0.91900000000000004"/>
    <n v="7.7100000000000002E-2"/>
    <n v="3.89999999999994E-3"/>
    <n v="17.489999999999998"/>
    <s v="HS ABOU HASSAN LAKHMI SFAX"/>
    <s v="SFAX"/>
    <s v="no"/>
    <s v="Girl"/>
  </r>
  <r>
    <s v="💻 Computer Experimental "/>
    <x v="6"/>
    <n v="2011"/>
    <n v="9788"/>
    <n v="0.59689999999999999"/>
    <n v="0.36030000000000001"/>
    <n v="4.2799999999999998E-2"/>
    <n v="18.66"/>
    <s v="HS MOHAMED ALI SFAX"/>
    <s v="SFAX"/>
    <s v="no"/>
    <s v="Boy"/>
  </r>
  <r>
    <s v="📚 Literature"/>
    <x v="0"/>
    <n v="2012"/>
    <n v="32213"/>
    <n v="0.24959999999999999"/>
    <n v="0.50749999999999995"/>
    <n v="0.2429"/>
    <n v="16.32"/>
    <s v="HS MOUROUJ"/>
    <s v="TUNIS"/>
    <s v="no"/>
    <s v="Girl"/>
  </r>
  <r>
    <s v="🧮 Math"/>
    <x v="1"/>
    <n v="2012"/>
    <n v="16537"/>
    <n v="0.51880000000000004"/>
    <n v="0.31259999999999999"/>
    <n v="0.1686"/>
    <n v="19.59"/>
    <s v="HS PILOTE ARIANA"/>
    <s v="ARIANA"/>
    <s v="yes"/>
    <s v="Girl"/>
  </r>
  <r>
    <s v="🔬Experimental Experimental Sc"/>
    <x v="2"/>
    <n v="2012"/>
    <n v="26390"/>
    <n v="0.42559999999999998"/>
    <n v="0.38159999999999999"/>
    <n v="0.1928"/>
    <n v="19.059999999999999"/>
    <s v="HS PILOTE SOUSSE"/>
    <s v="SOUSSE"/>
    <s v="yes"/>
    <s v="Girl"/>
  </r>
  <r>
    <s v="⚙️ Technique"/>
    <x v="3"/>
    <n v="2012"/>
    <n v="14468"/>
    <n v="0.45200000000000001"/>
    <n v="0.39550000000000002"/>
    <n v="0.1525"/>
    <n v="19.2"/>
    <s v="HS PILOTE SOUSSE"/>
    <s v="SOUSSE"/>
    <s v="yes"/>
    <s v="Boy"/>
  </r>
  <r>
    <s v="💰Eco Eco &amp; Mngmt "/>
    <x v="4"/>
    <n v="2012"/>
    <n v="23085"/>
    <n v="0.36580000000000001"/>
    <n v="0.36399999999999999"/>
    <n v="0.2702"/>
    <n v="17.59"/>
    <s v="HS SOUKRA"/>
    <s v="TUNIS"/>
    <s v="no"/>
    <s v="Girl"/>
  </r>
  <r>
    <s v="🏋️ Sport"/>
    <x v="5"/>
    <n v="2012"/>
    <n v="1184"/>
    <n v="0.84119999999999995"/>
    <n v="0.15290000000000001"/>
    <n v="5.9000000000000996E-3"/>
    <n v="16.829999999999998"/>
    <s v="HS ABOU HASSAN LAKHMI SFAX"/>
    <s v="SFAX"/>
    <s v="no"/>
    <s v="Boy"/>
  </r>
  <r>
    <s v="💻 Computer Experimental "/>
    <x v="6"/>
    <n v="2012"/>
    <n v="11759"/>
    <n v="0.4123"/>
    <n v="0.4299"/>
    <n v="0.1578"/>
    <n v="18.399999999999999"/>
    <s v="HS PILOTE SOUSSE"/>
    <s v="SOUSSE"/>
    <s v="yes"/>
    <s v="Boy"/>
  </r>
  <r>
    <s v="📚 Literature"/>
    <x v="0"/>
    <n v="2013"/>
    <n v="35731"/>
    <n v="0.2576"/>
    <m/>
    <m/>
    <n v="16.84"/>
    <s v="HS ROUHIA"/>
    <s v="SILIANA"/>
    <s v="no"/>
    <s v="Boy"/>
  </r>
  <r>
    <s v="🧮 Math"/>
    <x v="1"/>
    <n v="2013"/>
    <n v="16879"/>
    <n v="0.57799999999999996"/>
    <m/>
    <m/>
    <n v="19.61"/>
    <s v="HS PILOTE SFAX"/>
    <s v="SFAX"/>
    <s v="yes"/>
    <s v="Girl"/>
  </r>
  <r>
    <s v="🔬Experimental Experimental Sc"/>
    <x v="2"/>
    <n v="2013"/>
    <n v="31025"/>
    <n v="0.51770000000000005"/>
    <m/>
    <m/>
    <n v="19.739999999999998"/>
    <s v="HS PILOTE MONASTIR"/>
    <s v="MONASTIR"/>
    <s v="yes"/>
    <s v="Girl"/>
  </r>
  <r>
    <s v="⚙️ Technique"/>
    <x v="3"/>
    <n v="2013"/>
    <n v="17220"/>
    <n v="0.43559999999999999"/>
    <m/>
    <m/>
    <n v="19.18"/>
    <s v="HS IBN HAYTHAM BEJA"/>
    <s v="BEJA"/>
    <s v="no"/>
    <s v="Boy"/>
  </r>
  <r>
    <s v="💰Eco Eco &amp; Mngmt "/>
    <x v="4"/>
    <n v="2013"/>
    <n v="28707"/>
    <n v="0.33479999999999999"/>
    <m/>
    <m/>
    <n v="17.7"/>
    <s v="HS MOHAMED ALI SFAX"/>
    <s v="SFAX"/>
    <s v="no"/>
    <s v="Girl"/>
  </r>
  <r>
    <s v="🏋️ Sport"/>
    <x v="5"/>
    <n v="2013"/>
    <n v="1474"/>
    <n v="0.79820000000000002"/>
    <m/>
    <m/>
    <n v="16.239999999999998"/>
    <s v="HS 🏋️ SportIF MENZAH"/>
    <s v="TUNIS"/>
    <s v="no"/>
    <s v="Boy"/>
  </r>
  <r>
    <s v="💻 Computer Experimental "/>
    <x v="6"/>
    <n v="2013"/>
    <n v="12284"/>
    <n v="0.25719999999999998"/>
    <m/>
    <m/>
    <n v="17.28"/>
    <s v="HS MEDINA JADIDA 3"/>
    <s v="BEN_AROUS"/>
    <s v="no"/>
    <s v="Boy"/>
  </r>
  <r>
    <s v="📚 Literature"/>
    <x v="0"/>
    <n v="2014"/>
    <n v="35825"/>
    <n v="0.25700000000000001"/>
    <m/>
    <m/>
    <n v="15.97"/>
    <s v="HS HEDI KHEFACHA MONASTIR"/>
    <s v="MONASTIR"/>
    <s v="no"/>
    <s v="Girl"/>
  </r>
  <r>
    <s v="🧮 Math"/>
    <x v="1"/>
    <n v="2014"/>
    <n v="14789"/>
    <n v="0.57799999999999996"/>
    <m/>
    <m/>
    <n v="19.760000000000002"/>
    <s v="HS PILOTE SFAX"/>
    <s v="SFAX"/>
    <s v="yes"/>
    <s v="Girl"/>
  </r>
  <r>
    <s v="🔬Experimental Experimental Sc"/>
    <x v="2"/>
    <n v="2014"/>
    <n v="28870"/>
    <n v="0.51770000000000005"/>
    <m/>
    <m/>
    <n v="19.399999999999999"/>
    <s v="HS PILOTE BOURGUIBA TUNIS"/>
    <s v="TUNIS"/>
    <s v="yes"/>
    <s v="Boy"/>
  </r>
  <r>
    <s v="⚙️ Technique"/>
    <x v="3"/>
    <n v="2014"/>
    <n v="17751"/>
    <n v="0.435"/>
    <m/>
    <m/>
    <n v="19.440000000000001"/>
    <s v="HS PILOTE SOUSSE"/>
    <s v="SOUSSE"/>
    <s v="yes"/>
    <s v="Boy"/>
  </r>
  <r>
    <s v="💰Eco Eco &amp; Mngmt "/>
    <x v="4"/>
    <n v="2014"/>
    <n v="33954"/>
    <n v="0.33479999999999999"/>
    <m/>
    <m/>
    <n v="17.36"/>
    <s v="HS GROMBALIA"/>
    <s v="SOUSSE"/>
    <s v="no"/>
    <s v="Boy"/>
  </r>
  <r>
    <s v="🏋️ Sport"/>
    <x v="5"/>
    <n v="2014"/>
    <n v="1157"/>
    <n v="0.79820000000000002"/>
    <m/>
    <m/>
    <n v="17.38"/>
    <s v="HS 🏋️ SportIF MENZAH"/>
    <s v="TUNIS"/>
    <s v="no"/>
    <s v="Girl"/>
  </r>
  <r>
    <s v="💻 Computer Experimental "/>
    <x v="6"/>
    <n v="2014"/>
    <n v="11416"/>
    <n v="0.25719999999999998"/>
    <m/>
    <m/>
    <n v="17.88"/>
    <s v="HS DE SAHLINE"/>
    <s v="MONASTIR"/>
    <s v="no"/>
    <s v="Boy"/>
  </r>
  <r>
    <s v="📚 Literature"/>
    <x v="0"/>
    <n v="2015"/>
    <n v="33196"/>
    <n v="0.1225"/>
    <n v="0.32950000000000002"/>
    <n v="0.54800000000000004"/>
    <n v="16.670000000000002"/>
    <s v="HS IBN RACHIK KAIROUAN"/>
    <s v="KAIROUAN"/>
    <s v="no"/>
    <s v="Boy"/>
  </r>
  <r>
    <s v="🧮 Math"/>
    <x v="1"/>
    <n v="2015"/>
    <n v="11664"/>
    <n v="0.52969999999999995"/>
    <n v="0.25879999999999997"/>
    <n v="0.21149999999999999"/>
    <n v="19.5"/>
    <s v="HS PILOTE SOUSSE"/>
    <s v="SOUSSE"/>
    <s v="yes"/>
    <s v="Girl"/>
  </r>
  <r>
    <s v="🔬Experimental Experimental Sc"/>
    <x v="2"/>
    <n v="2015"/>
    <n v="26543"/>
    <n v="0.36080000000000001"/>
    <n v="0.29930000000000001"/>
    <n v="0.33989999999999998"/>
    <n v="19.38"/>
    <s v="HS PILOTE SOUSSE"/>
    <s v="SOUSSE"/>
    <s v="yes"/>
    <s v="Girl"/>
  </r>
  <r>
    <s v="⚙️ Technique"/>
    <x v="3"/>
    <n v="2015"/>
    <n v="16314"/>
    <n v="0.34689999999999999"/>
    <n v="0.40189999999999998"/>
    <n v="0.25119999999999998"/>
    <n v="19.54"/>
    <s v="HS PILOTE SOUSSE"/>
    <s v="SOUSSE"/>
    <s v="yes"/>
    <s v="Girl"/>
  </r>
  <r>
    <s v="💰Eco Eco &amp; Mngmt "/>
    <x v="4"/>
    <n v="2015"/>
    <n v="35743"/>
    <n v="0.20599999999999999"/>
    <n v="0.26550000000000001"/>
    <n v="0.52849999999999997"/>
    <n v="17.170000000000002"/>
    <s v="HS RUE IMAM MUSLIM MENZAH"/>
    <s v="TUNIS"/>
    <s v="no"/>
    <s v="Boy"/>
  </r>
  <r>
    <s v="🏋️ Sport"/>
    <x v="5"/>
    <n v="2015"/>
    <n v="702"/>
    <n v="0.59019999999999995"/>
    <n v="0.36799999999999999"/>
    <n v="4.1799999999999997E-2"/>
    <n v="17.350000000000001"/>
    <s v="HS 🏋️ SportIF MENZAH"/>
    <s v="TUNIS"/>
    <s v="no"/>
    <s v="Boy"/>
  </r>
  <r>
    <s v="💻 Computer Experimental "/>
    <x v="6"/>
    <n v="2015"/>
    <n v="9080"/>
    <n v="0.30649999999999999"/>
    <n v="0.39689999999999998"/>
    <n v="0.29659999999999997"/>
    <n v="17.68"/>
    <s v="HS RAS EL DJBAL"/>
    <s v="BIZERTE"/>
    <s v="no"/>
    <s v="Girl"/>
  </r>
  <r>
    <s v="📚 Literature"/>
    <x v="0"/>
    <n v="2016"/>
    <n v="31595"/>
    <n v="0.16600000000000001"/>
    <m/>
    <m/>
    <n v="16.55"/>
    <s v="HS AKOUDA SOUSSE"/>
    <s v="SOUSSE"/>
    <s v="no"/>
    <s v="Girl"/>
  </r>
  <r>
    <s v="🧮 Math"/>
    <x v="1"/>
    <n v="2016"/>
    <n v="11870"/>
    <n v="0.59140000000000004"/>
    <m/>
    <m/>
    <n v="19.77"/>
    <s v="HS PILOTE NABEUL"/>
    <s v="NABEUL"/>
    <s v="yes"/>
    <s v="Boy"/>
  </r>
  <r>
    <s v="🔬Experimental Experimental Sc"/>
    <x v="2"/>
    <n v="2016"/>
    <n v="28112"/>
    <n v="0.4758"/>
    <m/>
    <m/>
    <n v="19.54"/>
    <s v="HS PILOTE NABEUL"/>
    <s v="NABEUL"/>
    <s v="yes"/>
    <s v="Girl"/>
  </r>
  <r>
    <s v="⚙️ Technique"/>
    <x v="3"/>
    <n v="2016"/>
    <n v="17295"/>
    <n v="0.36109999999999998"/>
    <m/>
    <m/>
    <n v="19.27"/>
    <s v="HS PILOTE SOUSSE"/>
    <s v="SOUSSE"/>
    <s v="yes"/>
    <s v="Boy"/>
  </r>
  <r>
    <s v="💰Eco Eco &amp; Mngmt "/>
    <x v="4"/>
    <n v="2016"/>
    <n v="38544"/>
    <n v="0.2586"/>
    <m/>
    <m/>
    <n v="17.62"/>
    <s v="HS MENZEL JAMIL BIZERTE"/>
    <s v="BIZERTE"/>
    <s v="no"/>
    <s v="Girl"/>
  </r>
  <r>
    <s v="🏋️ Sport"/>
    <x v="5"/>
    <n v="2016"/>
    <n v="773"/>
    <n v="0.48080000000000001"/>
    <m/>
    <m/>
    <n v="16.8"/>
    <s v="HS CHEBBA MAHDIA"/>
    <s v="MAHDIA"/>
    <s v="no"/>
    <s v="Girl"/>
  </r>
  <r>
    <s v="💻 Computer Experimental "/>
    <x v="6"/>
    <n v="2016"/>
    <n v="7424"/>
    <n v="0.33489999999999998"/>
    <m/>
    <m/>
    <n v="17.68"/>
    <s v="HS MENZEL JAMIL BIZERTE"/>
    <s v="BIZERTE"/>
    <s v="no"/>
    <s v="Boy"/>
  </r>
  <r>
    <s v="📚 Literature"/>
    <x v="0"/>
    <n v="2017"/>
    <n v="30208"/>
    <n v="0.13"/>
    <m/>
    <m/>
    <n v="16.05"/>
    <s v="HS TAIB MHIRI SFAX"/>
    <s v="SFAX"/>
    <s v="no"/>
    <s v="Girl"/>
  </r>
  <r>
    <s v="🧮 Math"/>
    <x v="1"/>
    <n v="2017"/>
    <n v="11826"/>
    <n v="0.52"/>
    <m/>
    <m/>
    <n v="19.239999999999998"/>
    <s v="HS PILOTE SFAX"/>
    <s v="SFAX"/>
    <s v="yes"/>
    <s v="Boy"/>
  </r>
  <r>
    <s v="🔬Experimental Experimental Sc"/>
    <x v="2"/>
    <n v="2017"/>
    <n v="25945"/>
    <n v="0.45"/>
    <m/>
    <m/>
    <n v="19.78"/>
    <s v="HS PILOTE SFAX"/>
    <s v="SFAX"/>
    <s v="yes"/>
    <s v="Girl"/>
  </r>
  <r>
    <s v="⚙️ Technique"/>
    <x v="3"/>
    <n v="2017"/>
    <n v="17081"/>
    <n v="0.35"/>
    <m/>
    <m/>
    <n v="19.36"/>
    <s v="HS PILOTE SOUSSE"/>
    <s v="SOUSSE"/>
    <s v="yes"/>
    <s v="Girl"/>
  </r>
  <r>
    <s v="💰Eco Eco &amp; Mngmt "/>
    <x v="4"/>
    <n v="2017"/>
    <n v="37622"/>
    <n v="0.21"/>
    <m/>
    <m/>
    <n v="17.3"/>
    <s v="HS HABIB MAAZOUN SFAX"/>
    <s v="SFAX"/>
    <s v="no"/>
    <s v="Girl"/>
  </r>
  <r>
    <s v="🏋️ Sport"/>
    <x v="5"/>
    <n v="2017"/>
    <n v="1174"/>
    <n v="0.65"/>
    <m/>
    <m/>
    <n v="17.52"/>
    <s v="HS BOURGUIBA MONASTIR"/>
    <s v="MONASTIR"/>
    <s v="no"/>
    <s v="Girl"/>
  </r>
  <r>
    <s v="💻 Computer Experimental "/>
    <x v="6"/>
    <n v="2017"/>
    <n v="6424"/>
    <n v="0.34"/>
    <m/>
    <m/>
    <n v="18.12"/>
    <s v="HS SOUKRA"/>
    <s v="TUNIS"/>
    <s v="no"/>
    <s v="Boy"/>
  </r>
  <r>
    <s v="💻 Computer Experimental "/>
    <x v="6"/>
    <n v="2017"/>
    <n v="6424"/>
    <n v="0.34"/>
    <m/>
    <m/>
    <n v="18.12"/>
    <s v="HS KORBA"/>
    <s v="NABEUL"/>
    <s v="no"/>
    <s v="Boy"/>
  </r>
  <r>
    <s v="📚 Literature"/>
    <x v="0"/>
    <n v="2018"/>
    <n v="28584"/>
    <n v="0.1164"/>
    <n v="0.35189999999999999"/>
    <n v="0.53169999999999995"/>
    <n v="17.61"/>
    <s v="HS PILOTE BOURGUIBA TUNIS"/>
    <s v="TUNIS"/>
    <s v="yes"/>
    <s v="Girl"/>
  </r>
  <r>
    <s v="🧮 Math"/>
    <x v="1"/>
    <n v="2018"/>
    <n v="11294"/>
    <n v="0.54510000000000003"/>
    <n v="0.26129999999999998"/>
    <n v="0.19359999999999999"/>
    <n v="19.09"/>
    <s v="HS PILOTE ARIANA"/>
    <s v="ARIANA"/>
    <s v="yes"/>
    <s v="Girl"/>
  </r>
  <r>
    <s v="🔬Experimental Experimental Sc"/>
    <x v="2"/>
    <n v="2018"/>
    <n v="27228"/>
    <n v="0.43619999999999998"/>
    <n v="0.27750000000000002"/>
    <n v="0.2863"/>
    <n v="19.53"/>
    <s v="HS PILOTE GABES"/>
    <s v="GABES"/>
    <s v="yes"/>
    <s v="Girl"/>
  </r>
  <r>
    <s v="⚙️ Technique"/>
    <x v="3"/>
    <n v="2018"/>
    <n v="17817"/>
    <n v="0.30020000000000002"/>
    <n v="0.56040000000000001"/>
    <n v="0.1394"/>
    <n v="19.739999999999998"/>
    <s v="HS PILOTE BOURGUIBA TUNIS"/>
    <s v="TUNIS"/>
    <s v="yes"/>
    <s v="Girl"/>
  </r>
  <r>
    <s v="💰Eco Eco &amp; Mngmt "/>
    <x v="4"/>
    <n v="2018"/>
    <n v="39408"/>
    <n v="0.23380000000000001"/>
    <n v="0.25340000000000001"/>
    <n v="0.51280000000000003"/>
    <n v="17.850000000000001"/>
    <s v="HS FARHAT HACHED RADES"/>
    <s v="TUNIS"/>
    <s v="no"/>
    <s v="Girl"/>
  </r>
  <r>
    <s v="🏋️ Sport"/>
    <x v="5"/>
    <n v="2018"/>
    <n v="1351"/>
    <n v="0.58699999999999997"/>
    <n v="0.35830000000000001"/>
    <n v="5.4699999999999999E-2"/>
    <n v="18.940000000000001"/>
    <s v="HS 🏋️ SportIF MENZAH"/>
    <s v="TUNIS"/>
    <s v="no"/>
    <s v="Girl"/>
  </r>
  <r>
    <s v="💻 Computer Experimental "/>
    <x v="6"/>
    <n v="2018"/>
    <n v="6158"/>
    <n v="0.21310000000000001"/>
    <n v="0.35909999999999997"/>
    <n v="0.42780000000000001"/>
    <n v="17.760000000000002"/>
    <s v="HS FARABI MORNAGUIA"/>
    <s v="TUNIS"/>
    <s v="no"/>
    <s v="Boy"/>
  </r>
  <r>
    <s v="📚 Literature"/>
    <x v="0"/>
    <n v="2019"/>
    <n v="26878"/>
    <n v="0.21820000000000001"/>
    <n v="0.40239999999999998"/>
    <n v="0.37940000000000002"/>
    <n v="18.21"/>
    <s v="HS ALI BAHLAOUANE NABEUL"/>
    <s v="NABEUL"/>
    <s v="no"/>
    <s v="Girl"/>
  </r>
  <r>
    <s v="🧮 Math"/>
    <x v="1"/>
    <n v="2019"/>
    <n v="10130"/>
    <n v="0.57950000000000002"/>
    <n v="0.25009999999999999"/>
    <n v="0.1704"/>
    <n v="19.77"/>
    <s v="HS PILOTE ARIANA"/>
    <s v="ARIANA"/>
    <s v="yes"/>
    <s v="Boy"/>
  </r>
  <r>
    <s v="🔬Experimental Experimental Sc"/>
    <x v="2"/>
    <n v="2019"/>
    <n v="27241"/>
    <n v="0.37609999999999999"/>
    <n v="0.31109999999999999"/>
    <n v="0.31280000000000002"/>
    <n v="19.53"/>
    <s v="HS PILOTE MONASTIR"/>
    <s v="MONASTIR"/>
    <s v="yes"/>
    <s v="Boy"/>
  </r>
  <r>
    <s v="⚙️ Technique"/>
    <x v="3"/>
    <n v="2019"/>
    <n v="18928"/>
    <n v="0.38150000000000001"/>
    <n v="0.34470000000000001"/>
    <n v="0.27379999999999999"/>
    <n v="19.579999999999998"/>
    <s v="HS KHAIR EDDINE ARIANA"/>
    <s v="ARIANA"/>
    <s v="no"/>
    <s v="Girl"/>
  </r>
  <r>
    <s v="💰Eco Eco &amp; Mngmt "/>
    <x v="4"/>
    <n v="2019"/>
    <n v="39957"/>
    <n v="0.24360000000000001"/>
    <n v="0.27110000000000001"/>
    <n v="0.48530000000000001"/>
    <n v="18.04"/>
    <s v="HS PILOTE BOURGUIBA TUNIS"/>
    <s v="TUNIS"/>
    <s v="yes"/>
    <s v="Girl"/>
  </r>
  <r>
    <s v="🏋️ Sport"/>
    <x v="5"/>
    <n v="2019"/>
    <n v="1534"/>
    <n v="0.57189999999999996"/>
    <n v="0.35949999999999999"/>
    <n v="6.8599999999999994E-2"/>
    <n v="17.2"/>
    <s v="HS IBN ROCHD CHABBA"/>
    <s v="MAHDIA"/>
    <s v="no"/>
    <s v="Girl"/>
  </r>
  <r>
    <s v="💻 Computer Experimental "/>
    <x v="6"/>
    <n v="2019"/>
    <n v="6542"/>
    <n v="0.30220000000000002"/>
    <n v="0.34860000000000002"/>
    <n v="0.34920000000000001"/>
    <n v="17.600000000000001"/>
    <s v="HS IBN ABI DHIAF MARSA SAADA"/>
    <s v="TUNIS"/>
    <s v="no"/>
    <s v="Boy"/>
  </r>
  <r>
    <s v="📚 Literature"/>
    <x v="0"/>
    <n v="2020"/>
    <n v="25880"/>
    <n v="0.21240000000000001"/>
    <n v="0.40620000000000001"/>
    <n v="0.38140000000000002"/>
    <n v="16.71"/>
    <s v="HS FARHAT HACHED RADES"/>
    <s v="TUNIS"/>
    <s v="no"/>
    <s v="Girl"/>
  </r>
  <r>
    <s v="🧮 Math"/>
    <x v="1"/>
    <n v="2020"/>
    <n v="24250"/>
    <n v="0.4889"/>
    <n v="0.2797"/>
    <n v="0.23139999999999999"/>
    <n v="20.149999999999999"/>
    <s v="HS PILOTE MONASTIR"/>
    <s v="MONASTIR"/>
    <s v="yes"/>
    <s v="Boy"/>
  </r>
  <r>
    <s v="🔬Experimental Experimental Sc"/>
    <x v="2"/>
    <n v="2020"/>
    <n v="28844"/>
    <n v="0.3357"/>
    <n v="0.29980000000000001"/>
    <n v="0.36449999999999999"/>
    <n v="19.66"/>
    <s v="HS PILOTE SOUSSE"/>
    <s v="SOUSSE"/>
    <s v="yes"/>
    <s v="Girl"/>
  </r>
  <r>
    <s v="⚙️ Technique"/>
    <x v="3"/>
    <n v="2020"/>
    <n v="18887"/>
    <n v="0.3896"/>
    <n v="0.34360000000000002"/>
    <n v="0.26679999999999998"/>
    <n v="19.59"/>
    <s v="HS PILOTE MONASTIR"/>
    <s v="MONASTIR"/>
    <s v="yes"/>
    <s v="Boy"/>
  </r>
  <r>
    <s v="💰Eco Eco &amp; Mngmt "/>
    <x v="4"/>
    <n v="2020"/>
    <n v="42163"/>
    <n v="0.15679999999999999"/>
    <n v="0.29659999999999997"/>
    <n v="0.54659999999999997"/>
    <n v="17.3"/>
    <s v="HS ABOU KACEM CHEBBI MORNAG"/>
    <s v="TUNIS"/>
    <s v="no"/>
    <s v="Girl"/>
  </r>
  <r>
    <s v="🏋️ Sport"/>
    <x v="5"/>
    <n v="2020"/>
    <n v="1317"/>
    <n v="0.62019999999999997"/>
    <n v="0.33050000000000002"/>
    <n v="4.9299999999999997E-2"/>
    <n v="17.02"/>
    <s v="HS 🏋️ SportIF MENZAH"/>
    <s v="TUNIS"/>
    <s v="no"/>
    <s v="Girl"/>
  </r>
  <r>
    <s v="💻 Computer Experimental "/>
    <x v="6"/>
    <n v="2020"/>
    <n v="6685"/>
    <n v="0.32919999999999999"/>
    <n v="0.34560000000000002"/>
    <n v="0.32519999999999999"/>
    <n v="17.989999999999998"/>
    <s v="HS KHAIR EDDINE ARIANA"/>
    <s v="ARIANA"/>
    <s v="no"/>
    <s v="Boy"/>
  </r>
  <r>
    <s v="📚 Literature"/>
    <x v="0"/>
    <n v="2021"/>
    <n v="27572"/>
    <n v="0.26500000000000001"/>
    <n v="0.371"/>
    <n v="0.36399999999999999"/>
    <n v="16.809999999999999"/>
    <s v="HS GHAR DIMAOU"/>
    <s v="JENDOUBA"/>
    <s v="no"/>
    <s v="Boy"/>
  </r>
  <r>
    <s v="🧮 Math"/>
    <x v="1"/>
    <n v="2021"/>
    <n v="10550"/>
    <n v="0.62050000000000005"/>
    <n v="0.24579999999999999"/>
    <n v="0.13370000000000001"/>
    <n v="20"/>
    <s v="HS PILOTE JENDOUBA"/>
    <s v="JENDOUBA"/>
    <s v="yes"/>
    <s v="Girl"/>
  </r>
  <r>
    <s v="🔬Experimental Experimental Sc"/>
    <x v="2"/>
    <n v="2021"/>
    <n v="31841"/>
    <n v="0.52929999999999999"/>
    <n v="0.25390000000000001"/>
    <n v="0.21679999999999999"/>
    <n v="19.79"/>
    <s v="HS PILOTE KEF"/>
    <s v="KEF"/>
    <s v="yes"/>
    <s v="Girl"/>
  </r>
  <r>
    <s v="⚙️ Technique"/>
    <x v="3"/>
    <n v="2021"/>
    <n v="20238"/>
    <n v="0.50590000000000002"/>
    <n v="0.30359999999999998"/>
    <n v="0.1905"/>
    <n v="19.649999999999999"/>
    <s v="HS PILOTE SOUSSE"/>
    <s v="SOUSSE"/>
    <s v="yes"/>
    <s v="Girl"/>
  </r>
  <r>
    <s v="💰Eco Eco &amp; Mngmt "/>
    <x v="4"/>
    <n v="2021"/>
    <n v="47264"/>
    <n v="0.41120000000000001"/>
    <n v="0.2465"/>
    <n v="0.34229999999999999"/>
    <n v="18.13"/>
    <s v="HS ALI BOURGUIBA KALAA"/>
    <s v="SOUSSE"/>
    <s v="no"/>
    <s v="Boy"/>
  </r>
  <r>
    <s v="🏋️ Sport"/>
    <x v="5"/>
    <n v="2021"/>
    <n v="1389"/>
    <n v="0.67889999999999995"/>
    <n v="0.26819999999999999"/>
    <n v="5.2900000000000003E-2"/>
    <n v="18.13"/>
    <s v="HS ABOU HASSAN LAKHMI SFAX"/>
    <s v="SFAX"/>
    <s v="no"/>
    <s v="Boy"/>
  </r>
  <r>
    <s v="💻 Computer Experimental "/>
    <x v="6"/>
    <n v="2021"/>
    <n v="7204"/>
    <n v="0.45079999999999998"/>
    <n v="0.29709999999999998"/>
    <n v="0.25209999999999999"/>
    <n v="19.059999999999999"/>
    <s v="HS LA CITE SALAM A BOUMHAL"/>
    <s v="TUNIS"/>
    <s v="no"/>
    <s v="Boy"/>
  </r>
  <r>
    <s v="📚 Literature"/>
    <x v="0"/>
    <n v="2021"/>
    <n v="27672"/>
    <n v="0.26500000000000001"/>
    <n v="0.371"/>
    <n v="0.36399999999999999"/>
    <n v="16.809999999999999"/>
    <s v="HS GHAR DIMAOU"/>
    <s v="JENDOUBA"/>
    <s v="no"/>
    <s v="Boy"/>
  </r>
  <r>
    <s v="🧮 Math"/>
    <x v="1"/>
    <n v="2021"/>
    <n v="10550"/>
    <n v="0.62050000000000005"/>
    <n v="0.24579999999999999"/>
    <n v="0.13370000000000001"/>
    <n v="20"/>
    <s v="HS PILOTE JENDOUBA"/>
    <s v="JENDOUBA"/>
    <s v="yes"/>
    <s v="Girl"/>
  </r>
  <r>
    <s v="🔬Experimental Experimental Sc"/>
    <x v="2"/>
    <n v="2021"/>
    <n v="31841"/>
    <n v="0.52929999999999999"/>
    <n v="0.25390000000000001"/>
    <n v="0.21679999999999999"/>
    <n v="19.97"/>
    <s v="HS PILOTE KEF"/>
    <s v="KEF"/>
    <s v="yes"/>
    <s v="Girl"/>
  </r>
  <r>
    <s v="⚙️ Technique"/>
    <x v="3"/>
    <n v="2021"/>
    <n v="20238"/>
    <n v="0.50590000000000002"/>
    <n v="0.30359999999999998"/>
    <n v="0.1905"/>
    <n v="19.649999999999999"/>
    <s v="HS PILOTE SOUSSE"/>
    <s v="SOUSSE"/>
    <s v="yes"/>
    <s v="Girl"/>
  </r>
  <r>
    <s v="💰Eco Eco &amp; Mngmt "/>
    <x v="4"/>
    <n v="2021"/>
    <n v="47264"/>
    <n v="0.41120000000000001"/>
    <n v="0.2465"/>
    <n v="0.34229999999999999"/>
    <n v="18.13"/>
    <s v="LYCE ALI BOURGUIBA KALAA KOBRA"/>
    <s v="SOUSSE"/>
    <s v="no"/>
    <s v="Boy"/>
  </r>
  <r>
    <s v="🏋️ Sport"/>
    <x v="5"/>
    <n v="2021"/>
    <n v="1389"/>
    <n v="0.67889999999999995"/>
    <n v="0.26819999999999999"/>
    <n v="5.2900000000000003E-2"/>
    <n v="18.13"/>
    <s v="HS ABOU HASSAN LAKHMI SFAX"/>
    <s v="SFAX"/>
    <s v="no"/>
    <s v="Boy"/>
  </r>
  <r>
    <s v="💻 Computer Experimental "/>
    <x v="6"/>
    <n v="2021"/>
    <n v="7204"/>
    <n v="0.45079999999999998"/>
    <n v="0.29709999999999998"/>
    <n v="0.25209999999999999"/>
    <n v="19.059999999999999"/>
    <s v="HS CITE SALEM BOUMHAL"/>
    <s v="TUNIS"/>
    <s v="no"/>
    <s v="Boy"/>
  </r>
  <r>
    <s v="📚 Literature"/>
    <x v="0"/>
    <n v="2022"/>
    <n v="26931"/>
    <n v="0.2235"/>
    <n v="0.39190000000000003"/>
    <n v="0.3846"/>
    <n v="18.37"/>
    <s v="HS RUE PACHA TUNIS"/>
    <s v="TUNIS"/>
    <s v="no"/>
    <s v="Girl"/>
  </r>
  <r>
    <s v="🧮 Math"/>
    <x v="1"/>
    <n v="2022"/>
    <n v="8785"/>
    <n v="0.66579999999999995"/>
    <n v="0.2276"/>
    <n v="0.1066"/>
    <n v="19.96"/>
    <s v="HS PILOTE ARIANA"/>
    <s v="ARIANA"/>
    <s v="yes"/>
    <s v="Boy"/>
  </r>
  <r>
    <s v="🔬Experimental Experimental Sc"/>
    <x v="2"/>
    <n v="2022"/>
    <n v="26554"/>
    <n v="0.41749999999999998"/>
    <n v="0.27160000000000001"/>
    <n v="0.31090000000000001"/>
    <n v="19.39"/>
    <s v="HS PILOTE BOURGUIBA TUNIS"/>
    <s v="TUNIS"/>
    <s v="yes"/>
    <s v="Boy"/>
  </r>
  <r>
    <s v="⚙️ Technique"/>
    <x v="3"/>
    <n v="2022"/>
    <n v="17156"/>
    <n v="0.46250000000000002"/>
    <n v="0.32219999999999999"/>
    <n v="0.21529999999999999"/>
    <n v="19.54"/>
    <s v="HS PILOTE BOURGUIBA TUNIS"/>
    <s v="TUNIS"/>
    <s v="yes"/>
    <s v="Boy"/>
  </r>
  <r>
    <s v="⚙️ Technique"/>
    <x v="3"/>
    <n v="2022"/>
    <n v="17156"/>
    <n v="0.46250000000000002"/>
    <n v="0.32219999999999999"/>
    <n v="0.21529999999999999"/>
    <n v="19.54"/>
    <s v="HS PILOTE ARIANA"/>
    <s v="ARIANA"/>
    <s v="yes"/>
    <s v="Boy"/>
  </r>
  <r>
    <s v="💰Eco Eco &amp; Mngmt "/>
    <x v="4"/>
    <n v="2022"/>
    <n v="45655"/>
    <n v="0.33629999999999999"/>
    <n v="0.27950000000000003"/>
    <n v="0.38419999999999999"/>
    <n v="18.2"/>
    <s v="HS CITE AMAL GABES"/>
    <s v="GABES"/>
    <s v="no"/>
    <s v="Boy"/>
  </r>
  <r>
    <s v="🏋️ Sport"/>
    <x v="5"/>
    <n v="2022"/>
    <n v="1632"/>
    <n v="0.64070000000000005"/>
    <n v="0.31569999999999998"/>
    <n v="4.3599999999999903E-2"/>
    <n v="18.02"/>
    <s v="HS ABOU HASSAN LAKHMI SFAX"/>
    <s v="SFAX"/>
    <s v="no"/>
    <s v="Girl"/>
  </r>
  <r>
    <s v="💻 Computer Experimental "/>
    <x v="6"/>
    <n v="2022"/>
    <n v="6269"/>
    <n v="0.49869999999999998"/>
    <n v="0.25040000000000001"/>
    <n v="0.25090000000000001"/>
    <n v="18.89"/>
    <s v="HS RUE ATTARINE ARIANA"/>
    <s v="ARIANA"/>
    <s v="no"/>
    <s v="Gir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unavailable data"/>
    <n v="0.33360000000000001"/>
    <n v="0.498"/>
    <n v="0.16839999999999999"/>
    <n v="17.41"/>
    <s v="HS IBN SINA KEBILI"/>
    <x v="0"/>
    <s v="no"/>
    <x v="0"/>
  </r>
  <r>
    <x v="1"/>
    <x v="0"/>
    <s v="unavailable data"/>
    <n v="0.66159999999999997"/>
    <n v="0.25850000000000001"/>
    <n v="7.9899999999999999E-2"/>
    <n v="19.77"/>
    <s v="HS PILOTE ARIANA"/>
    <x v="1"/>
    <s v="yes"/>
    <x v="0"/>
  </r>
  <r>
    <x v="2"/>
    <x v="0"/>
    <s v="unavailable data"/>
    <n v="0.65059999999999996"/>
    <n v="0.27050000000000002"/>
    <n v="7.8899999999999998E-2"/>
    <n v="20"/>
    <s v="HS PILOTE ARIANA"/>
    <x v="1"/>
    <s v="yes"/>
    <x v="0"/>
  </r>
  <r>
    <x v="3"/>
    <x v="0"/>
    <s v="unavailable data"/>
    <n v="0.48780000000000001"/>
    <n v="0.38590000000000002"/>
    <n v="0.1263"/>
    <n v="19.43"/>
    <s v="HS PILOTE MONASTIR"/>
    <x v="2"/>
    <s v="yes"/>
    <x v="1"/>
  </r>
  <r>
    <x v="4"/>
    <x v="0"/>
    <s v="unavailable data"/>
    <n v="0.52549999999999997"/>
    <n v="0.29920000000000002"/>
    <n v="0.17530000000000001"/>
    <n v="17.72"/>
    <s v="HS SAID ABOU BAKR MOKNINE"/>
    <x v="3"/>
    <s v="no"/>
    <x v="0"/>
  </r>
  <r>
    <x v="5"/>
    <x v="0"/>
    <s v="unavailable data"/>
    <n v="0.88280000000000003"/>
    <n v="0.1172"/>
    <n v="-1.7763568394002499E-17"/>
    <n v="16.260000000000002"/>
    <s v="HS IBN KHALDOUN"/>
    <x v="4"/>
    <s v="no"/>
    <x v="0"/>
  </r>
  <r>
    <x v="6"/>
    <x v="0"/>
    <s v="unavailable data"/>
    <n v="0.56579999999999997"/>
    <n v="0.3493"/>
    <n v="8.4900000000000003E-2"/>
    <n v="19.25"/>
    <s v="HS PILOTE SOUSSE"/>
    <x v="5"/>
    <s v="yes"/>
    <x v="0"/>
  </r>
  <r>
    <x v="0"/>
    <x v="1"/>
    <n v="24503"/>
    <n v="0.39760000000000001"/>
    <n v="0.53539999999999999"/>
    <n v="6.7000000000000004E-2"/>
    <n v="17.25"/>
    <s v="HS MENZAH VI "/>
    <x v="1"/>
    <s v="no"/>
    <x v="0"/>
  </r>
  <r>
    <x v="1"/>
    <x v="1"/>
    <n v="14747"/>
    <n v="0.73460000000000003"/>
    <n v="0.21870000000000001"/>
    <n v="4.6699999999999901E-2"/>
    <n v="19.66"/>
    <s v="HS PILOTE NABEUL"/>
    <x v="6"/>
    <s v="yes"/>
    <x v="1"/>
  </r>
  <r>
    <x v="2"/>
    <x v="1"/>
    <n v="23436"/>
    <n v="0.67559999999999998"/>
    <n v="0.26090000000000002"/>
    <n v="6.3499999999999904E-2"/>
    <n v="19.21"/>
    <s v="HS BACHIR SFAR AMDOUN"/>
    <x v="7"/>
    <s v="no"/>
    <x v="0"/>
  </r>
  <r>
    <x v="3"/>
    <x v="1"/>
    <n v="12148"/>
    <n v="0.64170000000000005"/>
    <n v="0.30759999999999998"/>
    <n v="5.0700000000000002E-2"/>
    <n v="19.39"/>
    <s v="HS PILOTE SOUSSE"/>
    <x v="5"/>
    <s v="yes"/>
    <x v="1"/>
  </r>
  <r>
    <x v="4"/>
    <x v="1"/>
    <n v="16838"/>
    <n v="0.65490000000000004"/>
    <n v="0.28360000000000002"/>
    <n v="6.1499999999999902E-2"/>
    <n v="17.739999999999998"/>
    <s v="HS CHEBBA MAHDIA"/>
    <x v="3"/>
    <s v="no"/>
    <x v="0"/>
  </r>
  <r>
    <x v="5"/>
    <x v="1"/>
    <n v="778"/>
    <n v="0.91900000000000004"/>
    <n v="7.7100000000000002E-2"/>
    <n v="3.89999999999994E-3"/>
    <n v="17.489999999999998"/>
    <s v="HS ABOU HASSAN LAKHMI SFAX"/>
    <x v="8"/>
    <s v="no"/>
    <x v="0"/>
  </r>
  <r>
    <x v="6"/>
    <x v="1"/>
    <n v="9788"/>
    <n v="0.59689999999999999"/>
    <n v="0.36030000000000001"/>
    <n v="4.2799999999999998E-2"/>
    <n v="18.66"/>
    <s v="HS MOHAMED ALI SFAX"/>
    <x v="8"/>
    <s v="no"/>
    <x v="1"/>
  </r>
  <r>
    <x v="0"/>
    <x v="2"/>
    <n v="32213"/>
    <n v="0.24959999999999999"/>
    <n v="0.50749999999999995"/>
    <n v="0.2429"/>
    <n v="16.32"/>
    <s v="HS MOUROUJ"/>
    <x v="9"/>
    <s v="no"/>
    <x v="0"/>
  </r>
  <r>
    <x v="1"/>
    <x v="2"/>
    <n v="16537"/>
    <n v="0.51880000000000004"/>
    <n v="0.31259999999999999"/>
    <n v="0.1686"/>
    <n v="19.59"/>
    <s v="HS PILOTE ARIANA"/>
    <x v="1"/>
    <s v="yes"/>
    <x v="0"/>
  </r>
  <r>
    <x v="2"/>
    <x v="2"/>
    <n v="26390"/>
    <n v="0.42559999999999998"/>
    <n v="0.38159999999999999"/>
    <n v="0.1928"/>
    <n v="19.059999999999999"/>
    <s v="HS PILOTE SOUSSE"/>
    <x v="5"/>
    <s v="yes"/>
    <x v="0"/>
  </r>
  <r>
    <x v="3"/>
    <x v="2"/>
    <n v="14468"/>
    <n v="0.45200000000000001"/>
    <n v="0.39550000000000002"/>
    <n v="0.1525"/>
    <n v="19.2"/>
    <s v="HS PILOTE SOUSSE"/>
    <x v="5"/>
    <s v="yes"/>
    <x v="1"/>
  </r>
  <r>
    <x v="4"/>
    <x v="2"/>
    <n v="23085"/>
    <n v="0.36580000000000001"/>
    <n v="0.36399999999999999"/>
    <n v="0.2702"/>
    <n v="17.59"/>
    <s v="HS SOUKRA"/>
    <x v="9"/>
    <s v="no"/>
    <x v="0"/>
  </r>
  <r>
    <x v="5"/>
    <x v="2"/>
    <n v="1184"/>
    <n v="0.84119999999999995"/>
    <n v="0.15290000000000001"/>
    <n v="5.9000000000000996E-3"/>
    <n v="16.829999999999998"/>
    <s v="HS ABOU HASSAN LAKHMI SFAX"/>
    <x v="8"/>
    <s v="no"/>
    <x v="1"/>
  </r>
  <r>
    <x v="6"/>
    <x v="2"/>
    <n v="11759"/>
    <n v="0.4123"/>
    <n v="0.4299"/>
    <n v="0.1578"/>
    <n v="18.399999999999999"/>
    <s v="HS PILOTE SOUSSE"/>
    <x v="5"/>
    <s v="yes"/>
    <x v="1"/>
  </r>
  <r>
    <x v="0"/>
    <x v="3"/>
    <n v="35731"/>
    <n v="0.2576"/>
    <m/>
    <m/>
    <n v="16.84"/>
    <s v="HS ROUHIA"/>
    <x v="10"/>
    <s v="no"/>
    <x v="1"/>
  </r>
  <r>
    <x v="1"/>
    <x v="3"/>
    <n v="16879"/>
    <n v="0.57799999999999996"/>
    <m/>
    <m/>
    <n v="19.61"/>
    <s v="HS PILOTE SFAX"/>
    <x v="8"/>
    <s v="yes"/>
    <x v="0"/>
  </r>
  <r>
    <x v="2"/>
    <x v="3"/>
    <n v="31025"/>
    <n v="0.51770000000000005"/>
    <m/>
    <m/>
    <n v="19.739999999999998"/>
    <s v="HS PILOTE MONASTIR"/>
    <x v="2"/>
    <s v="yes"/>
    <x v="0"/>
  </r>
  <r>
    <x v="3"/>
    <x v="3"/>
    <n v="17220"/>
    <n v="0.43559999999999999"/>
    <m/>
    <m/>
    <n v="19.18"/>
    <s v="HS IBN HAYTHAM BEJA"/>
    <x v="7"/>
    <s v="no"/>
    <x v="1"/>
  </r>
  <r>
    <x v="4"/>
    <x v="3"/>
    <n v="28707"/>
    <n v="0.33479999999999999"/>
    <m/>
    <m/>
    <n v="17.7"/>
    <s v="HS MOHAMED ALI SFAX"/>
    <x v="8"/>
    <s v="no"/>
    <x v="0"/>
  </r>
  <r>
    <x v="5"/>
    <x v="3"/>
    <n v="1474"/>
    <n v="0.79820000000000002"/>
    <m/>
    <m/>
    <n v="16.239999999999998"/>
    <s v="HS 🏋️ SportIF MENZAH"/>
    <x v="9"/>
    <s v="no"/>
    <x v="1"/>
  </r>
  <r>
    <x v="6"/>
    <x v="3"/>
    <n v="12284"/>
    <n v="0.25719999999999998"/>
    <m/>
    <m/>
    <n v="17.28"/>
    <s v="HS MEDINA JADIDA 3"/>
    <x v="11"/>
    <s v="no"/>
    <x v="1"/>
  </r>
  <r>
    <x v="0"/>
    <x v="4"/>
    <n v="35825"/>
    <n v="0.25700000000000001"/>
    <m/>
    <m/>
    <n v="15.97"/>
    <s v="HS HEDI KHEFACHA MONASTIR"/>
    <x v="2"/>
    <s v="no"/>
    <x v="0"/>
  </r>
  <r>
    <x v="1"/>
    <x v="4"/>
    <n v="14789"/>
    <n v="0.57799999999999996"/>
    <m/>
    <m/>
    <n v="19.760000000000002"/>
    <s v="HS PILOTE SFAX"/>
    <x v="8"/>
    <s v="yes"/>
    <x v="0"/>
  </r>
  <r>
    <x v="2"/>
    <x v="4"/>
    <n v="28870"/>
    <n v="0.51770000000000005"/>
    <m/>
    <m/>
    <n v="19.399999999999999"/>
    <s v="HS PILOTE BOURGUIBA TUNIS"/>
    <x v="9"/>
    <s v="yes"/>
    <x v="1"/>
  </r>
  <r>
    <x v="3"/>
    <x v="4"/>
    <n v="17751"/>
    <n v="0.435"/>
    <m/>
    <m/>
    <n v="19.440000000000001"/>
    <s v="HS PILOTE SOUSSE"/>
    <x v="5"/>
    <s v="yes"/>
    <x v="1"/>
  </r>
  <r>
    <x v="4"/>
    <x v="4"/>
    <n v="33954"/>
    <n v="0.33479999999999999"/>
    <m/>
    <m/>
    <n v="17.36"/>
    <s v="HS GROMBALIA"/>
    <x v="5"/>
    <s v="no"/>
    <x v="1"/>
  </r>
  <r>
    <x v="5"/>
    <x v="4"/>
    <n v="1157"/>
    <n v="0.79820000000000002"/>
    <m/>
    <m/>
    <n v="17.38"/>
    <s v="HS 🏋️ SportIF MENZAH"/>
    <x v="9"/>
    <s v="no"/>
    <x v="0"/>
  </r>
  <r>
    <x v="6"/>
    <x v="4"/>
    <n v="11416"/>
    <n v="0.25719999999999998"/>
    <m/>
    <m/>
    <n v="17.88"/>
    <s v="HS DE SAHLINE"/>
    <x v="2"/>
    <s v="no"/>
    <x v="1"/>
  </r>
  <r>
    <x v="0"/>
    <x v="5"/>
    <n v="33196"/>
    <n v="0.1225"/>
    <n v="0.32950000000000002"/>
    <n v="0.54800000000000004"/>
    <n v="16.670000000000002"/>
    <s v="HS IBN RACHIK KAIROUAN"/>
    <x v="12"/>
    <s v="no"/>
    <x v="1"/>
  </r>
  <r>
    <x v="1"/>
    <x v="5"/>
    <n v="11664"/>
    <n v="0.52969999999999995"/>
    <n v="0.25879999999999997"/>
    <n v="0.21149999999999999"/>
    <n v="19.5"/>
    <s v="HS PILOTE SOUSSE"/>
    <x v="5"/>
    <s v="yes"/>
    <x v="0"/>
  </r>
  <r>
    <x v="2"/>
    <x v="5"/>
    <n v="26543"/>
    <n v="0.36080000000000001"/>
    <n v="0.29930000000000001"/>
    <n v="0.33989999999999998"/>
    <n v="19.38"/>
    <s v="HS PILOTE SOUSSE"/>
    <x v="5"/>
    <s v="yes"/>
    <x v="0"/>
  </r>
  <r>
    <x v="3"/>
    <x v="5"/>
    <n v="16314"/>
    <n v="0.34689999999999999"/>
    <n v="0.40189999999999998"/>
    <n v="0.25119999999999998"/>
    <n v="19.54"/>
    <s v="HS PILOTE SOUSSE"/>
    <x v="5"/>
    <s v="yes"/>
    <x v="0"/>
  </r>
  <r>
    <x v="4"/>
    <x v="5"/>
    <n v="35743"/>
    <n v="0.20599999999999999"/>
    <n v="0.26550000000000001"/>
    <n v="0.52849999999999997"/>
    <n v="17.170000000000002"/>
    <s v="HS RUE IMAM MUSLIM MENZAH"/>
    <x v="9"/>
    <s v="no"/>
    <x v="1"/>
  </r>
  <r>
    <x v="5"/>
    <x v="5"/>
    <n v="702"/>
    <n v="0.59019999999999995"/>
    <n v="0.36799999999999999"/>
    <n v="4.1799999999999997E-2"/>
    <n v="17.350000000000001"/>
    <s v="HS 🏋️ SportIF MENZAH"/>
    <x v="9"/>
    <s v="no"/>
    <x v="1"/>
  </r>
  <r>
    <x v="6"/>
    <x v="5"/>
    <n v="9080"/>
    <n v="0.30649999999999999"/>
    <n v="0.39689999999999998"/>
    <n v="0.29659999999999997"/>
    <n v="17.68"/>
    <s v="HS RAS EL DJBAL"/>
    <x v="13"/>
    <s v="no"/>
    <x v="0"/>
  </r>
  <r>
    <x v="0"/>
    <x v="6"/>
    <n v="31595"/>
    <n v="0.16600000000000001"/>
    <m/>
    <m/>
    <n v="16.55"/>
    <s v="HS AKOUDA SOUSSE"/>
    <x v="5"/>
    <s v="no"/>
    <x v="0"/>
  </r>
  <r>
    <x v="1"/>
    <x v="6"/>
    <n v="11870"/>
    <n v="0.59140000000000004"/>
    <m/>
    <m/>
    <n v="19.77"/>
    <s v="HS PILOTE NABEUL"/>
    <x v="6"/>
    <s v="yes"/>
    <x v="1"/>
  </r>
  <r>
    <x v="2"/>
    <x v="6"/>
    <n v="28112"/>
    <n v="0.4758"/>
    <m/>
    <m/>
    <n v="19.54"/>
    <s v="HS PILOTE NABEUL"/>
    <x v="6"/>
    <s v="yes"/>
    <x v="0"/>
  </r>
  <r>
    <x v="3"/>
    <x v="6"/>
    <n v="17295"/>
    <n v="0.36109999999999998"/>
    <m/>
    <m/>
    <n v="19.27"/>
    <s v="HS PILOTE SOUSSE"/>
    <x v="5"/>
    <s v="yes"/>
    <x v="1"/>
  </r>
  <r>
    <x v="4"/>
    <x v="6"/>
    <n v="38544"/>
    <n v="0.2586"/>
    <m/>
    <m/>
    <n v="17.62"/>
    <s v="HS MENZEL JAMIL BIZERTE"/>
    <x v="13"/>
    <s v="no"/>
    <x v="0"/>
  </r>
  <r>
    <x v="5"/>
    <x v="6"/>
    <n v="773"/>
    <n v="0.48080000000000001"/>
    <m/>
    <m/>
    <n v="16.8"/>
    <s v="HS CHEBBA MAHDIA"/>
    <x v="3"/>
    <s v="no"/>
    <x v="0"/>
  </r>
  <r>
    <x v="6"/>
    <x v="6"/>
    <n v="7424"/>
    <n v="0.33489999999999998"/>
    <m/>
    <m/>
    <n v="17.68"/>
    <s v="HS MENZEL JAMIL BIZERTE"/>
    <x v="13"/>
    <s v="no"/>
    <x v="1"/>
  </r>
  <r>
    <x v="0"/>
    <x v="7"/>
    <n v="30208"/>
    <n v="0.13"/>
    <m/>
    <m/>
    <n v="16.05"/>
    <s v="HS TAIB MHIRI SFAX"/>
    <x v="8"/>
    <s v="no"/>
    <x v="0"/>
  </r>
  <r>
    <x v="1"/>
    <x v="7"/>
    <n v="11826"/>
    <n v="0.52"/>
    <m/>
    <m/>
    <n v="19.239999999999998"/>
    <s v="HS PILOTE SFAX"/>
    <x v="8"/>
    <s v="yes"/>
    <x v="1"/>
  </r>
  <r>
    <x v="2"/>
    <x v="7"/>
    <n v="25945"/>
    <n v="0.45"/>
    <m/>
    <m/>
    <n v="19.78"/>
    <s v="HS PILOTE SFAX"/>
    <x v="8"/>
    <s v="yes"/>
    <x v="0"/>
  </r>
  <r>
    <x v="3"/>
    <x v="7"/>
    <n v="17081"/>
    <n v="0.35"/>
    <m/>
    <m/>
    <n v="19.36"/>
    <s v="HS PILOTE SOUSSE"/>
    <x v="5"/>
    <s v="yes"/>
    <x v="0"/>
  </r>
  <r>
    <x v="4"/>
    <x v="7"/>
    <n v="37622"/>
    <n v="0.21"/>
    <m/>
    <m/>
    <n v="17.3"/>
    <s v="HS HABIB MAAZOUN SFAX"/>
    <x v="8"/>
    <s v="no"/>
    <x v="0"/>
  </r>
  <r>
    <x v="5"/>
    <x v="7"/>
    <n v="1174"/>
    <n v="0.65"/>
    <m/>
    <m/>
    <n v="17.52"/>
    <s v="HS BOURGUIBA MONASTIR"/>
    <x v="2"/>
    <s v="no"/>
    <x v="0"/>
  </r>
  <r>
    <x v="6"/>
    <x v="7"/>
    <n v="6424"/>
    <n v="0.34"/>
    <m/>
    <m/>
    <n v="18.12"/>
    <s v="HS SOUKRA"/>
    <x v="9"/>
    <s v="no"/>
    <x v="1"/>
  </r>
  <r>
    <x v="6"/>
    <x v="7"/>
    <n v="6424"/>
    <n v="0.34"/>
    <m/>
    <m/>
    <n v="18.12"/>
    <s v="HS KORBA"/>
    <x v="6"/>
    <s v="no"/>
    <x v="1"/>
  </r>
  <r>
    <x v="0"/>
    <x v="8"/>
    <n v="28584"/>
    <n v="0.1164"/>
    <n v="0.35189999999999999"/>
    <n v="0.53169999999999995"/>
    <n v="17.61"/>
    <s v="HS PILOTE BOURGUIBA TUNIS"/>
    <x v="9"/>
    <s v="yes"/>
    <x v="0"/>
  </r>
  <r>
    <x v="1"/>
    <x v="8"/>
    <n v="11294"/>
    <n v="0.54510000000000003"/>
    <n v="0.26129999999999998"/>
    <n v="0.19359999999999999"/>
    <n v="19.09"/>
    <s v="HS PILOTE ARIANA"/>
    <x v="1"/>
    <s v="yes"/>
    <x v="0"/>
  </r>
  <r>
    <x v="2"/>
    <x v="8"/>
    <n v="27228"/>
    <n v="0.43619999999999998"/>
    <n v="0.27750000000000002"/>
    <n v="0.2863"/>
    <n v="19.53"/>
    <s v="HS PILOTE GABES"/>
    <x v="14"/>
    <s v="yes"/>
    <x v="0"/>
  </r>
  <r>
    <x v="3"/>
    <x v="8"/>
    <n v="17817"/>
    <n v="0.30020000000000002"/>
    <n v="0.56040000000000001"/>
    <n v="0.1394"/>
    <n v="19.739999999999998"/>
    <s v="HS PILOTE BOURGUIBA TUNIS"/>
    <x v="9"/>
    <s v="yes"/>
    <x v="0"/>
  </r>
  <r>
    <x v="4"/>
    <x v="8"/>
    <n v="39408"/>
    <n v="0.23380000000000001"/>
    <n v="0.25340000000000001"/>
    <n v="0.51280000000000003"/>
    <n v="17.850000000000001"/>
    <s v="HS FARHAT HACHED RADES"/>
    <x v="9"/>
    <s v="no"/>
    <x v="0"/>
  </r>
  <r>
    <x v="5"/>
    <x v="8"/>
    <n v="1351"/>
    <n v="0.58699999999999997"/>
    <n v="0.35830000000000001"/>
    <n v="5.4699999999999999E-2"/>
    <n v="18.940000000000001"/>
    <s v="HS 🏋️ SportIF MENZAH"/>
    <x v="9"/>
    <s v="no"/>
    <x v="0"/>
  </r>
  <r>
    <x v="6"/>
    <x v="8"/>
    <n v="6158"/>
    <n v="0.21310000000000001"/>
    <n v="0.35909999999999997"/>
    <n v="0.42780000000000001"/>
    <n v="17.760000000000002"/>
    <s v="HS FARABI MORNAGUIA"/>
    <x v="9"/>
    <s v="no"/>
    <x v="1"/>
  </r>
  <r>
    <x v="0"/>
    <x v="9"/>
    <n v="26878"/>
    <n v="0.21820000000000001"/>
    <n v="0.40239999999999998"/>
    <n v="0.37940000000000002"/>
    <n v="18.21"/>
    <s v="HS ALI BAHLAOUANE NABEUL"/>
    <x v="6"/>
    <s v="no"/>
    <x v="0"/>
  </r>
  <r>
    <x v="1"/>
    <x v="9"/>
    <n v="10130"/>
    <n v="0.57950000000000002"/>
    <n v="0.25009999999999999"/>
    <n v="0.1704"/>
    <n v="19.77"/>
    <s v="HS PILOTE ARIANA"/>
    <x v="1"/>
    <s v="yes"/>
    <x v="1"/>
  </r>
  <r>
    <x v="2"/>
    <x v="9"/>
    <n v="27241"/>
    <n v="0.37609999999999999"/>
    <n v="0.31109999999999999"/>
    <n v="0.31280000000000002"/>
    <n v="19.53"/>
    <s v="HS PILOTE MONASTIR"/>
    <x v="2"/>
    <s v="yes"/>
    <x v="1"/>
  </r>
  <r>
    <x v="3"/>
    <x v="9"/>
    <n v="18928"/>
    <n v="0.38150000000000001"/>
    <n v="0.34470000000000001"/>
    <n v="0.27379999999999999"/>
    <n v="19.579999999999998"/>
    <s v="HS KHAIR EDDINE ARIANA"/>
    <x v="1"/>
    <s v="no"/>
    <x v="0"/>
  </r>
  <r>
    <x v="4"/>
    <x v="9"/>
    <n v="39957"/>
    <n v="0.24360000000000001"/>
    <n v="0.27110000000000001"/>
    <n v="0.48530000000000001"/>
    <n v="18.04"/>
    <s v="HS PILOTE BOURGUIBA TUNIS"/>
    <x v="9"/>
    <s v="yes"/>
    <x v="0"/>
  </r>
  <r>
    <x v="5"/>
    <x v="9"/>
    <n v="1534"/>
    <n v="0.57189999999999996"/>
    <n v="0.35949999999999999"/>
    <n v="6.8599999999999994E-2"/>
    <n v="17.2"/>
    <s v="HS IBN ROCHD CHABBA"/>
    <x v="3"/>
    <s v="no"/>
    <x v="0"/>
  </r>
  <r>
    <x v="6"/>
    <x v="9"/>
    <n v="6542"/>
    <n v="0.30220000000000002"/>
    <n v="0.34860000000000002"/>
    <n v="0.34920000000000001"/>
    <n v="17.600000000000001"/>
    <s v="HS IBN ABI DHIAF MARSA SAADA"/>
    <x v="9"/>
    <s v="no"/>
    <x v="1"/>
  </r>
  <r>
    <x v="0"/>
    <x v="10"/>
    <n v="25880"/>
    <n v="0.21240000000000001"/>
    <n v="0.40620000000000001"/>
    <n v="0.38140000000000002"/>
    <n v="16.71"/>
    <s v="HS FARHAT HACHED RADES"/>
    <x v="9"/>
    <s v="no"/>
    <x v="0"/>
  </r>
  <r>
    <x v="1"/>
    <x v="10"/>
    <n v="24250"/>
    <n v="0.4889"/>
    <n v="0.2797"/>
    <n v="0.23139999999999999"/>
    <n v="20.149999999999999"/>
    <s v="HS PILOTE MONASTIR"/>
    <x v="2"/>
    <s v="yes"/>
    <x v="1"/>
  </r>
  <r>
    <x v="2"/>
    <x v="10"/>
    <n v="28844"/>
    <n v="0.3357"/>
    <n v="0.29980000000000001"/>
    <n v="0.36449999999999999"/>
    <n v="19.66"/>
    <s v="HS PILOTE SOUSSE"/>
    <x v="5"/>
    <s v="yes"/>
    <x v="0"/>
  </r>
  <r>
    <x v="3"/>
    <x v="10"/>
    <n v="18887"/>
    <n v="0.3896"/>
    <n v="0.34360000000000002"/>
    <n v="0.26679999999999998"/>
    <n v="19.59"/>
    <s v="HS PILOTE MONASTIR"/>
    <x v="2"/>
    <s v="yes"/>
    <x v="1"/>
  </r>
  <r>
    <x v="4"/>
    <x v="10"/>
    <n v="42163"/>
    <n v="0.15679999999999999"/>
    <n v="0.29659999999999997"/>
    <n v="0.54659999999999997"/>
    <n v="17.3"/>
    <s v="HS ABOU KACEM CHEBBI MORNAG"/>
    <x v="9"/>
    <s v="no"/>
    <x v="0"/>
  </r>
  <r>
    <x v="5"/>
    <x v="10"/>
    <n v="1317"/>
    <n v="0.62019999999999997"/>
    <n v="0.33050000000000002"/>
    <n v="4.9299999999999997E-2"/>
    <n v="17.02"/>
    <s v="HS 🏋️ SportIF MENZAH"/>
    <x v="9"/>
    <s v="no"/>
    <x v="0"/>
  </r>
  <r>
    <x v="6"/>
    <x v="10"/>
    <n v="6685"/>
    <n v="0.32919999999999999"/>
    <n v="0.34560000000000002"/>
    <n v="0.32519999999999999"/>
    <n v="17.989999999999998"/>
    <s v="HS KHAIR EDDINE ARIANA"/>
    <x v="1"/>
    <s v="no"/>
    <x v="1"/>
  </r>
  <r>
    <x v="0"/>
    <x v="11"/>
    <n v="27572"/>
    <n v="0.26500000000000001"/>
    <n v="0.371"/>
    <n v="0.36399999999999999"/>
    <n v="16.809999999999999"/>
    <s v="HS GHAR DIMAOU"/>
    <x v="15"/>
    <s v="no"/>
    <x v="1"/>
  </r>
  <r>
    <x v="1"/>
    <x v="11"/>
    <n v="10550"/>
    <n v="0.62050000000000005"/>
    <n v="0.24579999999999999"/>
    <n v="0.13370000000000001"/>
    <n v="20"/>
    <s v="HS PILOTE JENDOUBA"/>
    <x v="15"/>
    <s v="yes"/>
    <x v="0"/>
  </r>
  <r>
    <x v="2"/>
    <x v="11"/>
    <n v="31841"/>
    <n v="0.52929999999999999"/>
    <n v="0.25390000000000001"/>
    <n v="0.21679999999999999"/>
    <n v="19.79"/>
    <s v="HS PILOTE KEF"/>
    <x v="16"/>
    <s v="yes"/>
    <x v="0"/>
  </r>
  <r>
    <x v="3"/>
    <x v="11"/>
    <n v="20238"/>
    <n v="0.50590000000000002"/>
    <n v="0.30359999999999998"/>
    <n v="0.1905"/>
    <n v="19.649999999999999"/>
    <s v="HS PILOTE SOUSSE"/>
    <x v="5"/>
    <s v="yes"/>
    <x v="0"/>
  </r>
  <r>
    <x v="4"/>
    <x v="11"/>
    <n v="47264"/>
    <n v="0.41120000000000001"/>
    <n v="0.2465"/>
    <n v="0.34229999999999999"/>
    <n v="18.13"/>
    <s v="HS ALI BOURGUIBA KALAA"/>
    <x v="5"/>
    <s v="no"/>
    <x v="1"/>
  </r>
  <r>
    <x v="5"/>
    <x v="11"/>
    <n v="1389"/>
    <n v="0.67889999999999995"/>
    <n v="0.26819999999999999"/>
    <n v="5.2900000000000003E-2"/>
    <n v="18.13"/>
    <s v="HS ABOU HASSAN LAKHMI SFAX"/>
    <x v="8"/>
    <s v="no"/>
    <x v="1"/>
  </r>
  <r>
    <x v="6"/>
    <x v="11"/>
    <n v="7204"/>
    <n v="0.45079999999999998"/>
    <n v="0.29709999999999998"/>
    <n v="0.25209999999999999"/>
    <n v="19.059999999999999"/>
    <s v="HS LA CITE SALAM A BOUMHAL"/>
    <x v="9"/>
    <s v="no"/>
    <x v="1"/>
  </r>
  <r>
    <x v="0"/>
    <x v="11"/>
    <n v="27672"/>
    <n v="0.26500000000000001"/>
    <n v="0.371"/>
    <n v="0.36399999999999999"/>
    <n v="16.809999999999999"/>
    <s v="HS GHAR DIMAOU"/>
    <x v="15"/>
    <s v="no"/>
    <x v="1"/>
  </r>
  <r>
    <x v="1"/>
    <x v="11"/>
    <n v="10550"/>
    <n v="0.62050000000000005"/>
    <n v="0.24579999999999999"/>
    <n v="0.13370000000000001"/>
    <n v="20"/>
    <s v="HS PILOTE JENDOUBA"/>
    <x v="15"/>
    <s v="yes"/>
    <x v="0"/>
  </r>
  <r>
    <x v="2"/>
    <x v="11"/>
    <n v="31841"/>
    <n v="0.52929999999999999"/>
    <n v="0.25390000000000001"/>
    <n v="0.21679999999999999"/>
    <n v="19.97"/>
    <s v="HS PILOTE KEF"/>
    <x v="16"/>
    <s v="yes"/>
    <x v="0"/>
  </r>
  <r>
    <x v="3"/>
    <x v="11"/>
    <n v="20238"/>
    <n v="0.50590000000000002"/>
    <n v="0.30359999999999998"/>
    <n v="0.1905"/>
    <n v="19.649999999999999"/>
    <s v="HS PILOTE SOUSSE"/>
    <x v="5"/>
    <s v="yes"/>
    <x v="0"/>
  </r>
  <r>
    <x v="4"/>
    <x v="11"/>
    <n v="47264"/>
    <n v="0.41120000000000001"/>
    <n v="0.2465"/>
    <n v="0.34229999999999999"/>
    <n v="18.13"/>
    <s v="LYCE ALI BOURGUIBA KALAA KOBRA"/>
    <x v="5"/>
    <s v="no"/>
    <x v="1"/>
  </r>
  <r>
    <x v="5"/>
    <x v="11"/>
    <n v="1389"/>
    <n v="0.67889999999999995"/>
    <n v="0.26819999999999999"/>
    <n v="5.2900000000000003E-2"/>
    <n v="18.13"/>
    <s v="HS ABOU HASSAN LAKHMI SFAX"/>
    <x v="8"/>
    <s v="no"/>
    <x v="1"/>
  </r>
  <r>
    <x v="6"/>
    <x v="11"/>
    <n v="7204"/>
    <n v="0.45079999999999998"/>
    <n v="0.29709999999999998"/>
    <n v="0.25209999999999999"/>
    <n v="19.059999999999999"/>
    <s v="HS CITE SALEM BOUMHAL"/>
    <x v="9"/>
    <s v="no"/>
    <x v="1"/>
  </r>
  <r>
    <x v="0"/>
    <x v="12"/>
    <n v="26931"/>
    <n v="0.2235"/>
    <n v="0.39190000000000003"/>
    <n v="0.3846"/>
    <n v="18.37"/>
    <s v="HS RUE PACHA TUNIS"/>
    <x v="9"/>
    <s v="no"/>
    <x v="0"/>
  </r>
  <r>
    <x v="1"/>
    <x v="12"/>
    <n v="8785"/>
    <n v="0.66579999999999995"/>
    <n v="0.2276"/>
    <n v="0.1066"/>
    <n v="19.96"/>
    <s v="HS PILOTE ARIANA"/>
    <x v="1"/>
    <s v="yes"/>
    <x v="1"/>
  </r>
  <r>
    <x v="2"/>
    <x v="12"/>
    <n v="26554"/>
    <n v="0.41749999999999998"/>
    <n v="0.27160000000000001"/>
    <n v="0.31090000000000001"/>
    <n v="19.39"/>
    <s v="HS PILOTE BOURGUIBA TUNIS"/>
    <x v="9"/>
    <s v="yes"/>
    <x v="1"/>
  </r>
  <r>
    <x v="3"/>
    <x v="12"/>
    <n v="17156"/>
    <n v="0.46250000000000002"/>
    <n v="0.32219999999999999"/>
    <n v="0.21529999999999999"/>
    <n v="19.54"/>
    <s v="HS PILOTE BOURGUIBA TUNIS"/>
    <x v="9"/>
    <s v="yes"/>
    <x v="1"/>
  </r>
  <r>
    <x v="3"/>
    <x v="12"/>
    <n v="17156"/>
    <n v="0.46250000000000002"/>
    <n v="0.32219999999999999"/>
    <n v="0.21529999999999999"/>
    <n v="19.54"/>
    <s v="HS PILOTE ARIANA"/>
    <x v="1"/>
    <s v="yes"/>
    <x v="1"/>
  </r>
  <r>
    <x v="4"/>
    <x v="12"/>
    <n v="45655"/>
    <n v="0.33629999999999999"/>
    <n v="0.27950000000000003"/>
    <n v="0.38419999999999999"/>
    <n v="18.2"/>
    <s v="HS CITE AMAL GABES"/>
    <x v="14"/>
    <s v="no"/>
    <x v="1"/>
  </r>
  <r>
    <x v="5"/>
    <x v="12"/>
    <n v="1632"/>
    <n v="0.64070000000000005"/>
    <n v="0.31569999999999998"/>
    <n v="4.3599999999999903E-2"/>
    <n v="18.02"/>
    <s v="HS ABOU HASSAN LAKHMI SFAX"/>
    <x v="8"/>
    <s v="no"/>
    <x v="0"/>
  </r>
  <r>
    <x v="6"/>
    <x v="12"/>
    <n v="6269"/>
    <n v="0.49869999999999998"/>
    <n v="0.25040000000000001"/>
    <n v="0.25090000000000001"/>
    <n v="18.89"/>
    <s v="HS RUE ATTARINE ARIANA"/>
    <x v="1"/>
    <s v="no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m/>
    <x v="0"/>
    <s v="unavailable data"/>
    <n v="0.33360000000000001"/>
    <n v="0.498"/>
    <n v="0.16839999999999999"/>
    <n v="17.41"/>
    <s v="HS IBN SINA KEBILI"/>
    <s v="TOUZEUR"/>
    <s v="no"/>
    <s v="Girl"/>
  </r>
  <r>
    <x v="1"/>
    <m/>
    <x v="0"/>
    <s v="unavailable data"/>
    <n v="0.66159999999999997"/>
    <n v="0.25850000000000001"/>
    <n v="7.9899999999999999E-2"/>
    <n v="19.77"/>
    <s v="HS PILOTE ARIANA"/>
    <s v="ARIANA"/>
    <s v="yes"/>
    <s v="Girl"/>
  </r>
  <r>
    <x v="2"/>
    <m/>
    <x v="0"/>
    <s v="unavailable data"/>
    <n v="0.65059999999999996"/>
    <n v="0.27050000000000002"/>
    <n v="7.8899999999999998E-2"/>
    <n v="20"/>
    <s v="HS PILOTE ARIANA"/>
    <s v="ARIANA"/>
    <s v="yes"/>
    <s v="Girl"/>
  </r>
  <r>
    <x v="3"/>
    <m/>
    <x v="0"/>
    <s v="unavailable data"/>
    <n v="0.48780000000000001"/>
    <n v="0.38590000000000002"/>
    <n v="0.1263"/>
    <n v="19.43"/>
    <s v="HS PILOTE MONASTIR"/>
    <s v="MONASTIR"/>
    <s v="yes"/>
    <s v="Boy"/>
  </r>
  <r>
    <x v="4"/>
    <m/>
    <x v="0"/>
    <s v="unavailable data"/>
    <n v="0.52549999999999997"/>
    <n v="0.29920000000000002"/>
    <n v="0.17530000000000001"/>
    <n v="17.72"/>
    <s v="HS SAID ABOU BAKR MOKNINE"/>
    <s v="MAHDIA"/>
    <s v="no"/>
    <s v="Girl"/>
  </r>
  <r>
    <x v="5"/>
    <m/>
    <x v="0"/>
    <s v="unavailable data"/>
    <n v="0.88280000000000003"/>
    <n v="0.1172"/>
    <n v="-1.7763568394002499E-17"/>
    <n v="16.260000000000002"/>
    <s v="HS IBN KHALDOUN"/>
    <s v="SIDI BOUZID"/>
    <s v="no"/>
    <s v="Girl"/>
  </r>
  <r>
    <x v="6"/>
    <m/>
    <x v="0"/>
    <s v="unavailable data"/>
    <n v="0.56579999999999997"/>
    <n v="0.3493"/>
    <n v="8.4900000000000003E-2"/>
    <n v="19.25"/>
    <s v="HS PILOTE SOUSSE"/>
    <s v="SOUSSE"/>
    <s v="yes"/>
    <s v="Girl"/>
  </r>
  <r>
    <x v="0"/>
    <n v="24503"/>
    <x v="1"/>
    <n v="24503"/>
    <n v="0.39760000000000001"/>
    <n v="0.53539999999999999"/>
    <n v="6.7000000000000004E-2"/>
    <n v="17.25"/>
    <s v="HS MENZAH VI "/>
    <s v="ARIANA"/>
    <s v="no"/>
    <s v="Girl"/>
  </r>
  <r>
    <x v="1"/>
    <n v="14747"/>
    <x v="1"/>
    <n v="14747"/>
    <n v="0.73460000000000003"/>
    <n v="0.21870000000000001"/>
    <n v="4.6699999999999901E-2"/>
    <n v="19.66"/>
    <s v="HS PILOTE NABEUL"/>
    <s v="NABEUL"/>
    <s v="yes"/>
    <s v="Boy"/>
  </r>
  <r>
    <x v="2"/>
    <n v="23436"/>
    <x v="1"/>
    <n v="23436"/>
    <n v="0.67559999999999998"/>
    <n v="0.26090000000000002"/>
    <n v="6.3499999999999904E-2"/>
    <n v="19.21"/>
    <s v="HS BACHIR SFAR AMDOUN"/>
    <s v="BEJA"/>
    <s v="no"/>
    <s v="Girl"/>
  </r>
  <r>
    <x v="3"/>
    <n v="12148"/>
    <x v="1"/>
    <n v="12148"/>
    <n v="0.64170000000000005"/>
    <n v="0.30759999999999998"/>
    <n v="5.0700000000000002E-2"/>
    <n v="19.39"/>
    <s v="HS PILOTE SOUSSE"/>
    <s v="SOUSSE"/>
    <s v="yes"/>
    <s v="Boy"/>
  </r>
  <r>
    <x v="4"/>
    <n v="16838"/>
    <x v="1"/>
    <n v="16838"/>
    <n v="0.65490000000000004"/>
    <n v="0.28360000000000002"/>
    <n v="6.1499999999999902E-2"/>
    <n v="17.739999999999998"/>
    <s v="HS CHEBBA MAHDIA"/>
    <s v="MAHDIA"/>
    <s v="no"/>
    <s v="Girl"/>
  </r>
  <r>
    <x v="5"/>
    <n v="778"/>
    <x v="1"/>
    <n v="778"/>
    <n v="0.91900000000000004"/>
    <n v="7.7100000000000002E-2"/>
    <n v="3.89999999999994E-3"/>
    <n v="17.489999999999998"/>
    <s v="HS ABOU HASSAN LAKHMI SFAX"/>
    <s v="SFAX"/>
    <s v="no"/>
    <s v="Girl"/>
  </r>
  <r>
    <x v="6"/>
    <n v="9788"/>
    <x v="1"/>
    <n v="9788"/>
    <n v="0.59689999999999999"/>
    <n v="0.36030000000000001"/>
    <n v="4.2799999999999998E-2"/>
    <n v="18.66"/>
    <s v="HS MOHAMED ALI SFAX"/>
    <s v="SFAX"/>
    <s v="no"/>
    <s v="Boy"/>
  </r>
  <r>
    <x v="0"/>
    <n v="32213"/>
    <x v="2"/>
    <n v="32213"/>
    <n v="0.24959999999999999"/>
    <n v="0.50749999999999995"/>
    <n v="0.2429"/>
    <n v="16.32"/>
    <s v="HS MOUROUJ"/>
    <s v="TUNIS"/>
    <s v="no"/>
    <s v="Girl"/>
  </r>
  <r>
    <x v="1"/>
    <n v="16537"/>
    <x v="2"/>
    <n v="16537"/>
    <n v="0.51880000000000004"/>
    <n v="0.31259999999999999"/>
    <n v="0.1686"/>
    <n v="19.59"/>
    <s v="HS PILOTE ARIANA"/>
    <s v="ARIANA"/>
    <s v="yes"/>
    <s v="Girl"/>
  </r>
  <r>
    <x v="2"/>
    <n v="26390"/>
    <x v="2"/>
    <n v="26390"/>
    <n v="0.42559999999999998"/>
    <n v="0.38159999999999999"/>
    <n v="0.1928"/>
    <n v="19.059999999999999"/>
    <s v="HS PILOTE SOUSSE"/>
    <s v="SOUSSE"/>
    <s v="yes"/>
    <s v="Girl"/>
  </r>
  <r>
    <x v="3"/>
    <n v="14468"/>
    <x v="2"/>
    <n v="14468"/>
    <n v="0.45200000000000001"/>
    <n v="0.39550000000000002"/>
    <n v="0.1525"/>
    <n v="19.2"/>
    <s v="HS PILOTE SOUSSE"/>
    <s v="SOUSSE"/>
    <s v="yes"/>
    <s v="Boy"/>
  </r>
  <r>
    <x v="4"/>
    <n v="23085"/>
    <x v="2"/>
    <n v="23085"/>
    <n v="0.36580000000000001"/>
    <n v="0.36399999999999999"/>
    <n v="0.2702"/>
    <n v="17.59"/>
    <s v="HS SOUKRA"/>
    <s v="TUNIS"/>
    <s v="no"/>
    <s v="Girl"/>
  </r>
  <r>
    <x v="5"/>
    <n v="1184"/>
    <x v="2"/>
    <n v="1184"/>
    <n v="0.84119999999999995"/>
    <n v="0.15290000000000001"/>
    <n v="5.9000000000000996E-3"/>
    <n v="16.829999999999998"/>
    <s v="HS ABOU HASSAN LAKHMI SFAX"/>
    <s v="SFAX"/>
    <s v="no"/>
    <s v="Boy"/>
  </r>
  <r>
    <x v="6"/>
    <n v="11759"/>
    <x v="2"/>
    <n v="11759"/>
    <n v="0.4123"/>
    <n v="0.4299"/>
    <n v="0.1578"/>
    <n v="18.399999999999999"/>
    <s v="HS PILOTE SOUSSE"/>
    <s v="SOUSSE"/>
    <s v="yes"/>
    <s v="Boy"/>
  </r>
  <r>
    <x v="0"/>
    <n v="35731"/>
    <x v="3"/>
    <n v="35731"/>
    <n v="0.2576"/>
    <m/>
    <m/>
    <n v="16.84"/>
    <s v="HS ROUHIA"/>
    <s v="SILIANA"/>
    <s v="no"/>
    <s v="Boy"/>
  </r>
  <r>
    <x v="1"/>
    <n v="16879"/>
    <x v="3"/>
    <n v="16879"/>
    <n v="0.57799999999999996"/>
    <m/>
    <m/>
    <n v="19.61"/>
    <s v="HS PILOTE SFAX"/>
    <s v="SFAX"/>
    <s v="yes"/>
    <s v="Girl"/>
  </r>
  <r>
    <x v="2"/>
    <n v="31025"/>
    <x v="3"/>
    <n v="31025"/>
    <n v="0.51770000000000005"/>
    <m/>
    <m/>
    <n v="19.739999999999998"/>
    <s v="HS PILOTE MONASTIR"/>
    <s v="MONASTIR"/>
    <s v="yes"/>
    <s v="Girl"/>
  </r>
  <r>
    <x v="3"/>
    <n v="17220"/>
    <x v="3"/>
    <n v="17220"/>
    <n v="0.43559999999999999"/>
    <m/>
    <m/>
    <n v="19.18"/>
    <s v="HS IBN HAYTHAM BEJA"/>
    <s v="BEJA"/>
    <s v="no"/>
    <s v="Boy"/>
  </r>
  <r>
    <x v="4"/>
    <n v="28707"/>
    <x v="3"/>
    <n v="28707"/>
    <n v="0.33479999999999999"/>
    <m/>
    <m/>
    <n v="17.7"/>
    <s v="HS MOHAMED ALI SFAX"/>
    <s v="SFAX"/>
    <s v="no"/>
    <s v="Girl"/>
  </r>
  <r>
    <x v="5"/>
    <n v="1474"/>
    <x v="3"/>
    <n v="1474"/>
    <n v="0.79820000000000002"/>
    <m/>
    <m/>
    <n v="16.239999999999998"/>
    <s v="HS 🏋️ SportIF MENZAH"/>
    <s v="TUNIS"/>
    <s v="no"/>
    <s v="Boy"/>
  </r>
  <r>
    <x v="6"/>
    <n v="12284"/>
    <x v="3"/>
    <n v="12284"/>
    <n v="0.25719999999999998"/>
    <m/>
    <m/>
    <n v="17.28"/>
    <s v="HS MEDINA JADIDA 3"/>
    <s v="BEN_AROUS"/>
    <s v="no"/>
    <s v="Boy"/>
  </r>
  <r>
    <x v="0"/>
    <n v="35825"/>
    <x v="4"/>
    <n v="35825"/>
    <n v="0.25700000000000001"/>
    <m/>
    <m/>
    <n v="15.97"/>
    <s v="HS HEDI KHEFACHA MONASTIR"/>
    <s v="MONASTIR"/>
    <s v="no"/>
    <s v="Girl"/>
  </r>
  <r>
    <x v="1"/>
    <n v="14789"/>
    <x v="4"/>
    <n v="14789"/>
    <n v="0.57799999999999996"/>
    <m/>
    <m/>
    <n v="19.760000000000002"/>
    <s v="HS PILOTE SFAX"/>
    <s v="SFAX"/>
    <s v="yes"/>
    <s v="Girl"/>
  </r>
  <r>
    <x v="2"/>
    <n v="28870"/>
    <x v="4"/>
    <n v="28870"/>
    <n v="0.51770000000000005"/>
    <m/>
    <m/>
    <n v="19.399999999999999"/>
    <s v="HS PILOTE BOURGUIBA TUNIS"/>
    <s v="TUNIS"/>
    <s v="yes"/>
    <s v="Boy"/>
  </r>
  <r>
    <x v="3"/>
    <n v="17751"/>
    <x v="4"/>
    <n v="17751"/>
    <n v="0.435"/>
    <m/>
    <m/>
    <n v="19.440000000000001"/>
    <s v="HS PILOTE SOUSSE"/>
    <s v="SOUSSE"/>
    <s v="yes"/>
    <s v="Boy"/>
  </r>
  <r>
    <x v="4"/>
    <n v="33954"/>
    <x v="4"/>
    <n v="33954"/>
    <n v="0.33479999999999999"/>
    <m/>
    <m/>
    <n v="17.36"/>
    <s v="HS GROMBALIA"/>
    <s v="SOUSSE"/>
    <s v="no"/>
    <s v="Boy"/>
  </r>
  <r>
    <x v="5"/>
    <n v="1157"/>
    <x v="4"/>
    <n v="1157"/>
    <n v="0.79820000000000002"/>
    <m/>
    <m/>
    <n v="17.38"/>
    <s v="HS 🏋️ SportIF MENZAH"/>
    <s v="TUNIS"/>
    <s v="no"/>
    <s v="Girl"/>
  </r>
  <r>
    <x v="6"/>
    <n v="11416"/>
    <x v="4"/>
    <n v="11416"/>
    <n v="0.25719999999999998"/>
    <m/>
    <m/>
    <n v="17.88"/>
    <s v="HS DE SAHLINE"/>
    <s v="MONASTIR"/>
    <s v="no"/>
    <s v="Boy"/>
  </r>
  <r>
    <x v="0"/>
    <n v="33196"/>
    <x v="5"/>
    <n v="33196"/>
    <n v="0.1225"/>
    <n v="0.32950000000000002"/>
    <n v="0.54800000000000004"/>
    <n v="16.670000000000002"/>
    <s v="HS IBN RACHIK KAIROUAN"/>
    <s v="KAIROUAN"/>
    <s v="no"/>
    <s v="Boy"/>
  </r>
  <r>
    <x v="1"/>
    <n v="11664"/>
    <x v="5"/>
    <n v="11664"/>
    <n v="0.52969999999999995"/>
    <n v="0.25879999999999997"/>
    <n v="0.21149999999999999"/>
    <n v="19.5"/>
    <s v="HS PILOTE SOUSSE"/>
    <s v="SOUSSE"/>
    <s v="yes"/>
    <s v="Girl"/>
  </r>
  <r>
    <x v="2"/>
    <n v="26543"/>
    <x v="5"/>
    <n v="26543"/>
    <n v="0.36080000000000001"/>
    <n v="0.29930000000000001"/>
    <n v="0.33989999999999998"/>
    <n v="19.38"/>
    <s v="HS PILOTE SOUSSE"/>
    <s v="SOUSSE"/>
    <s v="yes"/>
    <s v="Girl"/>
  </r>
  <r>
    <x v="3"/>
    <n v="16314"/>
    <x v="5"/>
    <n v="16314"/>
    <n v="0.34689999999999999"/>
    <n v="0.40189999999999998"/>
    <n v="0.25119999999999998"/>
    <n v="19.54"/>
    <s v="HS PILOTE SOUSSE"/>
    <s v="SOUSSE"/>
    <s v="yes"/>
    <s v="Girl"/>
  </r>
  <r>
    <x v="4"/>
    <n v="35743"/>
    <x v="5"/>
    <n v="35743"/>
    <n v="0.20599999999999999"/>
    <n v="0.26550000000000001"/>
    <n v="0.52849999999999997"/>
    <n v="17.170000000000002"/>
    <s v="HS RUE IMAM MUSLIM MENZAH"/>
    <s v="TUNIS"/>
    <s v="no"/>
    <s v="Boy"/>
  </r>
  <r>
    <x v="5"/>
    <n v="702"/>
    <x v="5"/>
    <n v="702"/>
    <n v="0.59019999999999995"/>
    <n v="0.36799999999999999"/>
    <n v="4.1799999999999997E-2"/>
    <n v="17.350000000000001"/>
    <s v="HS 🏋️ SportIF MENZAH"/>
    <s v="TUNIS"/>
    <s v="no"/>
    <s v="Boy"/>
  </r>
  <r>
    <x v="6"/>
    <n v="9080"/>
    <x v="5"/>
    <n v="9080"/>
    <n v="0.30649999999999999"/>
    <n v="0.39689999999999998"/>
    <n v="0.29659999999999997"/>
    <n v="17.68"/>
    <s v="HS RAS EL DJBAL"/>
    <s v="BIZERTE"/>
    <s v="no"/>
    <s v="Girl"/>
  </r>
  <r>
    <x v="0"/>
    <n v="31595"/>
    <x v="6"/>
    <n v="31595"/>
    <n v="0.16600000000000001"/>
    <m/>
    <m/>
    <n v="16.55"/>
    <s v="HS AKOUDA SOUSSE"/>
    <s v="SOUSSE"/>
    <s v="no"/>
    <s v="Girl"/>
  </r>
  <r>
    <x v="1"/>
    <n v="11870"/>
    <x v="6"/>
    <n v="11870"/>
    <n v="0.59140000000000004"/>
    <m/>
    <m/>
    <n v="19.77"/>
    <s v="HS PILOTE NABEUL"/>
    <s v="NABEUL"/>
    <s v="yes"/>
    <s v="Boy"/>
  </r>
  <r>
    <x v="2"/>
    <n v="28112"/>
    <x v="6"/>
    <n v="28112"/>
    <n v="0.4758"/>
    <m/>
    <m/>
    <n v="19.54"/>
    <s v="HS PILOTE NABEUL"/>
    <s v="NABEUL"/>
    <s v="yes"/>
    <s v="Girl"/>
  </r>
  <r>
    <x v="3"/>
    <n v="17295"/>
    <x v="6"/>
    <n v="17295"/>
    <n v="0.36109999999999998"/>
    <m/>
    <m/>
    <n v="19.27"/>
    <s v="HS PILOTE SOUSSE"/>
    <s v="SOUSSE"/>
    <s v="yes"/>
    <s v="Boy"/>
  </r>
  <r>
    <x v="4"/>
    <n v="38544"/>
    <x v="6"/>
    <n v="38544"/>
    <n v="0.2586"/>
    <m/>
    <m/>
    <n v="17.62"/>
    <s v="HS MENZEL JAMIL BIZERTE"/>
    <s v="BIZERTE"/>
    <s v="no"/>
    <s v="Girl"/>
  </r>
  <r>
    <x v="5"/>
    <n v="773"/>
    <x v="6"/>
    <n v="773"/>
    <n v="0.48080000000000001"/>
    <m/>
    <m/>
    <n v="16.8"/>
    <s v="HS CHEBBA MAHDIA"/>
    <s v="MAHDIA"/>
    <s v="no"/>
    <s v="Girl"/>
  </r>
  <r>
    <x v="6"/>
    <n v="7424"/>
    <x v="6"/>
    <n v="7424"/>
    <n v="0.33489999999999998"/>
    <m/>
    <m/>
    <n v="17.68"/>
    <s v="HS MENZEL JAMIL BIZERTE"/>
    <s v="BIZERTE"/>
    <s v="no"/>
    <s v="Boy"/>
  </r>
  <r>
    <x v="0"/>
    <n v="30208"/>
    <x v="7"/>
    <n v="30208"/>
    <n v="0.13"/>
    <m/>
    <m/>
    <n v="16.05"/>
    <s v="HS TAIB MHIRI SFAX"/>
    <s v="SFAX"/>
    <s v="no"/>
    <s v="Girl"/>
  </r>
  <r>
    <x v="1"/>
    <n v="11826"/>
    <x v="7"/>
    <n v="11826"/>
    <n v="0.52"/>
    <m/>
    <m/>
    <n v="19.239999999999998"/>
    <s v="HS PILOTE SFAX"/>
    <s v="SFAX"/>
    <s v="yes"/>
    <s v="Boy"/>
  </r>
  <r>
    <x v="2"/>
    <n v="25945"/>
    <x v="7"/>
    <n v="25945"/>
    <n v="0.45"/>
    <m/>
    <m/>
    <n v="19.78"/>
    <s v="HS PILOTE SFAX"/>
    <s v="SFAX"/>
    <s v="yes"/>
    <s v="Girl"/>
  </r>
  <r>
    <x v="3"/>
    <n v="17081"/>
    <x v="7"/>
    <n v="17081"/>
    <n v="0.35"/>
    <m/>
    <m/>
    <n v="19.36"/>
    <s v="HS PILOTE SOUSSE"/>
    <s v="SOUSSE"/>
    <s v="yes"/>
    <s v="Girl"/>
  </r>
  <r>
    <x v="4"/>
    <n v="37622"/>
    <x v="7"/>
    <n v="37622"/>
    <n v="0.21"/>
    <m/>
    <m/>
    <n v="17.3"/>
    <s v="HS HABIB MAAZOUN SFAX"/>
    <s v="SFAX"/>
    <s v="no"/>
    <s v="Girl"/>
  </r>
  <r>
    <x v="5"/>
    <n v="1174"/>
    <x v="7"/>
    <n v="1174"/>
    <n v="0.65"/>
    <m/>
    <m/>
    <n v="17.52"/>
    <s v="HS BOURGUIBA MONASTIR"/>
    <s v="MONASTIR"/>
    <s v="no"/>
    <s v="Girl"/>
  </r>
  <r>
    <x v="6"/>
    <n v="6424"/>
    <x v="7"/>
    <n v="6424"/>
    <n v="0.34"/>
    <m/>
    <m/>
    <n v="18.12"/>
    <s v="HS SOUKRA"/>
    <s v="TUNIS"/>
    <s v="no"/>
    <s v="Boy"/>
  </r>
  <r>
    <x v="6"/>
    <n v="6424"/>
    <x v="7"/>
    <n v="6424"/>
    <n v="0.34"/>
    <m/>
    <m/>
    <n v="18.12"/>
    <s v="HS KORBA"/>
    <s v="NABEUL"/>
    <s v="no"/>
    <s v="Boy"/>
  </r>
  <r>
    <x v="0"/>
    <n v="28584"/>
    <x v="8"/>
    <n v="28584"/>
    <n v="0.1164"/>
    <n v="0.35189999999999999"/>
    <n v="0.53169999999999995"/>
    <n v="17.61"/>
    <s v="HS PILOTE BOURGUIBA TUNIS"/>
    <s v="TUNIS"/>
    <s v="yes"/>
    <s v="Girl"/>
  </r>
  <r>
    <x v="1"/>
    <n v="11294"/>
    <x v="8"/>
    <n v="11294"/>
    <n v="0.54510000000000003"/>
    <n v="0.26129999999999998"/>
    <n v="0.19359999999999999"/>
    <n v="19.09"/>
    <s v="HS PILOTE ARIANA"/>
    <s v="ARIANA"/>
    <s v="yes"/>
    <s v="Girl"/>
  </r>
  <r>
    <x v="2"/>
    <n v="27228"/>
    <x v="8"/>
    <n v="27228"/>
    <n v="0.43619999999999998"/>
    <n v="0.27750000000000002"/>
    <n v="0.2863"/>
    <n v="19.53"/>
    <s v="HS PILOTE GABES"/>
    <s v="GABES"/>
    <s v="yes"/>
    <s v="Girl"/>
  </r>
  <r>
    <x v="3"/>
    <n v="17817"/>
    <x v="8"/>
    <n v="17817"/>
    <n v="0.30020000000000002"/>
    <n v="0.56040000000000001"/>
    <n v="0.1394"/>
    <n v="19.739999999999998"/>
    <s v="HS PILOTE BOURGUIBA TUNIS"/>
    <s v="TUNIS"/>
    <s v="yes"/>
    <s v="Girl"/>
  </r>
  <r>
    <x v="4"/>
    <n v="39408"/>
    <x v="8"/>
    <n v="39408"/>
    <n v="0.23380000000000001"/>
    <n v="0.25340000000000001"/>
    <n v="0.51280000000000003"/>
    <n v="17.850000000000001"/>
    <s v="HS FARHAT HACHED RADES"/>
    <s v="TUNIS"/>
    <s v="no"/>
    <s v="Girl"/>
  </r>
  <r>
    <x v="5"/>
    <n v="1351"/>
    <x v="8"/>
    <n v="1351"/>
    <n v="0.58699999999999997"/>
    <n v="0.35830000000000001"/>
    <n v="5.4699999999999999E-2"/>
    <n v="18.940000000000001"/>
    <s v="HS 🏋️ SportIF MENZAH"/>
    <s v="TUNIS"/>
    <s v="no"/>
    <s v="Girl"/>
  </r>
  <r>
    <x v="6"/>
    <n v="6158"/>
    <x v="8"/>
    <n v="6158"/>
    <n v="0.21310000000000001"/>
    <n v="0.35909999999999997"/>
    <n v="0.42780000000000001"/>
    <n v="17.760000000000002"/>
    <s v="HS FARABI MORNAGUIA"/>
    <s v="TUNIS"/>
    <s v="no"/>
    <s v="Boy"/>
  </r>
  <r>
    <x v="0"/>
    <n v="26878"/>
    <x v="9"/>
    <n v="26878"/>
    <n v="0.21820000000000001"/>
    <n v="0.40239999999999998"/>
    <n v="0.37940000000000002"/>
    <n v="18.21"/>
    <s v="HS ALI BAHLAOUANE NABEUL"/>
    <s v="NABEUL"/>
    <s v="no"/>
    <s v="Girl"/>
  </r>
  <r>
    <x v="1"/>
    <n v="10130"/>
    <x v="9"/>
    <n v="10130"/>
    <n v="0.57950000000000002"/>
    <n v="0.25009999999999999"/>
    <n v="0.1704"/>
    <n v="19.77"/>
    <s v="HS PILOTE ARIANA"/>
    <s v="ARIANA"/>
    <s v="yes"/>
    <s v="Boy"/>
  </r>
  <r>
    <x v="2"/>
    <n v="27241"/>
    <x v="9"/>
    <n v="27241"/>
    <n v="0.37609999999999999"/>
    <n v="0.31109999999999999"/>
    <n v="0.31280000000000002"/>
    <n v="19.53"/>
    <s v="HS PILOTE MONASTIR"/>
    <s v="MONASTIR"/>
    <s v="yes"/>
    <s v="Boy"/>
  </r>
  <r>
    <x v="3"/>
    <n v="18928"/>
    <x v="9"/>
    <n v="18928"/>
    <n v="0.38150000000000001"/>
    <n v="0.34470000000000001"/>
    <n v="0.27379999999999999"/>
    <n v="19.579999999999998"/>
    <s v="HS KHAIR EDDINE ARIANA"/>
    <s v="ARIANA"/>
    <s v="no"/>
    <s v="Girl"/>
  </r>
  <r>
    <x v="4"/>
    <n v="39957"/>
    <x v="9"/>
    <n v="39957"/>
    <n v="0.24360000000000001"/>
    <n v="0.27110000000000001"/>
    <n v="0.48530000000000001"/>
    <n v="18.04"/>
    <s v="HS PILOTE BOURGUIBA TUNIS"/>
    <s v="TUNIS"/>
    <s v="yes"/>
    <s v="Girl"/>
  </r>
  <r>
    <x v="5"/>
    <n v="1534"/>
    <x v="9"/>
    <n v="1534"/>
    <n v="0.57189999999999996"/>
    <n v="0.35949999999999999"/>
    <n v="6.8599999999999994E-2"/>
    <n v="17.2"/>
    <s v="HS IBN ROCHD CHABBA"/>
    <s v="MAHDIA"/>
    <s v="no"/>
    <s v="Girl"/>
  </r>
  <r>
    <x v="6"/>
    <n v="6542"/>
    <x v="9"/>
    <n v="6542"/>
    <n v="0.30220000000000002"/>
    <n v="0.34860000000000002"/>
    <n v="0.34920000000000001"/>
    <n v="17.600000000000001"/>
    <s v="HS IBN ABI DHIAF MARSA SAADA"/>
    <s v="TUNIS"/>
    <s v="no"/>
    <s v="Boy"/>
  </r>
  <r>
    <x v="0"/>
    <n v="25880"/>
    <x v="10"/>
    <n v="25880"/>
    <n v="0.21240000000000001"/>
    <n v="0.40620000000000001"/>
    <n v="0.38140000000000002"/>
    <n v="16.71"/>
    <s v="HS FARHAT HACHED RADES"/>
    <s v="TUNIS"/>
    <s v="no"/>
    <s v="Girl"/>
  </r>
  <r>
    <x v="1"/>
    <n v="24250"/>
    <x v="10"/>
    <n v="24250"/>
    <n v="0.4889"/>
    <n v="0.2797"/>
    <n v="0.23139999999999999"/>
    <n v="20.149999999999999"/>
    <s v="HS PILOTE MONASTIR"/>
    <s v="MONASTIR"/>
    <s v="yes"/>
    <s v="Boy"/>
  </r>
  <r>
    <x v="2"/>
    <n v="28844"/>
    <x v="10"/>
    <n v="28844"/>
    <n v="0.3357"/>
    <n v="0.29980000000000001"/>
    <n v="0.36449999999999999"/>
    <n v="19.66"/>
    <s v="HS PILOTE SOUSSE"/>
    <s v="SOUSSE"/>
    <s v="yes"/>
    <s v="Girl"/>
  </r>
  <r>
    <x v="3"/>
    <n v="18887"/>
    <x v="10"/>
    <n v="18887"/>
    <n v="0.3896"/>
    <n v="0.34360000000000002"/>
    <n v="0.26679999999999998"/>
    <n v="19.59"/>
    <s v="HS PILOTE MONASTIR"/>
    <s v="MONASTIR"/>
    <s v="yes"/>
    <s v="Boy"/>
  </r>
  <r>
    <x v="4"/>
    <n v="42163"/>
    <x v="10"/>
    <n v="42163"/>
    <n v="0.15679999999999999"/>
    <n v="0.29659999999999997"/>
    <n v="0.54659999999999997"/>
    <n v="17.3"/>
    <s v="HS ABOU KACEM CHEBBI MORNAG"/>
    <s v="TUNIS"/>
    <s v="no"/>
    <s v="Girl"/>
  </r>
  <r>
    <x v="5"/>
    <n v="1317"/>
    <x v="10"/>
    <n v="1317"/>
    <n v="0.62019999999999997"/>
    <n v="0.33050000000000002"/>
    <n v="4.9299999999999997E-2"/>
    <n v="17.02"/>
    <s v="HS 🏋️ SportIF MENZAH"/>
    <s v="TUNIS"/>
    <s v="no"/>
    <s v="Girl"/>
  </r>
  <r>
    <x v="6"/>
    <n v="6685"/>
    <x v="10"/>
    <n v="6685"/>
    <n v="0.32919999999999999"/>
    <n v="0.34560000000000002"/>
    <n v="0.32519999999999999"/>
    <n v="17.989999999999998"/>
    <s v="HS KHAIR EDDINE ARIANA"/>
    <s v="ARIANA"/>
    <s v="no"/>
    <s v="Boy"/>
  </r>
  <r>
    <x v="0"/>
    <n v="27572"/>
    <x v="11"/>
    <n v="27572"/>
    <n v="0.26500000000000001"/>
    <n v="0.371"/>
    <n v="0.36399999999999999"/>
    <n v="16.809999999999999"/>
    <s v="HS GHAR DIMAOU"/>
    <s v="JENDOUBA"/>
    <s v="no"/>
    <s v="Boy"/>
  </r>
  <r>
    <x v="1"/>
    <n v="10550"/>
    <x v="11"/>
    <n v="10550"/>
    <n v="0.62050000000000005"/>
    <n v="0.24579999999999999"/>
    <n v="0.13370000000000001"/>
    <n v="20"/>
    <s v="HS PILOTE JENDOUBA"/>
    <s v="JENDOUBA"/>
    <s v="yes"/>
    <s v="Girl"/>
  </r>
  <r>
    <x v="2"/>
    <n v="31841"/>
    <x v="11"/>
    <n v="31841"/>
    <n v="0.52929999999999999"/>
    <n v="0.25390000000000001"/>
    <n v="0.21679999999999999"/>
    <n v="19.79"/>
    <s v="HS PILOTE KEF"/>
    <s v="KEF"/>
    <s v="yes"/>
    <s v="Girl"/>
  </r>
  <r>
    <x v="3"/>
    <n v="20238"/>
    <x v="11"/>
    <n v="20238"/>
    <n v="0.50590000000000002"/>
    <n v="0.30359999999999998"/>
    <n v="0.1905"/>
    <n v="19.649999999999999"/>
    <s v="HS PILOTE SOUSSE"/>
    <s v="SOUSSE"/>
    <s v="yes"/>
    <s v="Girl"/>
  </r>
  <r>
    <x v="4"/>
    <n v="47264"/>
    <x v="11"/>
    <n v="47264"/>
    <n v="0.41120000000000001"/>
    <n v="0.2465"/>
    <n v="0.34229999999999999"/>
    <n v="18.13"/>
    <s v="HS ALI BOURGUIBA KALAA"/>
    <s v="SOUSSE"/>
    <s v="no"/>
    <s v="Boy"/>
  </r>
  <r>
    <x v="5"/>
    <n v="1389"/>
    <x v="11"/>
    <n v="1389"/>
    <n v="0.67889999999999995"/>
    <n v="0.26819999999999999"/>
    <n v="5.2900000000000003E-2"/>
    <n v="18.13"/>
    <s v="HS ABOU HASSAN LAKHMI SFAX"/>
    <s v="SFAX"/>
    <s v="no"/>
    <s v="Boy"/>
  </r>
  <r>
    <x v="6"/>
    <n v="7204"/>
    <x v="11"/>
    <n v="7204"/>
    <n v="0.45079999999999998"/>
    <n v="0.29709999999999998"/>
    <n v="0.25209999999999999"/>
    <n v="19.059999999999999"/>
    <s v="HS LA CITE SALAM A BOUMHAL"/>
    <s v="TUNIS"/>
    <s v="no"/>
    <s v="Boy"/>
  </r>
  <r>
    <x v="0"/>
    <n v="27672"/>
    <x v="11"/>
    <n v="27672"/>
    <n v="0.26500000000000001"/>
    <n v="0.371"/>
    <n v="0.36399999999999999"/>
    <n v="16.809999999999999"/>
    <s v="HS GHAR DIMAOU"/>
    <s v="JENDOUBA"/>
    <s v="no"/>
    <s v="Boy"/>
  </r>
  <r>
    <x v="1"/>
    <n v="10550"/>
    <x v="11"/>
    <n v="10550"/>
    <n v="0.62050000000000005"/>
    <n v="0.24579999999999999"/>
    <n v="0.13370000000000001"/>
    <n v="20"/>
    <s v="HS PILOTE JENDOUBA"/>
    <s v="JENDOUBA"/>
    <s v="yes"/>
    <s v="Girl"/>
  </r>
  <r>
    <x v="2"/>
    <n v="31841"/>
    <x v="11"/>
    <n v="31841"/>
    <n v="0.52929999999999999"/>
    <n v="0.25390000000000001"/>
    <n v="0.21679999999999999"/>
    <n v="19.97"/>
    <s v="HS PILOTE KEF"/>
    <s v="KEF"/>
    <s v="yes"/>
    <s v="Girl"/>
  </r>
  <r>
    <x v="3"/>
    <n v="20238"/>
    <x v="11"/>
    <n v="20238"/>
    <n v="0.50590000000000002"/>
    <n v="0.30359999999999998"/>
    <n v="0.1905"/>
    <n v="19.649999999999999"/>
    <s v="HS PILOTE SOUSSE"/>
    <s v="SOUSSE"/>
    <s v="yes"/>
    <s v="Girl"/>
  </r>
  <r>
    <x v="4"/>
    <n v="47264"/>
    <x v="11"/>
    <n v="47264"/>
    <n v="0.41120000000000001"/>
    <n v="0.2465"/>
    <n v="0.34229999999999999"/>
    <n v="18.13"/>
    <s v="LYCE ALI BOURGUIBA KALAA KOBRA"/>
    <s v="SOUSSE"/>
    <s v="no"/>
    <s v="Boy"/>
  </r>
  <r>
    <x v="5"/>
    <n v="1389"/>
    <x v="11"/>
    <n v="1389"/>
    <n v="0.67889999999999995"/>
    <n v="0.26819999999999999"/>
    <n v="5.2900000000000003E-2"/>
    <n v="18.13"/>
    <s v="HS ABOU HASSAN LAKHMI SFAX"/>
    <s v="SFAX"/>
    <s v="no"/>
    <s v="Boy"/>
  </r>
  <r>
    <x v="6"/>
    <n v="7204"/>
    <x v="11"/>
    <n v="7204"/>
    <n v="0.45079999999999998"/>
    <n v="0.29709999999999998"/>
    <n v="0.25209999999999999"/>
    <n v="19.059999999999999"/>
    <s v="HS CITE SALEM BOUMHAL"/>
    <s v="TUNIS"/>
    <s v="no"/>
    <s v="Boy"/>
  </r>
  <r>
    <x v="0"/>
    <n v="26931"/>
    <x v="12"/>
    <n v="26931"/>
    <n v="0.2235"/>
    <n v="0.39190000000000003"/>
    <n v="0.3846"/>
    <n v="18.37"/>
    <s v="HS RUE PACHA TUNIS"/>
    <s v="TUNIS"/>
    <s v="no"/>
    <s v="Girl"/>
  </r>
  <r>
    <x v="1"/>
    <n v="8785"/>
    <x v="12"/>
    <n v="8785"/>
    <n v="0.66579999999999995"/>
    <n v="0.2276"/>
    <n v="0.1066"/>
    <n v="19.96"/>
    <s v="HS PILOTE ARIANA"/>
    <s v="ARIANA"/>
    <s v="yes"/>
    <s v="Boy"/>
  </r>
  <r>
    <x v="2"/>
    <n v="26554"/>
    <x v="12"/>
    <n v="26554"/>
    <n v="0.41749999999999998"/>
    <n v="0.27160000000000001"/>
    <n v="0.31090000000000001"/>
    <n v="19.39"/>
    <s v="HS PILOTE BOURGUIBA TUNIS"/>
    <s v="TUNIS"/>
    <s v="yes"/>
    <s v="Boy"/>
  </r>
  <r>
    <x v="3"/>
    <n v="17156"/>
    <x v="12"/>
    <n v="17156"/>
    <n v="0.46250000000000002"/>
    <n v="0.32219999999999999"/>
    <n v="0.21529999999999999"/>
    <n v="19.54"/>
    <s v="HS PILOTE BOURGUIBA TUNIS"/>
    <s v="TUNIS"/>
    <s v="yes"/>
    <s v="Boy"/>
  </r>
  <r>
    <x v="3"/>
    <n v="17156"/>
    <x v="12"/>
    <n v="17156"/>
    <n v="0.46250000000000002"/>
    <n v="0.32219999999999999"/>
    <n v="0.21529999999999999"/>
    <n v="19.54"/>
    <s v="HS PILOTE ARIANA"/>
    <s v="ARIANA"/>
    <s v="yes"/>
    <s v="Boy"/>
  </r>
  <r>
    <x v="4"/>
    <n v="45655"/>
    <x v="12"/>
    <n v="45655"/>
    <n v="0.33629999999999999"/>
    <n v="0.27950000000000003"/>
    <n v="0.38419999999999999"/>
    <n v="18.2"/>
    <s v="HS CITE AMAL GABES"/>
    <s v="GABES"/>
    <s v="no"/>
    <s v="Boy"/>
  </r>
  <r>
    <x v="5"/>
    <n v="1632"/>
    <x v="12"/>
    <n v="1632"/>
    <n v="0.64070000000000005"/>
    <n v="0.31569999999999998"/>
    <n v="4.3599999999999903E-2"/>
    <n v="18.02"/>
    <s v="HS ABOU HASSAN LAKHMI SFAX"/>
    <s v="SFAX"/>
    <s v="no"/>
    <s v="Girl"/>
  </r>
  <r>
    <x v="6"/>
    <n v="6269"/>
    <x v="12"/>
    <n v="6269"/>
    <n v="0.49869999999999998"/>
    <n v="0.25040000000000001"/>
    <n v="0.25090000000000001"/>
    <n v="18.89"/>
    <s v="HS RUE ATTARINE ARIANA"/>
    <s v="ARIANA"/>
    <s v="no"/>
    <s v="Gir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3383F-FCB7-4122-95DC-115D45CFBA5A}" name="PivotTable2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C8:E26" firstHeaderRow="0" firstDataRow="1" firstDataCol="1"/>
  <pivotFields count="11">
    <pivotField showAll="0"/>
    <pivotField showAll="0"/>
    <pivotField showAll="0"/>
    <pivotField dataField="1" numFmtId="9" showAll="0"/>
    <pivotField showAll="0"/>
    <pivotField dataField="1" showAll="0"/>
    <pivotField showAll="0"/>
    <pivotField showAll="0"/>
    <pivotField axis="axisRow" showAll="0">
      <items count="18">
        <item x="1"/>
        <item x="7"/>
        <item x="11"/>
        <item x="13"/>
        <item x="14"/>
        <item x="15"/>
        <item x="12"/>
        <item x="16"/>
        <item x="3"/>
        <item x="2"/>
        <item x="6"/>
        <item x="8"/>
        <item x="4"/>
        <item x="10"/>
        <item x="5"/>
        <item x="0"/>
        <item x="9"/>
        <item t="default"/>
      </items>
    </pivotField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ccess Percentage" fld="3" showDataAs="percentOfTotal" baseField="8" baseItem="0" numFmtId="9"/>
    <dataField name="Refused Percentage" fld="5" showDataAs="percentOfTotal" baseField="8" baseItem="0" numFmtId="10"/>
  </dataFields>
  <formats count="31">
    <format dxfId="46">
      <pivotArea collapsedLevelsAreSubtotals="1" fieldPosition="0">
        <references count="1">
          <reference field="8" count="0"/>
        </references>
      </pivotArea>
    </format>
    <format dxfId="45">
      <pivotArea collapsedLevelsAreSubtotals="1" fieldPosition="0">
        <references count="1">
          <reference field="8" count="1">
            <x v="16"/>
          </reference>
        </references>
      </pivotArea>
    </format>
    <format dxfId="44">
      <pivotArea collapsedLevelsAreSubtotals="1" fieldPosition="0">
        <references count="1">
          <reference field="8" count="1">
            <x v="16"/>
          </reference>
        </references>
      </pivotArea>
    </format>
    <format dxfId="43">
      <pivotArea dataOnly="0" labelOnly="1" fieldPosition="0">
        <references count="1">
          <reference field="8" count="1">
            <x v="6"/>
          </reference>
        </references>
      </pivotArea>
    </format>
    <format dxfId="42">
      <pivotArea dataOnly="0" labelOnly="1" fieldPosition="0">
        <references count="1">
          <reference field="8" count="1">
            <x v="16"/>
          </reference>
        </references>
      </pivotArea>
    </format>
    <format dxfId="41">
      <pivotArea outline="0" fieldPosition="0">
        <references count="1">
          <reference field="4294967294" count="1">
            <x v="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8" count="1">
            <x v="16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8" count="1">
            <x v="16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8" count="1">
            <x v="2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8" count="1">
            <x v="2"/>
          </reference>
        </references>
      </pivotArea>
    </format>
    <format dxfId="36">
      <pivotArea dataOnly="0" labelOnly="1" fieldPosition="0">
        <references count="1">
          <reference field="8" count="1">
            <x v="2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8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8" count="1">
            <x v="16"/>
          </reference>
        </references>
      </pivotArea>
    </format>
    <format dxfId="32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6">
      <pivotArea field="8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field="8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field="8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8" type="button" dataOnly="0" labelOnly="1" outline="0" axis="axisRow" fieldPosition="0"/>
    </format>
    <format dxfId="13">
      <pivotArea dataOnly="0" labelOnly="1" fieldPosition="0">
        <references count="1">
          <reference field="8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4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8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65404-44A7-45D4-81FC-3256DEB3F6A7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F26:N30" firstHeaderRow="1" firstDataRow="2" firstDataCol="1"/>
  <pivotFields count="11">
    <pivotField axis="axisCol" showAll="0">
      <items count="8">
        <item x="6"/>
        <item x="4"/>
        <item x="2"/>
        <item x="0"/>
        <item x="1"/>
        <item x="5"/>
        <item x="3"/>
        <item t="default"/>
      </items>
    </pivotField>
    <pivotField axis="axisRow" showAl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dataField="1" showAll="0"/>
    <pivotField numFmtId="9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 v="1"/>
    </i>
    <i>
      <x v="1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umber_registered" fld="2" showDataAs="percentOfCol" baseField="1" baseItem="4" numFmtId="9"/>
  </dataFields>
  <formats count="1">
    <format dxfId="6">
      <pivotArea outline="0" collapsedLevelsAreSubtotals="1" fieldPosition="0"/>
    </format>
  </formats>
  <chartFormats count="21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2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2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3FF18-EF3F-4E64-B616-3D364846E58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4:T23" firstHeaderRow="1" firstDataRow="2" firstDataCol="1"/>
  <pivotFields count="12">
    <pivotField axis="axisRow" showAll="0">
      <items count="8">
        <item x="6"/>
        <item x="4"/>
        <item x="2"/>
        <item x="0"/>
        <item x="1"/>
        <item x="5"/>
        <item x="3"/>
        <item t="default"/>
      </items>
    </pivotField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numFmtId="9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number_registered2" fld="3" showDataAs="percentOfCol" baseField="0" baseItem="0" numFmtId="10"/>
  </dataFields>
  <formats count="4">
    <format dxfId="7">
      <pivotArea collapsedLevelsAreSubtotals="1" fieldPosition="0">
        <references count="2">
          <reference field="0" count="0"/>
          <reference field="2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8">
      <pivotArea field="0" grandCol="1" collapsedLevelsAreSubtotals="1" axis="axisRow" fieldPosition="0">
        <references count="1">
          <reference field="0" count="0"/>
        </references>
      </pivotArea>
    </format>
    <format dxfId="9">
      <pivotArea field="2" grandRow="1" outline="0" collapsedLevelsAreSubtotals="1" axis="axisCol" fieldPosition="0">
        <references count="1">
          <reference field="2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">
      <pivotArea grandRow="1" grandCol="1" outline="0" collapsedLevelsAreSubtotals="1" fieldPosition="0"/>
    </format>
  </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5D695-4A6A-41EE-9AD8-29604C59F268}" name="PivotTable3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3:D28" firstHeaderRow="1" firstDataRow="2" firstDataCol="1"/>
  <pivotFields count="11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9"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n="Males" x="1"/>
        <item n="Females" x="0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boy_or_girl" fld="10" subtotal="count" showDataAs="percentOfRow" baseField="1" baseItem="12" numFmtId="9"/>
  </dataFields>
  <formats count="5">
    <format dxfId="31">
      <pivotArea grandCol="1" outline="0" collapsedLevelsAreSubtotals="1" fieldPosition="0"/>
    </format>
    <format dxfId="30">
      <pivotArea outline="0" collapsedLevelsAreSubtotals="1" fieldPosition="0">
        <references count="1">
          <reference field="10" count="1" selected="0">
            <x v="1"/>
          </reference>
        </references>
      </pivotArea>
    </format>
    <format dxfId="29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outline="0" collapsedLevelsAreSubtotals="1" fieldPosition="0"/>
    </format>
  </formats>
  <chartFormats count="4"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5B294-8F43-439C-B1F8-97A4416FDCA9}" name="PivotTable2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D10" firstHeaderRow="0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4"/>
        <item x="2"/>
        <item x="0"/>
        <item x="1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Success Percentage" fld="4" showDataAs="percentOfTotal" baseField="1" baseItem="0" numFmtId="10"/>
    <dataField name="Adjourned Percentage" fld="5" showDataAs="percentOfTotal" baseField="1" baseItem="0" numFmtId="10"/>
    <dataField name="Refused Percentage" fld="6" showDataAs="percentOfTotal" baseField="1" baseItem="0" numFmtId="10"/>
  </dataFields>
  <chartFormats count="3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F61CF-CF73-4F77-A71B-D8EF42056DB5}" name="PivotTable2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F3:G11" firstHeaderRow="1" firstDataRow="1" firstDataCol="1"/>
  <pivotFields count="11">
    <pivotField axis="axisRow" showAll="0">
      <items count="8">
        <item x="6"/>
        <item x="4"/>
        <item x="2"/>
        <item x="0"/>
        <item x="1"/>
        <item x="5"/>
        <item x="3"/>
        <item t="default"/>
      </items>
    </pivotField>
    <pivotField showAll="0"/>
    <pivotField dataField="1" showAll="0"/>
    <pivotField numFmtId="9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umber_registered" fld="2" baseField="0" baseItem="0"/>
  </dataFields>
  <chartFormats count="8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A1001"/>
  <sheetViews>
    <sheetView workbookViewId="0">
      <selection activeCell="G2" sqref="G2"/>
    </sheetView>
  </sheetViews>
  <sheetFormatPr defaultColWidth="12.6328125" defaultRowHeight="15.75" customHeight="1"/>
  <cols>
    <col min="1" max="1" width="7.08984375" bestFit="1" customWidth="1"/>
    <col min="2" max="2" width="20.26953125" bestFit="1" customWidth="1"/>
    <col min="3" max="3" width="19.26953125" hidden="1" customWidth="1"/>
    <col min="4" max="4" width="21.26953125" bestFit="1" customWidth="1"/>
    <col min="5" max="5" width="16.1796875" hidden="1" customWidth="1"/>
    <col min="6" max="6" width="21.26953125" hidden="1" customWidth="1"/>
    <col min="7" max="7" width="23.36328125" bestFit="1" customWidth="1"/>
    <col min="8" max="8" width="19.26953125" hidden="1" customWidth="1"/>
    <col min="9" max="9" width="28.453125" hidden="1" customWidth="1"/>
    <col min="10" max="10" width="21.26953125" bestFit="1" customWidth="1"/>
    <col min="11" max="11" width="17.1796875" hidden="1" customWidth="1"/>
    <col min="12" max="12" width="25.1796875" hidden="1" customWidth="1"/>
    <col min="13" max="13" width="27.453125" bestFit="1" customWidth="1"/>
    <col min="14" max="14" width="26.36328125" bestFit="1" customWidth="1"/>
    <col min="16" max="16" width="25.1796875" bestFit="1" customWidth="1"/>
  </cols>
  <sheetData>
    <row r="1" spans="1:53" ht="15.75" customHeight="1">
      <c r="A1" s="5" t="s">
        <v>0</v>
      </c>
      <c r="B1" s="5" t="s">
        <v>1</v>
      </c>
      <c r="C1" s="5" t="s">
        <v>2</v>
      </c>
      <c r="D1" s="5" t="s">
        <v>110</v>
      </c>
      <c r="E1" s="5" t="s">
        <v>4</v>
      </c>
      <c r="F1" s="5" t="s">
        <v>5</v>
      </c>
      <c r="G1" s="5" t="s">
        <v>111</v>
      </c>
      <c r="H1" s="5" t="s">
        <v>7</v>
      </c>
      <c r="I1" s="5" t="s">
        <v>8</v>
      </c>
      <c r="J1" s="5" t="s">
        <v>112</v>
      </c>
      <c r="K1" s="5" t="s">
        <v>9</v>
      </c>
      <c r="L1" s="5" t="s">
        <v>10</v>
      </c>
      <c r="M1" s="5" t="s">
        <v>11</v>
      </c>
      <c r="N1" s="5" t="s">
        <v>12</v>
      </c>
      <c r="O1" s="7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5.75" customHeight="1">
      <c r="A2" s="5">
        <v>2010</v>
      </c>
      <c r="B2" s="5">
        <v>138335</v>
      </c>
      <c r="C2" s="5">
        <v>134511</v>
      </c>
      <c r="D2" s="6">
        <v>0.502</v>
      </c>
      <c r="E2" s="5">
        <f t="shared" ref="E2:E14" si="0">B2*D2</f>
        <v>69444.17</v>
      </c>
      <c r="F2" s="6">
        <v>0</v>
      </c>
      <c r="G2" s="6">
        <v>0.36730000000000002</v>
      </c>
      <c r="H2" s="5">
        <f t="shared" ref="H2:H14" si="1">B2*G2</f>
        <v>50810.445500000002</v>
      </c>
      <c r="I2" s="6">
        <v>0</v>
      </c>
      <c r="J2" s="6">
        <f t="shared" ref="J2:J14" si="2">1-G2-D2</f>
        <v>0.13070000000000001</v>
      </c>
      <c r="K2" s="5">
        <f t="shared" ref="K2:K14" si="3">B2*J2</f>
        <v>18080.3845</v>
      </c>
      <c r="L2" s="5">
        <v>0</v>
      </c>
      <c r="M2" s="15">
        <v>0.60980000000000001</v>
      </c>
      <c r="N2" s="15">
        <v>0.39019999999999999</v>
      </c>
      <c r="O2" s="7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13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5.75" customHeight="1">
      <c r="A3" s="5">
        <v>2011</v>
      </c>
      <c r="B3" s="5">
        <v>126776</v>
      </c>
      <c r="C3" s="5">
        <v>124300</v>
      </c>
      <c r="D3" s="6">
        <v>0.52329999999999999</v>
      </c>
      <c r="E3" s="5">
        <f t="shared" si="0"/>
        <v>66341.880799999999</v>
      </c>
      <c r="F3" s="6">
        <f t="shared" ref="F3:F14" si="4">ROUNDUP(((D3-D2)/D2),2)</f>
        <v>0.05</v>
      </c>
      <c r="G3" s="6">
        <v>0.35170000000000001</v>
      </c>
      <c r="H3" s="5">
        <f t="shared" si="1"/>
        <v>44587.119200000001</v>
      </c>
      <c r="I3" s="6">
        <f t="shared" ref="I3:I14" si="5">ROUNDUP(((G3-G2)/G2),2)</f>
        <v>-0.05</v>
      </c>
      <c r="J3" s="6">
        <f t="shared" si="2"/>
        <v>0.125</v>
      </c>
      <c r="K3" s="5">
        <f t="shared" si="3"/>
        <v>15847</v>
      </c>
      <c r="L3" s="5">
        <f t="shared" ref="L3:L14" si="6">ROUNDUP(((J3-J2)/J2)*100,2)</f>
        <v>-4.37</v>
      </c>
      <c r="M3" s="15">
        <v>0.60680000000000001</v>
      </c>
      <c r="N3" s="15">
        <v>0.39319999999999999</v>
      </c>
      <c r="O3" s="7"/>
      <c r="P3" s="7"/>
      <c r="Q3" s="5"/>
      <c r="R3" s="5"/>
      <c r="S3" s="5"/>
      <c r="T3" s="5"/>
      <c r="U3" s="5"/>
      <c r="V3" s="5"/>
      <c r="W3" s="5"/>
      <c r="X3" s="5"/>
      <c r="Y3" s="5"/>
      <c r="Z3" s="5"/>
      <c r="AA3" s="13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15.75" customHeight="1">
      <c r="A4" s="5">
        <v>2012</v>
      </c>
      <c r="B4" s="5">
        <v>129181</v>
      </c>
      <c r="C4" s="5">
        <v>125626</v>
      </c>
      <c r="D4" s="6">
        <v>0.38750000000000001</v>
      </c>
      <c r="E4" s="5">
        <f t="shared" si="0"/>
        <v>50057.637499999997</v>
      </c>
      <c r="F4" s="6">
        <f t="shared" si="4"/>
        <v>-0.26</v>
      </c>
      <c r="G4" s="6">
        <v>0.40560000000000002</v>
      </c>
      <c r="H4" s="5">
        <f t="shared" si="1"/>
        <v>52395.813600000001</v>
      </c>
      <c r="I4" s="6">
        <f t="shared" si="5"/>
        <v>0.16</v>
      </c>
      <c r="J4" s="6">
        <f t="shared" si="2"/>
        <v>0.2069</v>
      </c>
      <c r="K4" s="5">
        <f t="shared" si="3"/>
        <v>26727.548900000002</v>
      </c>
      <c r="L4" s="5">
        <f t="shared" si="6"/>
        <v>65.52</v>
      </c>
      <c r="M4" s="15">
        <v>0.61</v>
      </c>
      <c r="N4" s="15">
        <v>0.39</v>
      </c>
      <c r="O4" s="7"/>
      <c r="P4" s="7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5.75" customHeight="1">
      <c r="A5" s="4">
        <v>2013</v>
      </c>
      <c r="B5" s="4">
        <v>143990</v>
      </c>
      <c r="C5" s="4">
        <v>143320</v>
      </c>
      <c r="D5" s="2">
        <v>0.39589999999999997</v>
      </c>
      <c r="E5" s="5">
        <f t="shared" si="0"/>
        <v>57005.641000000003</v>
      </c>
      <c r="F5" s="6">
        <f t="shared" si="4"/>
        <v>0.03</v>
      </c>
      <c r="G5" s="6">
        <v>0.40649999999999997</v>
      </c>
      <c r="H5" s="5">
        <f t="shared" si="1"/>
        <v>58531.934999999998</v>
      </c>
      <c r="I5" s="6">
        <f t="shared" si="5"/>
        <v>0.01</v>
      </c>
      <c r="J5" s="6">
        <f t="shared" si="2"/>
        <v>0.1976</v>
      </c>
      <c r="K5" s="5">
        <f t="shared" si="3"/>
        <v>28452.423999999999</v>
      </c>
      <c r="L5" s="5">
        <f t="shared" si="6"/>
        <v>-4.5</v>
      </c>
      <c r="M5" s="16">
        <v>0.63570000000000004</v>
      </c>
      <c r="N5" s="16">
        <v>0.36430000000000001</v>
      </c>
      <c r="O5" s="7"/>
      <c r="P5" s="7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5.75" customHeight="1">
      <c r="A6" s="4">
        <v>2014</v>
      </c>
      <c r="B6" s="4">
        <v>143762</v>
      </c>
      <c r="C6" s="4">
        <v>137138</v>
      </c>
      <c r="D6" s="2">
        <v>0.36530000000000001</v>
      </c>
      <c r="E6" s="5">
        <f t="shared" si="0"/>
        <v>52516.258600000001</v>
      </c>
      <c r="F6" s="6">
        <f t="shared" si="4"/>
        <v>-0.08</v>
      </c>
      <c r="G6" s="6">
        <v>0.39879999999999999</v>
      </c>
      <c r="H6" s="5">
        <f t="shared" si="1"/>
        <v>57332.285600000003</v>
      </c>
      <c r="I6" s="6">
        <f t="shared" si="5"/>
        <v>-0.02</v>
      </c>
      <c r="J6" s="6">
        <f t="shared" si="2"/>
        <v>0.2359</v>
      </c>
      <c r="K6" s="5">
        <f t="shared" si="3"/>
        <v>33913.455800000003</v>
      </c>
      <c r="L6" s="5">
        <f t="shared" si="6"/>
        <v>19.39</v>
      </c>
      <c r="M6" s="16">
        <v>0.71909999999999996</v>
      </c>
      <c r="N6" s="16">
        <v>0.28070000000000001</v>
      </c>
      <c r="O6" s="7"/>
      <c r="P6" s="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5.75" customHeight="1">
      <c r="A7" s="5">
        <v>2015</v>
      </c>
      <c r="B7" s="5">
        <v>133242</v>
      </c>
      <c r="C7" s="5">
        <v>126331</v>
      </c>
      <c r="D7" s="6">
        <v>0.2722</v>
      </c>
      <c r="E7" s="5">
        <f t="shared" si="0"/>
        <v>36268.472399999999</v>
      </c>
      <c r="F7" s="6">
        <f t="shared" si="4"/>
        <v>-0.26</v>
      </c>
      <c r="G7" s="6">
        <v>0.31369999999999998</v>
      </c>
      <c r="H7" s="5">
        <f t="shared" si="1"/>
        <v>41798.015399999997</v>
      </c>
      <c r="I7" s="6">
        <f t="shared" si="5"/>
        <v>-0.22</v>
      </c>
      <c r="J7" s="6">
        <f t="shared" si="2"/>
        <v>0.41410000000000002</v>
      </c>
      <c r="K7" s="5">
        <f t="shared" si="3"/>
        <v>55175.512199999997</v>
      </c>
      <c r="L7" s="5">
        <f t="shared" si="6"/>
        <v>75.55</v>
      </c>
      <c r="M7" s="15"/>
      <c r="N7" s="15"/>
      <c r="O7" s="7"/>
      <c r="P7" s="7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15.75" customHeight="1">
      <c r="A8" s="5">
        <v>2016</v>
      </c>
      <c r="B8" s="5">
        <v>135612</v>
      </c>
      <c r="C8" s="5">
        <v>128584</v>
      </c>
      <c r="D8" s="6">
        <v>0.33119999999999999</v>
      </c>
      <c r="E8" s="5">
        <f t="shared" si="0"/>
        <v>44914.6944</v>
      </c>
      <c r="F8" s="6">
        <f t="shared" si="4"/>
        <v>0.22</v>
      </c>
      <c r="G8" s="6">
        <v>0.32019999999999998</v>
      </c>
      <c r="H8" s="5">
        <f t="shared" si="1"/>
        <v>43422.962399999997</v>
      </c>
      <c r="I8" s="6">
        <f t="shared" si="5"/>
        <v>0.03</v>
      </c>
      <c r="J8" s="6">
        <f t="shared" si="2"/>
        <v>0.34860000000000002</v>
      </c>
      <c r="K8" s="5">
        <f t="shared" si="3"/>
        <v>47274.343200000003</v>
      </c>
      <c r="L8" s="5">
        <f t="shared" si="6"/>
        <v>-15.82</v>
      </c>
      <c r="M8" s="15">
        <v>0.65100000000000002</v>
      </c>
      <c r="N8" s="15">
        <v>0.34899999999999998</v>
      </c>
      <c r="O8" s="7"/>
      <c r="P8" s="7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15.75" customHeight="1">
      <c r="A9" s="5">
        <v>2017</v>
      </c>
      <c r="B9" s="5">
        <v>130280</v>
      </c>
      <c r="C9" s="5" t="s">
        <v>13</v>
      </c>
      <c r="D9" s="6">
        <v>0.3</v>
      </c>
      <c r="E9" s="5">
        <f t="shared" si="0"/>
        <v>39084</v>
      </c>
      <c r="F9" s="6">
        <f t="shared" si="4"/>
        <v>-0.1</v>
      </c>
      <c r="G9" s="6">
        <v>0.313</v>
      </c>
      <c r="H9" s="5">
        <f t="shared" si="1"/>
        <v>40777.64</v>
      </c>
      <c r="I9" s="6">
        <f t="shared" si="5"/>
        <v>-0.03</v>
      </c>
      <c r="J9" s="6">
        <f t="shared" si="2"/>
        <v>0.38700000000000001</v>
      </c>
      <c r="K9" s="5">
        <f t="shared" si="3"/>
        <v>50418.36</v>
      </c>
      <c r="L9" s="5">
        <f t="shared" si="6"/>
        <v>11.02</v>
      </c>
      <c r="M9" s="15">
        <v>0.63</v>
      </c>
      <c r="N9" s="15">
        <v>0.37</v>
      </c>
      <c r="O9" s="7"/>
      <c r="P9" s="7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15.75" customHeight="1">
      <c r="A10" s="5">
        <v>2018</v>
      </c>
      <c r="B10" s="5">
        <f>18824+5461+107523</f>
        <v>131808</v>
      </c>
      <c r="C10" s="5">
        <f>16715+2973+105700</f>
        <v>125388</v>
      </c>
      <c r="D10" s="6">
        <v>0.3009</v>
      </c>
      <c r="E10" s="5">
        <f t="shared" si="0"/>
        <v>39661.027199999997</v>
      </c>
      <c r="F10" s="6">
        <f t="shared" si="4"/>
        <v>0.01</v>
      </c>
      <c r="G10" s="6">
        <v>0.32100000000000001</v>
      </c>
      <c r="H10" s="5">
        <f t="shared" si="1"/>
        <v>42310.368000000002</v>
      </c>
      <c r="I10" s="6">
        <f t="shared" si="5"/>
        <v>0.03</v>
      </c>
      <c r="J10" s="6">
        <f t="shared" si="2"/>
        <v>0.37809999999999999</v>
      </c>
      <c r="K10" s="5">
        <f t="shared" si="3"/>
        <v>49836.604800000001</v>
      </c>
      <c r="L10" s="5">
        <f t="shared" si="6"/>
        <v>-2.2999999999999998</v>
      </c>
      <c r="M10" s="15">
        <v>0.63480000000000003</v>
      </c>
      <c r="N10" s="15">
        <v>0.36520000000000002</v>
      </c>
      <c r="O10" s="7"/>
      <c r="P10" s="7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>
      <c r="A11" s="5">
        <v>2019</v>
      </c>
      <c r="B11" s="10">
        <v>131210</v>
      </c>
      <c r="C11" s="5">
        <v>126372</v>
      </c>
      <c r="D11" s="6">
        <v>0.3196</v>
      </c>
      <c r="E11" s="5">
        <f t="shared" si="0"/>
        <v>41934.716</v>
      </c>
      <c r="F11" s="6">
        <f t="shared" si="4"/>
        <v>7.0000000000000007E-2</v>
      </c>
      <c r="G11" s="6">
        <v>0.3201</v>
      </c>
      <c r="H11" s="5">
        <f t="shared" si="1"/>
        <v>42000.321000000004</v>
      </c>
      <c r="I11" s="6">
        <f t="shared" si="5"/>
        <v>-0.01</v>
      </c>
      <c r="J11" s="6">
        <f t="shared" si="2"/>
        <v>0.36030000000000001</v>
      </c>
      <c r="K11" s="5">
        <f t="shared" si="3"/>
        <v>47274.963000000003</v>
      </c>
      <c r="L11" s="5">
        <f t="shared" si="6"/>
        <v>-4.71</v>
      </c>
      <c r="M11" s="15"/>
      <c r="N11" s="15"/>
      <c r="O11" s="7"/>
      <c r="P11" s="7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>
      <c r="A12" s="5">
        <v>2020</v>
      </c>
      <c r="B12" s="5">
        <v>133452</v>
      </c>
      <c r="C12" s="5">
        <v>127039</v>
      </c>
      <c r="D12" s="6">
        <v>0.27729999999999999</v>
      </c>
      <c r="E12" s="5">
        <f t="shared" si="0"/>
        <v>37006.239600000001</v>
      </c>
      <c r="F12" s="6">
        <f t="shared" si="4"/>
        <v>-0.14000000000000001</v>
      </c>
      <c r="G12" s="6">
        <v>0.32650000000000001</v>
      </c>
      <c r="H12" s="5">
        <f t="shared" si="1"/>
        <v>43572.078000000001</v>
      </c>
      <c r="I12" s="6">
        <f t="shared" si="5"/>
        <v>0.02</v>
      </c>
      <c r="J12" s="6">
        <f t="shared" si="2"/>
        <v>0.3962</v>
      </c>
      <c r="K12" s="5">
        <f t="shared" si="3"/>
        <v>52873.682399999998</v>
      </c>
      <c r="L12" s="5">
        <f t="shared" si="6"/>
        <v>9.9700000000000006</v>
      </c>
      <c r="M12" s="15">
        <v>0.6</v>
      </c>
      <c r="N12" s="15">
        <v>0.4</v>
      </c>
      <c r="O12" s="7"/>
      <c r="P12" s="7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15.75" customHeight="1">
      <c r="A13" s="5">
        <v>2021</v>
      </c>
      <c r="B13" s="5">
        <v>146158</v>
      </c>
      <c r="C13" s="5">
        <v>137274</v>
      </c>
      <c r="D13" s="6">
        <v>0.443</v>
      </c>
      <c r="E13" s="5">
        <f t="shared" si="0"/>
        <v>64747.993999999999</v>
      </c>
      <c r="F13" s="6">
        <f t="shared" si="4"/>
        <v>0.6</v>
      </c>
      <c r="G13" s="6">
        <v>0.28189999999999998</v>
      </c>
      <c r="H13" s="5">
        <f t="shared" si="1"/>
        <v>41201.940199999997</v>
      </c>
      <c r="I13" s="6">
        <f t="shared" si="5"/>
        <v>-0.14000000000000001</v>
      </c>
      <c r="J13" s="6">
        <f t="shared" si="2"/>
        <v>0.27510000000000001</v>
      </c>
      <c r="K13" s="5">
        <f t="shared" si="3"/>
        <v>40208.065799999997</v>
      </c>
      <c r="L13" s="5">
        <f t="shared" si="6"/>
        <v>-30.57</v>
      </c>
      <c r="M13" s="15">
        <v>0.67</v>
      </c>
      <c r="N13" s="15">
        <v>0.33</v>
      </c>
      <c r="O13" s="7"/>
      <c r="P13" s="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15.75" customHeight="1">
      <c r="A14" s="5">
        <v>2022</v>
      </c>
      <c r="B14" s="5">
        <v>134965</v>
      </c>
      <c r="C14" s="5">
        <v>126875</v>
      </c>
      <c r="D14" s="6">
        <v>0.37969999999999998</v>
      </c>
      <c r="E14" s="5">
        <f t="shared" si="0"/>
        <v>51246.210500000001</v>
      </c>
      <c r="F14" s="6">
        <f t="shared" si="4"/>
        <v>-0.15</v>
      </c>
      <c r="G14" s="6">
        <v>0.30459999999999998</v>
      </c>
      <c r="H14" s="5">
        <f t="shared" si="1"/>
        <v>41110.339</v>
      </c>
      <c r="I14" s="6">
        <f t="shared" si="5"/>
        <v>0.09</v>
      </c>
      <c r="J14" s="6">
        <f t="shared" si="2"/>
        <v>0.31569999999999998</v>
      </c>
      <c r="K14" s="5">
        <f t="shared" si="3"/>
        <v>42608.450499999999</v>
      </c>
      <c r="L14" s="5">
        <f t="shared" si="6"/>
        <v>14.76</v>
      </c>
      <c r="M14" s="15">
        <v>0.6149</v>
      </c>
      <c r="N14" s="15">
        <v>0.3851</v>
      </c>
      <c r="O14" s="7"/>
      <c r="P14" s="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N16" s="5"/>
      <c r="O16" s="7"/>
      <c r="P16" s="5"/>
      <c r="Q16" s="5" t="s">
        <v>14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N17" s="6"/>
      <c r="O17" s="7"/>
      <c r="P17" s="5" t="s">
        <v>11</v>
      </c>
      <c r="Q17" s="6">
        <f>AVERAGE(M2:M14)</f>
        <v>0.63473636363636399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53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N18" s="5"/>
      <c r="O18" s="7"/>
      <c r="P18" s="5" t="s">
        <v>12</v>
      </c>
      <c r="Q18" s="6">
        <f>AVERAGE(N2:N14)</f>
        <v>0.36524545454545398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53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53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ht="15.75" customHeight="1">
      <c r="A23" s="5"/>
      <c r="B23" s="5"/>
      <c r="C23" s="5"/>
      <c r="D23" s="5"/>
      <c r="E23" s="5"/>
      <c r="F23" s="11"/>
      <c r="G23" s="11"/>
      <c r="H23" s="11"/>
      <c r="I23" s="11"/>
      <c r="J23" s="11"/>
      <c r="K23" s="11"/>
      <c r="L23" s="5"/>
      <c r="M23" s="5"/>
      <c r="N23" s="5"/>
      <c r="O23" s="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53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53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3" ht="15.75" customHeight="1">
      <c r="A28" s="5"/>
      <c r="B28" s="5"/>
      <c r="C28" s="1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1:53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7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7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7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7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7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7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7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7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7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7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7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7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7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7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7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7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7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7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7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7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7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7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7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7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7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7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7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7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7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7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7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7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7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7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7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7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7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7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7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7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7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7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7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7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7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7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</row>
    <row r="88" spans="1:53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7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7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spans="1:53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7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7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7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spans="1:5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7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7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spans="1:53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7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7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spans="1:53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7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7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spans="1:53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7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spans="1:53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7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spans="1:53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7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spans="1:5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7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7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spans="1:53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7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spans="1:53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7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spans="1:53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7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spans="1:53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7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7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1:53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7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1:53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7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1:53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7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1:5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7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7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1:53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7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spans="1:53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7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spans="1:53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7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spans="1:53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7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spans="1:53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7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spans="1:53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7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7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spans="1:53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7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spans="1:5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7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spans="1:53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7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spans="1:53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7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spans="1:53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7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1:53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7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1:53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7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1:53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7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1:53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7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1:53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7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1:53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7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1:5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7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spans="1:53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7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spans="1:53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7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spans="1:53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7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spans="1:53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7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</row>
    <row r="138" spans="1:53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7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spans="1:53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7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spans="1:53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7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spans="1:53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7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spans="1:53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7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7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spans="1:53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7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spans="1:53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7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7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spans="1:53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7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spans="1:53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7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spans="1:53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7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spans="1:53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7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spans="1:53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7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spans="1:53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7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7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spans="1:53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7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spans="1:53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7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spans="1:53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7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spans="1:53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7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7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spans="1:53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7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</row>
    <row r="160" spans="1:53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7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7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7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spans="1:5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7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7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spans="1:53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7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spans="1:53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7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</row>
    <row r="167" spans="1:53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7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7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7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7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7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</row>
    <row r="172" spans="1:53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7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</row>
    <row r="173" spans="1:5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7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</row>
    <row r="174" spans="1:53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7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spans="1:53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7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</row>
    <row r="176" spans="1:53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7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spans="1:53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7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</row>
    <row r="178" spans="1:53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7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spans="1:53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7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</row>
    <row r="180" spans="1:53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7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7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</row>
    <row r="182" spans="1:53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7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</row>
    <row r="183" spans="1:5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7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spans="1:53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7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</row>
    <row r="185" spans="1:53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7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7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</row>
    <row r="187" spans="1:53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7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spans="1:53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7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spans="1:53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7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7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7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spans="1:53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7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spans="1:5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7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7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spans="1:53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7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7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spans="1:53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7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spans="1:53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7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spans="1:53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7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spans="1:53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7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spans="1:53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7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</row>
    <row r="202" spans="1:53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7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7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7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spans="1:53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7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spans="1:53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7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spans="1:53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7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</row>
    <row r="208" spans="1:53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7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</row>
    <row r="209" spans="1:53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7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spans="1:53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7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7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7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spans="1:5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7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7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  <row r="215" spans="1:53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7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</row>
    <row r="216" spans="1:53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7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</row>
    <row r="217" spans="1:53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7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spans="1:53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7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7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spans="1:53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7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</row>
    <row r="221" spans="1:53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7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</row>
    <row r="222" spans="1:53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7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</row>
    <row r="223" spans="1:5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7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spans="1:53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7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</row>
    <row r="225" spans="1:53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7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</row>
    <row r="226" spans="1:53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7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</row>
    <row r="227" spans="1:53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7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spans="1:53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7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</row>
    <row r="229" spans="1:53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7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spans="1:53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7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spans="1:53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7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spans="1:53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7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</row>
    <row r="233" spans="1:5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7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</row>
    <row r="234" spans="1:53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7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</row>
    <row r="235" spans="1:53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7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</row>
    <row r="236" spans="1:53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7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spans="1:53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7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spans="1:53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7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spans="1:53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7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</row>
    <row r="240" spans="1:53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7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</row>
    <row r="241" spans="1:53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7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</row>
    <row r="242" spans="1:53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7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</row>
    <row r="243" spans="1:5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7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</row>
    <row r="244" spans="1:53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7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spans="1:53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7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</row>
    <row r="246" spans="1:53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7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spans="1:53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7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spans="1:53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7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</row>
    <row r="249" spans="1:53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7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spans="1:53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7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spans="1:53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7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spans="1:53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7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</row>
    <row r="253" spans="1: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7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spans="1:53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7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spans="1:53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7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spans="1:53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7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</row>
    <row r="257" spans="1:53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7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spans="1:53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7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</row>
    <row r="259" spans="1:53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7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</row>
    <row r="260" spans="1:53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7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spans="1:53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7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spans="1:53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7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spans="1:5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7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spans="1:53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7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spans="1:53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7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spans="1:53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7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spans="1:53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7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spans="1:53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7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spans="1:53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7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spans="1:53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7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spans="1:53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7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spans="1:53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7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spans="1:5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7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spans="1:53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7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spans="1:53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7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spans="1:53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7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  <row r="277" spans="1:53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7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</row>
    <row r="278" spans="1:53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7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</row>
    <row r="279" spans="1:53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7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</row>
    <row r="280" spans="1:53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7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</row>
    <row r="281" spans="1:53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7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</row>
    <row r="282" spans="1:53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7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</row>
    <row r="283" spans="1:5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7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</row>
    <row r="284" spans="1:53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7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</row>
    <row r="285" spans="1:53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7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</row>
    <row r="286" spans="1:53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7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</row>
    <row r="287" spans="1:53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7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</row>
    <row r="288" spans="1:53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7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</row>
    <row r="289" spans="1:53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7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</row>
    <row r="290" spans="1:53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7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</row>
    <row r="291" spans="1:53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7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</row>
    <row r="292" spans="1:53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7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</row>
    <row r="293" spans="1:5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7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</row>
    <row r="294" spans="1:53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7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</row>
    <row r="295" spans="1:53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7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</row>
    <row r="296" spans="1:53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7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</row>
    <row r="297" spans="1:53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7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</row>
    <row r="298" spans="1:53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7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</row>
    <row r="299" spans="1:53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7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</row>
    <row r="300" spans="1:53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7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</row>
    <row r="301" spans="1:53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7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</row>
    <row r="302" spans="1:53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7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</row>
    <row r="303" spans="1:5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7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</row>
    <row r="304" spans="1:53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7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</row>
    <row r="305" spans="1:53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7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</row>
    <row r="306" spans="1:53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7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</row>
    <row r="307" spans="1:53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7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</row>
    <row r="308" spans="1:53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7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</row>
    <row r="309" spans="1:53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7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</row>
    <row r="310" spans="1:53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7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</row>
    <row r="311" spans="1:53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7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</row>
    <row r="312" spans="1:53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7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</row>
    <row r="313" spans="1:5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7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</row>
    <row r="314" spans="1:53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7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</row>
    <row r="315" spans="1:53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7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</row>
    <row r="316" spans="1:53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7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</row>
    <row r="317" spans="1:53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7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</row>
    <row r="318" spans="1:53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7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</row>
    <row r="319" spans="1:53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7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</row>
    <row r="320" spans="1:53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7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</row>
    <row r="321" spans="1:53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7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</row>
    <row r="322" spans="1:53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7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</row>
    <row r="323" spans="1:5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7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</row>
    <row r="324" spans="1:53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7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</row>
    <row r="325" spans="1:53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7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</row>
    <row r="326" spans="1:53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7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</row>
    <row r="327" spans="1:53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7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</row>
    <row r="328" spans="1:53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7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</row>
    <row r="329" spans="1:53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7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</row>
    <row r="330" spans="1:53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7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</row>
    <row r="331" spans="1:53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7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</row>
    <row r="332" spans="1:53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7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</row>
    <row r="333" spans="1:5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7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</row>
    <row r="334" spans="1:53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7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</row>
    <row r="335" spans="1:53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7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</row>
    <row r="336" spans="1:53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7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</row>
    <row r="337" spans="1:53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7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</row>
    <row r="338" spans="1:53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7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</row>
    <row r="339" spans="1:53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7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</row>
    <row r="340" spans="1:53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7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</row>
    <row r="341" spans="1:53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7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</row>
    <row r="342" spans="1:53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7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</row>
    <row r="343" spans="1:5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7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</row>
    <row r="344" spans="1:53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7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</row>
    <row r="345" spans="1:53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7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</row>
    <row r="346" spans="1:53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7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</row>
    <row r="347" spans="1:53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7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</row>
    <row r="348" spans="1:53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7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</row>
    <row r="349" spans="1:53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7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</row>
    <row r="350" spans="1:53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7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</row>
    <row r="351" spans="1:53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7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</row>
    <row r="352" spans="1:53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7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</row>
    <row r="353" spans="1: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7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</row>
    <row r="354" spans="1:53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7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</row>
    <row r="355" spans="1:53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7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</row>
    <row r="356" spans="1:53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7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</row>
    <row r="357" spans="1:53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7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</row>
    <row r="358" spans="1:53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7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</row>
    <row r="359" spans="1:53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7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</row>
    <row r="360" spans="1:53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7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</row>
    <row r="361" spans="1:53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7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</row>
    <row r="362" spans="1:53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7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</row>
    <row r="363" spans="1:5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7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</row>
    <row r="364" spans="1:53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7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</row>
    <row r="365" spans="1:53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7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</row>
    <row r="366" spans="1:53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7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</row>
    <row r="367" spans="1:53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7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</row>
    <row r="368" spans="1:53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7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</row>
    <row r="369" spans="1:53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7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</row>
    <row r="370" spans="1:53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7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</row>
    <row r="371" spans="1:53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7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</row>
    <row r="372" spans="1:53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7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</row>
    <row r="373" spans="1:5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7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</row>
    <row r="374" spans="1:53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7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</row>
    <row r="375" spans="1:53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7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</row>
    <row r="376" spans="1:53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7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</row>
    <row r="377" spans="1:53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7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</row>
    <row r="378" spans="1:53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7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</row>
    <row r="379" spans="1:53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7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</row>
    <row r="380" spans="1:53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7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</row>
    <row r="381" spans="1:53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7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</row>
    <row r="382" spans="1:53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7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</row>
    <row r="383" spans="1:5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7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</row>
    <row r="384" spans="1:53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7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</row>
    <row r="385" spans="1:53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7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</row>
    <row r="386" spans="1:53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7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</row>
    <row r="387" spans="1:53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7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</row>
    <row r="388" spans="1:53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7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</row>
    <row r="389" spans="1:53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7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</row>
    <row r="390" spans="1:53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7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</row>
    <row r="391" spans="1:53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7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</row>
    <row r="392" spans="1:53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7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</row>
    <row r="393" spans="1:5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7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</row>
    <row r="394" spans="1:53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7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</row>
    <row r="395" spans="1:53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7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</row>
    <row r="396" spans="1:53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7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</row>
    <row r="397" spans="1:53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7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</row>
    <row r="398" spans="1:53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7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</row>
    <row r="399" spans="1:53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7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</row>
    <row r="400" spans="1:53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7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</row>
    <row r="401" spans="1:53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7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</row>
    <row r="402" spans="1:53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7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</row>
    <row r="403" spans="1:5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7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</row>
    <row r="404" spans="1:53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7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</row>
    <row r="405" spans="1:53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7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</row>
    <row r="406" spans="1:53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7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</row>
    <row r="407" spans="1:53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7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</row>
    <row r="408" spans="1:53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7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</row>
    <row r="409" spans="1:53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7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</row>
    <row r="410" spans="1:53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7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</row>
    <row r="411" spans="1:53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7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</row>
    <row r="412" spans="1:53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7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</row>
    <row r="413" spans="1:5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7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</row>
    <row r="414" spans="1:53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7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</row>
    <row r="415" spans="1:53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7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</row>
    <row r="416" spans="1:53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7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</row>
    <row r="417" spans="1:53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7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</row>
    <row r="418" spans="1:53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7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</row>
    <row r="419" spans="1:53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7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</row>
    <row r="420" spans="1:53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7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</row>
    <row r="421" spans="1:53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7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</row>
    <row r="422" spans="1:53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7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</row>
    <row r="423" spans="1:5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7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</row>
    <row r="424" spans="1:53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7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</row>
    <row r="425" spans="1:53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7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</row>
    <row r="426" spans="1:53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7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</row>
    <row r="427" spans="1:53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7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</row>
    <row r="428" spans="1:53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7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</row>
    <row r="429" spans="1:53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7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</row>
    <row r="430" spans="1:53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7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</row>
    <row r="431" spans="1:53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7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</row>
    <row r="432" spans="1:53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7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</row>
    <row r="433" spans="1:5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7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</row>
    <row r="434" spans="1:53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7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</row>
    <row r="435" spans="1:53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7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</row>
    <row r="436" spans="1:53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7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</row>
    <row r="437" spans="1:53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7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</row>
    <row r="438" spans="1:53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7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</row>
    <row r="439" spans="1:53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7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</row>
    <row r="440" spans="1:53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7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</row>
    <row r="441" spans="1:53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7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</row>
    <row r="442" spans="1:53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7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</row>
    <row r="443" spans="1:5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7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</row>
    <row r="444" spans="1:53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7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</row>
    <row r="445" spans="1:53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7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</row>
    <row r="446" spans="1:53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7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</row>
    <row r="447" spans="1:53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7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</row>
    <row r="448" spans="1:53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7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</row>
    <row r="449" spans="1:53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7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</row>
    <row r="450" spans="1:53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7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</row>
    <row r="451" spans="1:53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7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</row>
    <row r="452" spans="1:53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7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</row>
    <row r="453" spans="1: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7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</row>
    <row r="454" spans="1:53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7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</row>
    <row r="455" spans="1:53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7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</row>
    <row r="456" spans="1:53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7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</row>
    <row r="457" spans="1:53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7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</row>
    <row r="458" spans="1:53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7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</row>
    <row r="459" spans="1:53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7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</row>
    <row r="460" spans="1:53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7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</row>
    <row r="461" spans="1:53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7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</row>
    <row r="462" spans="1:53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7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</row>
    <row r="463" spans="1:5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7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</row>
    <row r="464" spans="1:53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7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</row>
    <row r="465" spans="1:53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7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</row>
    <row r="466" spans="1:53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7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</row>
    <row r="467" spans="1:53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7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</row>
    <row r="468" spans="1:53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7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</row>
    <row r="469" spans="1:53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7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</row>
    <row r="470" spans="1:53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7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</row>
    <row r="471" spans="1:53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7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</row>
    <row r="472" spans="1:53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7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</row>
    <row r="473" spans="1:5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7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</row>
    <row r="474" spans="1:53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7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</row>
    <row r="475" spans="1:53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7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</row>
    <row r="476" spans="1:53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7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</row>
    <row r="477" spans="1:53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7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</row>
    <row r="478" spans="1:53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7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</row>
    <row r="479" spans="1:53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7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</row>
    <row r="480" spans="1:53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7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</row>
    <row r="481" spans="1:53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7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</row>
    <row r="482" spans="1:53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7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</row>
    <row r="483" spans="1:5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7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</row>
    <row r="484" spans="1:53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7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</row>
    <row r="485" spans="1:53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7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</row>
    <row r="486" spans="1:53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7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</row>
    <row r="487" spans="1:53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7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</row>
    <row r="488" spans="1:53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7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</row>
    <row r="489" spans="1:53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7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</row>
    <row r="490" spans="1:53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7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</row>
    <row r="491" spans="1:53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7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</row>
    <row r="492" spans="1:53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7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</row>
    <row r="493" spans="1:5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7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</row>
    <row r="494" spans="1:53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7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</row>
    <row r="495" spans="1:53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7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</row>
    <row r="496" spans="1:53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7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</row>
    <row r="497" spans="1:53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7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</row>
    <row r="498" spans="1:53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7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</row>
    <row r="499" spans="1:53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7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</row>
    <row r="500" spans="1:53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7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</row>
    <row r="501" spans="1:53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7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</row>
    <row r="502" spans="1:53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7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</row>
    <row r="503" spans="1:5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7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</row>
    <row r="504" spans="1:53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7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</row>
    <row r="505" spans="1:53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7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</row>
    <row r="506" spans="1:53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7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</row>
    <row r="507" spans="1:53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7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</row>
    <row r="508" spans="1:53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7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</row>
    <row r="509" spans="1:53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7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</row>
    <row r="510" spans="1:53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7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</row>
    <row r="511" spans="1:53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7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</row>
    <row r="512" spans="1:53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7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</row>
    <row r="513" spans="1:5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7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</row>
    <row r="514" spans="1:53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7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</row>
    <row r="515" spans="1:53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7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</row>
    <row r="516" spans="1:53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7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</row>
    <row r="517" spans="1:53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7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</row>
    <row r="518" spans="1:53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7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</row>
    <row r="519" spans="1:53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7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</row>
    <row r="520" spans="1:53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7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</row>
    <row r="521" spans="1:53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7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</row>
    <row r="522" spans="1:53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7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</row>
    <row r="523" spans="1:5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7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</row>
    <row r="524" spans="1:53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7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</row>
    <row r="525" spans="1:53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7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</row>
    <row r="526" spans="1:53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7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</row>
    <row r="527" spans="1:53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7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</row>
    <row r="528" spans="1:53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7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</row>
    <row r="529" spans="1:53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7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</row>
    <row r="530" spans="1:53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7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</row>
    <row r="531" spans="1:53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7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</row>
    <row r="532" spans="1:53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7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</row>
    <row r="533" spans="1:5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7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</row>
    <row r="534" spans="1:53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7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</row>
    <row r="535" spans="1:53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7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</row>
    <row r="536" spans="1:53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7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</row>
    <row r="537" spans="1:53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7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</row>
    <row r="538" spans="1:53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7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</row>
    <row r="539" spans="1:53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7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</row>
    <row r="540" spans="1:53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7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</row>
    <row r="541" spans="1:53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7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</row>
    <row r="542" spans="1:53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7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</row>
    <row r="543" spans="1:5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7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</row>
    <row r="544" spans="1:53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7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</row>
    <row r="545" spans="1:53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7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</row>
    <row r="546" spans="1:53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7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</row>
    <row r="547" spans="1:53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7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</row>
    <row r="548" spans="1:53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7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</row>
    <row r="549" spans="1:53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7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</row>
    <row r="550" spans="1:53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7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</row>
    <row r="551" spans="1:53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7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</row>
    <row r="552" spans="1:53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7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</row>
    <row r="553" spans="1: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7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</row>
    <row r="554" spans="1:53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7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</row>
    <row r="555" spans="1:53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7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</row>
    <row r="556" spans="1:53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7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</row>
    <row r="557" spans="1:53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7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</row>
    <row r="558" spans="1:53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7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</row>
    <row r="559" spans="1:53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7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</row>
    <row r="560" spans="1:53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7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</row>
    <row r="561" spans="1:53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7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</row>
    <row r="562" spans="1:53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7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</row>
    <row r="563" spans="1:5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7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</row>
    <row r="564" spans="1:53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7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</row>
    <row r="565" spans="1:53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7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</row>
    <row r="566" spans="1:53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7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</row>
    <row r="567" spans="1:53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7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</row>
    <row r="568" spans="1:53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7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</row>
    <row r="569" spans="1:53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7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</row>
    <row r="570" spans="1:53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7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</row>
    <row r="571" spans="1:53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7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</row>
    <row r="572" spans="1:53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7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</row>
    <row r="573" spans="1:5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7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</row>
    <row r="574" spans="1:53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7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</row>
    <row r="575" spans="1:53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7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</row>
    <row r="576" spans="1:53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7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</row>
    <row r="577" spans="1:53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7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</row>
    <row r="578" spans="1:53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7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</row>
    <row r="579" spans="1:53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7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</row>
    <row r="580" spans="1:53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7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</row>
    <row r="581" spans="1:53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7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</row>
    <row r="582" spans="1:53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7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</row>
    <row r="583" spans="1:5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7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</row>
    <row r="584" spans="1:53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7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</row>
    <row r="585" spans="1:53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7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</row>
    <row r="586" spans="1:53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7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</row>
    <row r="587" spans="1:53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7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</row>
    <row r="588" spans="1:53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7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</row>
    <row r="589" spans="1:53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7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</row>
    <row r="590" spans="1:53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7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</row>
    <row r="591" spans="1:53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7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</row>
    <row r="592" spans="1:53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7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</row>
    <row r="593" spans="1:5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7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</row>
    <row r="594" spans="1:53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7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</row>
    <row r="595" spans="1:53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7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</row>
    <row r="596" spans="1:53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7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</row>
    <row r="597" spans="1:53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7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</row>
    <row r="598" spans="1:53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7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</row>
    <row r="599" spans="1:53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7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</row>
    <row r="600" spans="1:53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7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</row>
    <row r="601" spans="1:53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7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</row>
    <row r="602" spans="1:53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7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</row>
    <row r="603" spans="1:5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7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</row>
    <row r="604" spans="1:53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7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</row>
    <row r="605" spans="1:53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7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</row>
    <row r="606" spans="1:53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7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</row>
    <row r="607" spans="1:53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7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</row>
    <row r="608" spans="1:53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7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</row>
    <row r="609" spans="1:53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7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</row>
    <row r="610" spans="1:53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7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</row>
    <row r="611" spans="1:53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7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</row>
    <row r="612" spans="1:53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7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</row>
    <row r="613" spans="1:5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7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</row>
    <row r="614" spans="1:53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7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</row>
    <row r="615" spans="1:53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7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</row>
    <row r="616" spans="1:53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7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</row>
    <row r="617" spans="1:53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7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</row>
    <row r="618" spans="1:53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7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</row>
    <row r="619" spans="1:53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7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</row>
    <row r="620" spans="1:53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7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</row>
    <row r="621" spans="1:53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7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</row>
    <row r="622" spans="1:53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7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</row>
    <row r="623" spans="1:5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7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</row>
    <row r="624" spans="1:53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7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</row>
    <row r="625" spans="1:53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7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</row>
    <row r="626" spans="1:53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7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</row>
    <row r="627" spans="1:53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7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</row>
    <row r="628" spans="1:53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7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</row>
    <row r="629" spans="1:53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7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</row>
    <row r="630" spans="1:53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7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</row>
    <row r="631" spans="1:53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7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</row>
    <row r="632" spans="1:53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7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</row>
    <row r="633" spans="1:5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7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</row>
    <row r="634" spans="1:53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7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</row>
    <row r="635" spans="1:53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7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</row>
    <row r="636" spans="1:53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7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</row>
    <row r="637" spans="1:53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7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</row>
    <row r="638" spans="1:53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7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</row>
    <row r="639" spans="1:53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7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</row>
    <row r="640" spans="1:53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7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</row>
    <row r="641" spans="1:53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7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</row>
    <row r="642" spans="1:53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7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</row>
    <row r="643" spans="1:5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7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</row>
    <row r="644" spans="1:53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7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</row>
    <row r="645" spans="1:53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7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</row>
    <row r="646" spans="1:53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7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</row>
    <row r="647" spans="1:53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7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</row>
    <row r="648" spans="1:53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7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</row>
    <row r="649" spans="1:53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7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</row>
    <row r="650" spans="1:53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7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</row>
    <row r="651" spans="1:53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7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</row>
    <row r="652" spans="1:53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7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</row>
    <row r="653" spans="1: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7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</row>
    <row r="654" spans="1:53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7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</row>
    <row r="655" spans="1:53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7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</row>
    <row r="656" spans="1:53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7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</row>
    <row r="657" spans="1:53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7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</row>
    <row r="658" spans="1:53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7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</row>
    <row r="659" spans="1:53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7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</row>
    <row r="660" spans="1:53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7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</row>
    <row r="661" spans="1:53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7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</row>
    <row r="662" spans="1:53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7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</row>
    <row r="663" spans="1:5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7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</row>
    <row r="664" spans="1:53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7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</row>
    <row r="665" spans="1:53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7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</row>
    <row r="666" spans="1:53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7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</row>
    <row r="667" spans="1:53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7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</row>
    <row r="668" spans="1:53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7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</row>
    <row r="669" spans="1:53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7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</row>
    <row r="670" spans="1:53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7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</row>
    <row r="671" spans="1:53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7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</row>
    <row r="672" spans="1:53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7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</row>
    <row r="673" spans="1:5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7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</row>
    <row r="674" spans="1:53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7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</row>
    <row r="675" spans="1:53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7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</row>
    <row r="676" spans="1:53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7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</row>
    <row r="677" spans="1:53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7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</row>
    <row r="678" spans="1:53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7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</row>
    <row r="679" spans="1:53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7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</row>
    <row r="680" spans="1:53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7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</row>
    <row r="681" spans="1:53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7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</row>
    <row r="682" spans="1:53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7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</row>
    <row r="683" spans="1:5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7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</row>
    <row r="684" spans="1:53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7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</row>
    <row r="685" spans="1:53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7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</row>
    <row r="686" spans="1:53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7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</row>
    <row r="687" spans="1:53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7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</row>
    <row r="688" spans="1:53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7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</row>
    <row r="689" spans="1:53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7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</row>
    <row r="690" spans="1:53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7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</row>
    <row r="691" spans="1:53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7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</row>
    <row r="692" spans="1:53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7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</row>
    <row r="693" spans="1:5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7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</row>
    <row r="694" spans="1:53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7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</row>
    <row r="695" spans="1:53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7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</row>
    <row r="696" spans="1:53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7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</row>
    <row r="697" spans="1:53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7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</row>
    <row r="698" spans="1:53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7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</row>
    <row r="699" spans="1:53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7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</row>
    <row r="700" spans="1:53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7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</row>
    <row r="701" spans="1:53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7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</row>
    <row r="702" spans="1:53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7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</row>
    <row r="703" spans="1:5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7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</row>
    <row r="704" spans="1:53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7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</row>
    <row r="705" spans="1:53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7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</row>
    <row r="706" spans="1:53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7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</row>
    <row r="707" spans="1:53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7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</row>
    <row r="708" spans="1:53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7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</row>
    <row r="709" spans="1:53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7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</row>
    <row r="710" spans="1:53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7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</row>
    <row r="711" spans="1:53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7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</row>
    <row r="712" spans="1:53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7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</row>
    <row r="713" spans="1:5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7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</row>
    <row r="714" spans="1:53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7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</row>
    <row r="715" spans="1:53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7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</row>
    <row r="716" spans="1:53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7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</row>
    <row r="717" spans="1:53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7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</row>
    <row r="718" spans="1:53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7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</row>
    <row r="719" spans="1:53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7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</row>
    <row r="720" spans="1:53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7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</row>
    <row r="721" spans="1:53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7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</row>
    <row r="722" spans="1:53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7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</row>
    <row r="723" spans="1:5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7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</row>
    <row r="724" spans="1:53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7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</row>
    <row r="725" spans="1:53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7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</row>
    <row r="726" spans="1:53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7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</row>
    <row r="727" spans="1:53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7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</row>
    <row r="728" spans="1:53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7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</row>
    <row r="729" spans="1:53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7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</row>
    <row r="730" spans="1:53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7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</row>
    <row r="731" spans="1:53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7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</row>
    <row r="732" spans="1:53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7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</row>
    <row r="733" spans="1:5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7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</row>
    <row r="734" spans="1:53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7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</row>
    <row r="735" spans="1:53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7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</row>
    <row r="736" spans="1:53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7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</row>
    <row r="737" spans="1:53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7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</row>
    <row r="738" spans="1:53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7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</row>
    <row r="739" spans="1:53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7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</row>
    <row r="740" spans="1:53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7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</row>
    <row r="741" spans="1:53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7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</row>
    <row r="742" spans="1:53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7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</row>
    <row r="743" spans="1:5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7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</row>
    <row r="744" spans="1:53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7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</row>
    <row r="745" spans="1:53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7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</row>
    <row r="746" spans="1:53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7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</row>
    <row r="747" spans="1:53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7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</row>
    <row r="748" spans="1:53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7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</row>
    <row r="749" spans="1:53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7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</row>
    <row r="750" spans="1:53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7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</row>
    <row r="751" spans="1:53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7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</row>
    <row r="752" spans="1:53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7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</row>
    <row r="753" spans="1: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7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</row>
    <row r="754" spans="1:53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7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</row>
    <row r="755" spans="1:53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7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</row>
    <row r="756" spans="1:53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7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</row>
    <row r="757" spans="1:53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7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</row>
    <row r="758" spans="1:53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7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</row>
    <row r="759" spans="1:53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7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</row>
    <row r="760" spans="1:53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7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</row>
    <row r="761" spans="1:53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7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</row>
    <row r="762" spans="1:53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7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</row>
    <row r="763" spans="1:5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7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</row>
    <row r="764" spans="1:53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7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</row>
    <row r="765" spans="1:53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7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</row>
    <row r="766" spans="1:53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7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</row>
    <row r="767" spans="1:53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7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</row>
    <row r="768" spans="1:53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7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</row>
    <row r="769" spans="1:53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7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</row>
    <row r="770" spans="1:53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7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</row>
    <row r="771" spans="1:53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7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</row>
    <row r="772" spans="1:53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7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</row>
    <row r="773" spans="1:5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7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</row>
    <row r="774" spans="1:53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7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</row>
    <row r="775" spans="1:53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7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</row>
    <row r="776" spans="1:53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7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</row>
    <row r="777" spans="1:53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7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</row>
    <row r="778" spans="1:53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7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</row>
    <row r="779" spans="1:53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7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</row>
    <row r="780" spans="1:53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7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</row>
    <row r="781" spans="1:53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7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</row>
    <row r="782" spans="1:53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7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</row>
    <row r="783" spans="1:5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7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</row>
    <row r="784" spans="1:53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7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</row>
    <row r="785" spans="1:53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7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</row>
    <row r="786" spans="1:53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7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</row>
    <row r="787" spans="1:53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7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</row>
    <row r="788" spans="1:53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7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</row>
    <row r="789" spans="1:53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7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</row>
    <row r="790" spans="1:53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7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</row>
    <row r="791" spans="1:53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7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</row>
    <row r="792" spans="1:53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7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</row>
    <row r="793" spans="1:5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7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</row>
    <row r="794" spans="1:53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7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</row>
    <row r="795" spans="1:53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7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</row>
    <row r="796" spans="1:53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7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</row>
    <row r="797" spans="1:53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7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</row>
    <row r="798" spans="1:53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7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</row>
    <row r="799" spans="1:53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7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</row>
    <row r="800" spans="1:53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7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</row>
    <row r="801" spans="1:53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7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</row>
    <row r="802" spans="1:53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7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</row>
    <row r="803" spans="1:5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7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</row>
    <row r="804" spans="1:53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7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</row>
    <row r="805" spans="1:53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7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</row>
    <row r="806" spans="1:53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7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</row>
    <row r="807" spans="1:53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7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</row>
    <row r="808" spans="1:53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7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</row>
    <row r="809" spans="1:53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7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</row>
    <row r="810" spans="1:53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7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</row>
    <row r="811" spans="1:53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7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</row>
    <row r="812" spans="1:53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7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</row>
    <row r="813" spans="1:5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7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</row>
    <row r="814" spans="1:53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7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</row>
    <row r="815" spans="1:53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7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</row>
    <row r="816" spans="1:53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7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</row>
    <row r="817" spans="1:53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7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</row>
    <row r="818" spans="1:53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7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</row>
    <row r="819" spans="1:53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7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</row>
    <row r="820" spans="1:53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7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</row>
    <row r="821" spans="1:53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7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</row>
    <row r="822" spans="1:53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7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</row>
    <row r="823" spans="1:5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7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</row>
    <row r="824" spans="1:53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7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</row>
    <row r="825" spans="1:53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7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</row>
    <row r="826" spans="1:53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7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</row>
    <row r="827" spans="1:53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7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</row>
    <row r="828" spans="1:53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7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</row>
    <row r="829" spans="1:53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7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</row>
    <row r="830" spans="1:53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7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</row>
    <row r="831" spans="1:53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7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</row>
    <row r="832" spans="1:53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7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</row>
    <row r="833" spans="1:5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7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</row>
    <row r="834" spans="1:53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7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</row>
    <row r="835" spans="1:53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7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</row>
    <row r="836" spans="1:53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7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</row>
    <row r="837" spans="1:53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7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</row>
    <row r="838" spans="1:53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7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</row>
    <row r="839" spans="1:53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7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</row>
    <row r="840" spans="1:53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7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</row>
    <row r="841" spans="1:53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7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</row>
    <row r="842" spans="1:53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7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</row>
    <row r="843" spans="1:5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7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</row>
    <row r="844" spans="1:53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7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</row>
    <row r="845" spans="1:53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7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</row>
    <row r="846" spans="1:53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7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</row>
    <row r="847" spans="1:53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7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</row>
    <row r="848" spans="1:53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7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</row>
    <row r="849" spans="1:53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7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</row>
    <row r="850" spans="1:53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7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</row>
    <row r="851" spans="1:53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7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</row>
    <row r="852" spans="1:53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7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</row>
    <row r="853" spans="1: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7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</row>
    <row r="854" spans="1:53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7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</row>
    <row r="855" spans="1:53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7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</row>
    <row r="856" spans="1:53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7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</row>
    <row r="857" spans="1:53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7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</row>
    <row r="858" spans="1:53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7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</row>
    <row r="859" spans="1:53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7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</row>
    <row r="860" spans="1:53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7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</row>
    <row r="861" spans="1:53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7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</row>
    <row r="862" spans="1:53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7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</row>
    <row r="863" spans="1:5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7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</row>
    <row r="864" spans="1:53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7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</row>
    <row r="865" spans="1:53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7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</row>
    <row r="866" spans="1:53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7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</row>
    <row r="867" spans="1:53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7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</row>
    <row r="868" spans="1:53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7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</row>
    <row r="869" spans="1:53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7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</row>
    <row r="870" spans="1:53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7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</row>
    <row r="871" spans="1:53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7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</row>
    <row r="872" spans="1:53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7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</row>
    <row r="873" spans="1:5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7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</row>
    <row r="874" spans="1:53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7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</row>
    <row r="875" spans="1:53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7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</row>
    <row r="876" spans="1:53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7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</row>
    <row r="877" spans="1:53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7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</row>
    <row r="878" spans="1:53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7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</row>
    <row r="879" spans="1:53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7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</row>
    <row r="880" spans="1:53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7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</row>
    <row r="881" spans="1:53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7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</row>
    <row r="882" spans="1:53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7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</row>
    <row r="883" spans="1:5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7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</row>
    <row r="884" spans="1:53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7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</row>
    <row r="885" spans="1:53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7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</row>
    <row r="886" spans="1:53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7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</row>
    <row r="887" spans="1:53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7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</row>
    <row r="888" spans="1:53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7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</row>
    <row r="889" spans="1:53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7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</row>
    <row r="890" spans="1:53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7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</row>
    <row r="891" spans="1:53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7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</row>
    <row r="892" spans="1:53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7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</row>
    <row r="893" spans="1:5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7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</row>
    <row r="894" spans="1:53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7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</row>
    <row r="895" spans="1:53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7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</row>
    <row r="896" spans="1:53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7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</row>
    <row r="897" spans="1:53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7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</row>
    <row r="898" spans="1:53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7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</row>
    <row r="899" spans="1:53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7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</row>
    <row r="900" spans="1:53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7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</row>
    <row r="901" spans="1:53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7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</row>
    <row r="902" spans="1:53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7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</row>
    <row r="903" spans="1:5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7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</row>
    <row r="904" spans="1:53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7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</row>
    <row r="905" spans="1:53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7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</row>
    <row r="906" spans="1:53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7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</row>
    <row r="907" spans="1:53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7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</row>
    <row r="908" spans="1:53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7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</row>
    <row r="909" spans="1:53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7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</row>
    <row r="910" spans="1:53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7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</row>
    <row r="911" spans="1:53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7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</row>
    <row r="912" spans="1:53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7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</row>
    <row r="913" spans="1:5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7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</row>
    <row r="914" spans="1:53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7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</row>
    <row r="915" spans="1:53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7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</row>
    <row r="916" spans="1:53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7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</row>
    <row r="917" spans="1:53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7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</row>
    <row r="918" spans="1:53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7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</row>
    <row r="919" spans="1:53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7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</row>
    <row r="920" spans="1:53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7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</row>
    <row r="921" spans="1:53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7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</row>
    <row r="922" spans="1:53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7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</row>
    <row r="923" spans="1:5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7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</row>
    <row r="924" spans="1:53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7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</row>
    <row r="925" spans="1:53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7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</row>
    <row r="926" spans="1:53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7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</row>
    <row r="927" spans="1:53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7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</row>
    <row r="928" spans="1:53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7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</row>
    <row r="929" spans="1:53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7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</row>
    <row r="930" spans="1:53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7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</row>
    <row r="931" spans="1:53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7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</row>
    <row r="932" spans="1:53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7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</row>
    <row r="933" spans="1:5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7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</row>
    <row r="934" spans="1:53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7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</row>
    <row r="935" spans="1:53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7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</row>
    <row r="936" spans="1:53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7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</row>
    <row r="937" spans="1:53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7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</row>
    <row r="938" spans="1:53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7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</row>
    <row r="939" spans="1:53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7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</row>
    <row r="940" spans="1:53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7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</row>
    <row r="941" spans="1:53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7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</row>
    <row r="942" spans="1:53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7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</row>
    <row r="943" spans="1:5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7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</row>
    <row r="944" spans="1:53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7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</row>
    <row r="945" spans="1:53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7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</row>
    <row r="946" spans="1:53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7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</row>
    <row r="947" spans="1:53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7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</row>
    <row r="948" spans="1:53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7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</row>
    <row r="949" spans="1:53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7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</row>
    <row r="950" spans="1:53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7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</row>
    <row r="951" spans="1:53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7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</row>
    <row r="952" spans="1:53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7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</row>
    <row r="953" spans="1: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7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</row>
    <row r="954" spans="1:53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7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</row>
    <row r="955" spans="1:53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7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</row>
    <row r="956" spans="1:53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7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</row>
    <row r="957" spans="1:53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7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</row>
    <row r="958" spans="1:53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7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</row>
    <row r="959" spans="1:53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7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</row>
    <row r="960" spans="1:53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7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</row>
    <row r="961" spans="1:53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7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</row>
    <row r="962" spans="1:53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7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</row>
    <row r="963" spans="1:5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7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</row>
    <row r="964" spans="1:53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7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</row>
    <row r="965" spans="1:53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7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</row>
    <row r="966" spans="1:53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7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</row>
    <row r="967" spans="1:53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7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</row>
    <row r="968" spans="1:53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7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</row>
    <row r="969" spans="1:53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7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</row>
    <row r="970" spans="1:53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7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</row>
    <row r="971" spans="1:53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7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</row>
    <row r="972" spans="1:53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7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</row>
    <row r="973" spans="1:5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7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</row>
    <row r="974" spans="1:53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7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</row>
    <row r="975" spans="1:53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7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</row>
    <row r="976" spans="1:53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7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</row>
    <row r="977" spans="1:53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7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</row>
    <row r="978" spans="1:53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7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</row>
    <row r="979" spans="1:53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7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</row>
    <row r="980" spans="1:53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7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</row>
    <row r="981" spans="1:53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7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</row>
    <row r="982" spans="1:53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7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</row>
    <row r="983" spans="1:5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7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</row>
    <row r="984" spans="1:53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7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</row>
    <row r="985" spans="1:53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7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</row>
    <row r="986" spans="1:53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7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</row>
    <row r="987" spans="1:53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7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</row>
    <row r="988" spans="1:53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7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</row>
    <row r="989" spans="1:53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7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</row>
    <row r="990" spans="1:53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7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</row>
    <row r="991" spans="1:53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7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</row>
    <row r="992" spans="1:53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7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</row>
    <row r="993" spans="1:5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7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</row>
    <row r="994" spans="1:53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7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</row>
    <row r="995" spans="1:53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7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</row>
    <row r="996" spans="1:53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7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</row>
    <row r="997" spans="1:53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7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</row>
    <row r="998" spans="1:53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7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</row>
    <row r="999" spans="1:53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7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</row>
    <row r="1000" spans="1:53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7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</row>
    <row r="1001" spans="1:53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7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</row>
  </sheetData>
  <autoFilter ref="A1:BA21" xr:uid="{00000000-0009-0000-0000-000000000000}"/>
  <conditionalFormatting sqref="A1:N14 N16 Q16 P17:P18">
    <cfRule type="containsBlanks" dxfId="5" priority="1">
      <formula>LEN(TRIM(A1))=0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22"/>
  <sheetViews>
    <sheetView topLeftCell="B1" zoomScale="85" workbookViewId="0">
      <selection activeCell="C95" sqref="C95"/>
    </sheetView>
  </sheetViews>
  <sheetFormatPr defaultColWidth="12.6328125" defaultRowHeight="15.75" customHeight="1"/>
  <cols>
    <col min="1" max="1" width="31.7265625" hidden="1" customWidth="1"/>
    <col min="2" max="2" width="20.1796875" bestFit="1" customWidth="1"/>
    <col min="3" max="3" width="20.1796875" customWidth="1"/>
    <col min="4" max="4" width="7.08984375" bestFit="1" customWidth="1"/>
    <col min="5" max="5" width="20.26953125" bestFit="1" customWidth="1"/>
    <col min="6" max="6" width="21.26953125" bestFit="1" customWidth="1"/>
    <col min="7" max="7" width="20.26953125" bestFit="1" customWidth="1"/>
    <col min="8" max="8" width="21.26953125" bestFit="1" customWidth="1"/>
    <col min="9" max="9" width="12.08984375" bestFit="1" customWidth="1"/>
    <col min="10" max="10" width="31.54296875" hidden="1" customWidth="1"/>
    <col min="11" max="11" width="25.36328125" bestFit="1" customWidth="1"/>
    <col min="12" max="12" width="18.1796875" hidden="1" customWidth="1"/>
    <col min="13" max="13" width="14.08984375" bestFit="1" customWidth="1"/>
  </cols>
  <sheetData>
    <row r="1" spans="1:30" ht="15.75" customHeight="1">
      <c r="A1" s="5" t="s">
        <v>15</v>
      </c>
      <c r="B1" t="s">
        <v>15</v>
      </c>
      <c r="C1" s="20" t="s">
        <v>1</v>
      </c>
      <c r="D1" s="5" t="s">
        <v>0</v>
      </c>
      <c r="E1" s="5" t="s">
        <v>1</v>
      </c>
      <c r="F1" s="6" t="s">
        <v>3</v>
      </c>
      <c r="G1" s="6" t="s">
        <v>6</v>
      </c>
      <c r="H1" s="6" t="s">
        <v>16</v>
      </c>
      <c r="I1" s="5" t="s">
        <v>17</v>
      </c>
      <c r="J1" s="5" t="s">
        <v>98</v>
      </c>
      <c r="K1" s="5" t="s">
        <v>18</v>
      </c>
      <c r="L1" s="5" t="s">
        <v>19</v>
      </c>
      <c r="M1" s="5" t="s">
        <v>20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.75" customHeight="1">
      <c r="A2" s="7" t="s">
        <v>21</v>
      </c>
      <c r="B2" t="str">
        <f>_xlfn.TEXTAFTER(A2," ")</f>
        <v>Literature</v>
      </c>
      <c r="C2" s="21"/>
      <c r="D2" s="7">
        <v>2010</v>
      </c>
      <c r="E2" s="7" t="s">
        <v>22</v>
      </c>
      <c r="F2" s="8">
        <v>0.33360000000000001</v>
      </c>
      <c r="G2" s="8">
        <v>0.498</v>
      </c>
      <c r="H2" s="8">
        <v>0.16839999999999999</v>
      </c>
      <c r="I2" s="7">
        <v>17.41</v>
      </c>
      <c r="J2" s="7" t="s">
        <v>23</v>
      </c>
      <c r="K2" s="7" t="s">
        <v>24</v>
      </c>
      <c r="L2" s="7" t="s">
        <v>25</v>
      </c>
      <c r="M2" s="7" t="s">
        <v>26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5.75" customHeight="1">
      <c r="A3" s="7" t="s">
        <v>100</v>
      </c>
      <c r="B3" t="str">
        <f t="shared" ref="B3:B66" si="0">_xlfn.TEXTAFTER(A3," ")</f>
        <v>Math</v>
      </c>
      <c r="C3" s="21"/>
      <c r="D3" s="7">
        <v>2010</v>
      </c>
      <c r="E3" s="7" t="s">
        <v>22</v>
      </c>
      <c r="F3" s="8">
        <v>0.66159999999999997</v>
      </c>
      <c r="G3" s="8">
        <v>0.25850000000000001</v>
      </c>
      <c r="H3" s="8">
        <v>7.9899999999999999E-2</v>
      </c>
      <c r="I3" s="7">
        <v>19.77</v>
      </c>
      <c r="J3" s="7" t="s">
        <v>27</v>
      </c>
      <c r="K3" s="7" t="s">
        <v>28</v>
      </c>
      <c r="L3" s="7" t="s">
        <v>29</v>
      </c>
      <c r="M3" s="7" t="s">
        <v>26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5.75" customHeight="1">
      <c r="A4" s="7" t="s">
        <v>99</v>
      </c>
      <c r="B4" t="str">
        <f t="shared" si="0"/>
        <v>Experimental Sc</v>
      </c>
      <c r="C4" s="21"/>
      <c r="D4" s="7">
        <v>2010</v>
      </c>
      <c r="E4" s="7" t="s">
        <v>22</v>
      </c>
      <c r="F4" s="8">
        <v>0.65059999999999996</v>
      </c>
      <c r="G4" s="8">
        <v>0.27050000000000002</v>
      </c>
      <c r="H4" s="8">
        <v>7.8899999999999998E-2</v>
      </c>
      <c r="I4" s="7">
        <v>20</v>
      </c>
      <c r="J4" s="7" t="s">
        <v>27</v>
      </c>
      <c r="K4" s="7" t="s">
        <v>28</v>
      </c>
      <c r="L4" s="7" t="s">
        <v>29</v>
      </c>
      <c r="M4" s="7" t="s">
        <v>26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5.75" customHeight="1">
      <c r="A5" s="7" t="s">
        <v>30</v>
      </c>
      <c r="B5" t="str">
        <f t="shared" si="0"/>
        <v>Technique</v>
      </c>
      <c r="C5" s="21"/>
      <c r="D5" s="7">
        <v>2010</v>
      </c>
      <c r="E5" s="7" t="s">
        <v>22</v>
      </c>
      <c r="F5" s="8">
        <v>0.48780000000000001</v>
      </c>
      <c r="G5" s="8">
        <v>0.38590000000000002</v>
      </c>
      <c r="H5" s="8">
        <v>0.1263</v>
      </c>
      <c r="I5" s="7">
        <v>19.43</v>
      </c>
      <c r="J5" s="7" t="s">
        <v>31</v>
      </c>
      <c r="K5" s="7" t="s">
        <v>32</v>
      </c>
      <c r="L5" s="7" t="s">
        <v>29</v>
      </c>
      <c r="M5" s="7" t="s">
        <v>33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5.75" customHeight="1">
      <c r="A6" s="7" t="s">
        <v>97</v>
      </c>
      <c r="B6" t="str">
        <f t="shared" si="0"/>
        <v xml:space="preserve">Eco &amp; Mngmt </v>
      </c>
      <c r="C6" s="21"/>
      <c r="D6" s="7">
        <v>2010</v>
      </c>
      <c r="E6" s="7" t="s">
        <v>22</v>
      </c>
      <c r="F6" s="8">
        <v>0.52549999999999997</v>
      </c>
      <c r="G6" s="8">
        <v>0.29920000000000002</v>
      </c>
      <c r="H6" s="8">
        <v>0.17530000000000001</v>
      </c>
      <c r="I6" s="7">
        <v>17.72</v>
      </c>
      <c r="J6" s="7" t="s">
        <v>34</v>
      </c>
      <c r="K6" s="7" t="s">
        <v>35</v>
      </c>
      <c r="L6" s="7" t="s">
        <v>25</v>
      </c>
      <c r="M6" s="7" t="s">
        <v>26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5.75" customHeight="1">
      <c r="A7" s="7" t="s">
        <v>36</v>
      </c>
      <c r="B7" t="str">
        <f t="shared" si="0"/>
        <v>Sport</v>
      </c>
      <c r="C7" s="21"/>
      <c r="D7" s="7">
        <v>2010</v>
      </c>
      <c r="E7" s="7" t="s">
        <v>22</v>
      </c>
      <c r="F7" s="8">
        <v>0.88280000000000003</v>
      </c>
      <c r="G7" s="8">
        <v>0.1172</v>
      </c>
      <c r="H7" s="8">
        <v>-1.7763568394002499E-17</v>
      </c>
      <c r="I7" s="7">
        <v>16.260000000000002</v>
      </c>
      <c r="J7" s="7" t="s">
        <v>37</v>
      </c>
      <c r="K7" s="7" t="s">
        <v>38</v>
      </c>
      <c r="L7" s="7" t="s">
        <v>25</v>
      </c>
      <c r="M7" s="7" t="s">
        <v>26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5.75" customHeight="1">
      <c r="A8" s="7" t="s">
        <v>101</v>
      </c>
      <c r="B8" t="str">
        <f t="shared" si="0"/>
        <v xml:space="preserve">Computer Experimental </v>
      </c>
      <c r="C8" s="21"/>
      <c r="D8" s="7">
        <v>2010</v>
      </c>
      <c r="E8" s="7" t="s">
        <v>22</v>
      </c>
      <c r="F8" s="8">
        <v>0.56579999999999997</v>
      </c>
      <c r="G8" s="8">
        <v>0.3493</v>
      </c>
      <c r="H8" s="8">
        <v>8.4900000000000003E-2</v>
      </c>
      <c r="I8" s="7">
        <v>19.25</v>
      </c>
      <c r="J8" s="7" t="s">
        <v>39</v>
      </c>
      <c r="K8" s="7" t="s">
        <v>40</v>
      </c>
      <c r="L8" s="7" t="s">
        <v>29</v>
      </c>
      <c r="M8" s="7" t="s">
        <v>26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5.75" customHeight="1">
      <c r="A9" s="7" t="s">
        <v>21</v>
      </c>
      <c r="B9" t="str">
        <f t="shared" si="0"/>
        <v>Literature</v>
      </c>
      <c r="C9" s="21">
        <v>24503</v>
      </c>
      <c r="D9" s="7">
        <v>2011</v>
      </c>
      <c r="E9" s="7">
        <v>24503</v>
      </c>
      <c r="F9" s="8">
        <v>0.39760000000000001</v>
      </c>
      <c r="G9" s="8">
        <v>0.53539999999999999</v>
      </c>
      <c r="H9" s="8">
        <v>6.7000000000000004E-2</v>
      </c>
      <c r="I9" s="7">
        <v>17.25</v>
      </c>
      <c r="J9" s="7" t="s">
        <v>41</v>
      </c>
      <c r="K9" s="7" t="s">
        <v>28</v>
      </c>
      <c r="L9" s="7" t="s">
        <v>25</v>
      </c>
      <c r="M9" s="7" t="s">
        <v>26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5.75" customHeight="1">
      <c r="A10" s="7" t="s">
        <v>100</v>
      </c>
      <c r="B10" t="str">
        <f t="shared" si="0"/>
        <v>Math</v>
      </c>
      <c r="C10" s="21">
        <v>14747</v>
      </c>
      <c r="D10" s="7">
        <v>2011</v>
      </c>
      <c r="E10" s="7">
        <v>14747</v>
      </c>
      <c r="F10" s="8">
        <v>0.73460000000000003</v>
      </c>
      <c r="G10" s="8">
        <v>0.21870000000000001</v>
      </c>
      <c r="H10" s="8">
        <v>4.6699999999999901E-2</v>
      </c>
      <c r="I10" s="7">
        <v>19.66</v>
      </c>
      <c r="J10" s="7" t="s">
        <v>42</v>
      </c>
      <c r="K10" s="7" t="s">
        <v>43</v>
      </c>
      <c r="L10" s="7" t="s">
        <v>29</v>
      </c>
      <c r="M10" s="7" t="s">
        <v>33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5.75" customHeight="1">
      <c r="A11" s="7" t="s">
        <v>99</v>
      </c>
      <c r="B11" t="str">
        <f t="shared" si="0"/>
        <v>Experimental Sc</v>
      </c>
      <c r="C11" s="21">
        <v>23436</v>
      </c>
      <c r="D11" s="7">
        <v>2011</v>
      </c>
      <c r="E11" s="7">
        <v>23436</v>
      </c>
      <c r="F11" s="8">
        <v>0.67559999999999998</v>
      </c>
      <c r="G11" s="8">
        <v>0.26090000000000002</v>
      </c>
      <c r="H11" s="8">
        <v>6.3499999999999904E-2</v>
      </c>
      <c r="I11" s="7">
        <v>19.21</v>
      </c>
      <c r="J11" s="7" t="s">
        <v>44</v>
      </c>
      <c r="K11" s="7" t="s">
        <v>45</v>
      </c>
      <c r="L11" s="7" t="s">
        <v>25</v>
      </c>
      <c r="M11" s="7" t="s">
        <v>26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5.75" customHeight="1">
      <c r="A12" s="7" t="s">
        <v>30</v>
      </c>
      <c r="B12" t="str">
        <f t="shared" si="0"/>
        <v>Technique</v>
      </c>
      <c r="C12" s="21">
        <v>12148</v>
      </c>
      <c r="D12" s="7">
        <v>2011</v>
      </c>
      <c r="E12" s="7">
        <v>12148</v>
      </c>
      <c r="F12" s="8">
        <v>0.64170000000000005</v>
      </c>
      <c r="G12" s="8">
        <v>0.30759999999999998</v>
      </c>
      <c r="H12" s="8">
        <v>5.0700000000000002E-2</v>
      </c>
      <c r="I12" s="7">
        <v>19.39</v>
      </c>
      <c r="J12" s="7" t="s">
        <v>39</v>
      </c>
      <c r="K12" s="7" t="s">
        <v>40</v>
      </c>
      <c r="L12" s="7" t="s">
        <v>29</v>
      </c>
      <c r="M12" s="7" t="s">
        <v>33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5.75" customHeight="1">
      <c r="A13" s="7" t="s">
        <v>97</v>
      </c>
      <c r="B13" t="str">
        <f t="shared" si="0"/>
        <v xml:space="preserve">Eco &amp; Mngmt </v>
      </c>
      <c r="C13" s="21">
        <v>16838</v>
      </c>
      <c r="D13" s="7">
        <v>2011</v>
      </c>
      <c r="E13" s="7">
        <v>16838</v>
      </c>
      <c r="F13" s="8">
        <v>0.65490000000000004</v>
      </c>
      <c r="G13" s="8">
        <v>0.28360000000000002</v>
      </c>
      <c r="H13" s="8">
        <v>6.1499999999999902E-2</v>
      </c>
      <c r="I13" s="7">
        <v>17.739999999999998</v>
      </c>
      <c r="J13" s="7" t="s">
        <v>46</v>
      </c>
      <c r="K13" s="7" t="s">
        <v>35</v>
      </c>
      <c r="L13" s="7" t="s">
        <v>25</v>
      </c>
      <c r="M13" s="7" t="s">
        <v>26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5.75" customHeight="1">
      <c r="A14" s="7" t="s">
        <v>36</v>
      </c>
      <c r="B14" t="str">
        <f t="shared" si="0"/>
        <v>Sport</v>
      </c>
      <c r="C14" s="21">
        <v>778</v>
      </c>
      <c r="D14" s="7">
        <v>2011</v>
      </c>
      <c r="E14" s="7">
        <v>778</v>
      </c>
      <c r="F14" s="8">
        <v>0.91900000000000004</v>
      </c>
      <c r="G14" s="8">
        <v>7.7100000000000002E-2</v>
      </c>
      <c r="H14" s="8">
        <v>3.89999999999994E-3</v>
      </c>
      <c r="I14" s="7">
        <v>17.489999999999998</v>
      </c>
      <c r="J14" s="7" t="s">
        <v>47</v>
      </c>
      <c r="K14" s="7" t="s">
        <v>48</v>
      </c>
      <c r="L14" s="7" t="s">
        <v>25</v>
      </c>
      <c r="M14" s="7" t="s">
        <v>26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5.75" customHeight="1">
      <c r="A15" s="7" t="s">
        <v>101</v>
      </c>
      <c r="B15" t="str">
        <f t="shared" si="0"/>
        <v xml:space="preserve">Computer Experimental </v>
      </c>
      <c r="C15" s="21">
        <v>9788</v>
      </c>
      <c r="D15" s="7">
        <v>2011</v>
      </c>
      <c r="E15" s="7">
        <v>9788</v>
      </c>
      <c r="F15" s="8">
        <v>0.59689999999999999</v>
      </c>
      <c r="G15" s="8">
        <v>0.36030000000000001</v>
      </c>
      <c r="H15" s="8">
        <v>4.2799999999999998E-2</v>
      </c>
      <c r="I15" s="7">
        <v>18.66</v>
      </c>
      <c r="J15" s="7" t="s">
        <v>49</v>
      </c>
      <c r="K15" s="7" t="s">
        <v>48</v>
      </c>
      <c r="L15" s="7" t="s">
        <v>25</v>
      </c>
      <c r="M15" s="7" t="s">
        <v>33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5.75" customHeight="1">
      <c r="A16" s="7" t="s">
        <v>21</v>
      </c>
      <c r="B16" t="str">
        <f t="shared" si="0"/>
        <v>Literature</v>
      </c>
      <c r="C16" s="21">
        <v>32213</v>
      </c>
      <c r="D16" s="7">
        <v>2012</v>
      </c>
      <c r="E16" s="7">
        <v>32213</v>
      </c>
      <c r="F16" s="8">
        <v>0.24959999999999999</v>
      </c>
      <c r="G16" s="8">
        <v>0.50749999999999995</v>
      </c>
      <c r="H16" s="8">
        <v>0.2429</v>
      </c>
      <c r="I16" s="7">
        <v>16.32</v>
      </c>
      <c r="J16" s="7" t="s">
        <v>50</v>
      </c>
      <c r="K16" s="7" t="s">
        <v>51</v>
      </c>
      <c r="L16" s="7" t="s">
        <v>25</v>
      </c>
      <c r="M16" s="7" t="s">
        <v>26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5.75" customHeight="1">
      <c r="A17" s="7" t="s">
        <v>100</v>
      </c>
      <c r="B17" t="str">
        <f t="shared" si="0"/>
        <v>Math</v>
      </c>
      <c r="C17" s="21">
        <v>16537</v>
      </c>
      <c r="D17" s="7">
        <v>2012</v>
      </c>
      <c r="E17" s="7">
        <v>16537</v>
      </c>
      <c r="F17" s="8">
        <v>0.51880000000000004</v>
      </c>
      <c r="G17" s="8">
        <v>0.31259999999999999</v>
      </c>
      <c r="H17" s="8">
        <v>0.1686</v>
      </c>
      <c r="I17" s="7">
        <v>19.59</v>
      </c>
      <c r="J17" s="7" t="s">
        <v>27</v>
      </c>
      <c r="K17" s="7" t="s">
        <v>28</v>
      </c>
      <c r="L17" s="7" t="s">
        <v>29</v>
      </c>
      <c r="M17" s="7" t="s">
        <v>26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5.75" customHeight="1">
      <c r="A18" s="7" t="s">
        <v>99</v>
      </c>
      <c r="B18" t="str">
        <f t="shared" si="0"/>
        <v>Experimental Sc</v>
      </c>
      <c r="C18" s="21">
        <v>26390</v>
      </c>
      <c r="D18" s="7">
        <v>2012</v>
      </c>
      <c r="E18" s="7">
        <v>26390</v>
      </c>
      <c r="F18" s="8">
        <v>0.42559999999999998</v>
      </c>
      <c r="G18" s="8">
        <v>0.38159999999999999</v>
      </c>
      <c r="H18" s="8">
        <v>0.1928</v>
      </c>
      <c r="I18" s="7">
        <v>19.059999999999999</v>
      </c>
      <c r="J18" s="7" t="s">
        <v>39</v>
      </c>
      <c r="K18" s="7" t="s">
        <v>40</v>
      </c>
      <c r="L18" s="7" t="s">
        <v>29</v>
      </c>
      <c r="M18" s="7" t="s">
        <v>26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5.75" customHeight="1">
      <c r="A19" s="7" t="s">
        <v>30</v>
      </c>
      <c r="B19" t="str">
        <f t="shared" si="0"/>
        <v>Technique</v>
      </c>
      <c r="C19" s="21">
        <v>14468</v>
      </c>
      <c r="D19" s="7">
        <v>2012</v>
      </c>
      <c r="E19" s="7">
        <v>14468</v>
      </c>
      <c r="F19" s="8">
        <v>0.45200000000000001</v>
      </c>
      <c r="G19" s="8">
        <v>0.39550000000000002</v>
      </c>
      <c r="H19" s="8">
        <v>0.1525</v>
      </c>
      <c r="I19" s="7">
        <v>19.2</v>
      </c>
      <c r="J19" s="7" t="s">
        <v>39</v>
      </c>
      <c r="K19" s="7" t="s">
        <v>40</v>
      </c>
      <c r="L19" s="7" t="s">
        <v>29</v>
      </c>
      <c r="M19" s="7" t="s">
        <v>33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5.75" customHeight="1">
      <c r="A20" s="7" t="s">
        <v>97</v>
      </c>
      <c r="B20" t="str">
        <f t="shared" si="0"/>
        <v xml:space="preserve">Eco &amp; Mngmt </v>
      </c>
      <c r="C20" s="21">
        <v>23085</v>
      </c>
      <c r="D20" s="7">
        <v>2012</v>
      </c>
      <c r="E20" s="7">
        <v>23085</v>
      </c>
      <c r="F20" s="8">
        <v>0.36580000000000001</v>
      </c>
      <c r="G20" s="8">
        <v>0.36399999999999999</v>
      </c>
      <c r="H20" s="8">
        <v>0.2702</v>
      </c>
      <c r="I20" s="7">
        <v>17.59</v>
      </c>
      <c r="J20" s="7" t="s">
        <v>52</v>
      </c>
      <c r="K20" s="7" t="s">
        <v>51</v>
      </c>
      <c r="L20" s="7" t="s">
        <v>25</v>
      </c>
      <c r="M20" s="7" t="s">
        <v>26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5.75" customHeight="1">
      <c r="A21" s="7" t="s">
        <v>36</v>
      </c>
      <c r="B21" t="str">
        <f t="shared" si="0"/>
        <v>Sport</v>
      </c>
      <c r="C21" s="21">
        <v>1184</v>
      </c>
      <c r="D21" s="7">
        <v>2012</v>
      </c>
      <c r="E21" s="7">
        <v>1184</v>
      </c>
      <c r="F21" s="8">
        <v>0.84119999999999995</v>
      </c>
      <c r="G21" s="8">
        <v>0.15290000000000001</v>
      </c>
      <c r="H21" s="8">
        <v>5.9000000000000996E-3</v>
      </c>
      <c r="I21" s="7">
        <v>16.829999999999998</v>
      </c>
      <c r="J21" s="7" t="s">
        <v>47</v>
      </c>
      <c r="K21" s="7" t="s">
        <v>48</v>
      </c>
      <c r="L21" s="7" t="s">
        <v>25</v>
      </c>
      <c r="M21" s="7" t="s">
        <v>33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5.75" customHeight="1">
      <c r="A22" s="7" t="s">
        <v>101</v>
      </c>
      <c r="B22" t="str">
        <f t="shared" si="0"/>
        <v xml:space="preserve">Computer Experimental </v>
      </c>
      <c r="C22" s="21">
        <v>11759</v>
      </c>
      <c r="D22" s="7">
        <v>2012</v>
      </c>
      <c r="E22" s="7">
        <v>11759</v>
      </c>
      <c r="F22" s="8">
        <v>0.4123</v>
      </c>
      <c r="G22" s="8">
        <v>0.4299</v>
      </c>
      <c r="H22" s="8">
        <v>0.1578</v>
      </c>
      <c r="I22" s="7">
        <v>18.399999999999999</v>
      </c>
      <c r="J22" s="7" t="s">
        <v>39</v>
      </c>
      <c r="K22" s="7" t="s">
        <v>40</v>
      </c>
      <c r="L22" s="7" t="s">
        <v>29</v>
      </c>
      <c r="M22" s="7" t="s">
        <v>33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5.75" customHeight="1">
      <c r="A23" s="7" t="s">
        <v>21</v>
      </c>
      <c r="B23" t="str">
        <f t="shared" si="0"/>
        <v>Literature</v>
      </c>
      <c r="C23" s="21">
        <v>35731</v>
      </c>
      <c r="D23" s="7">
        <v>2013</v>
      </c>
      <c r="E23" s="7">
        <v>35731</v>
      </c>
      <c r="F23" s="8">
        <v>0.2576</v>
      </c>
      <c r="G23" s="8"/>
      <c r="H23" s="8"/>
      <c r="I23" s="7">
        <v>16.84</v>
      </c>
      <c r="J23" s="7" t="s">
        <v>53</v>
      </c>
      <c r="K23" s="7" t="s">
        <v>54</v>
      </c>
      <c r="L23" s="7" t="s">
        <v>25</v>
      </c>
      <c r="M23" s="7" t="s">
        <v>33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5.75" customHeight="1">
      <c r="A24" s="7" t="s">
        <v>100</v>
      </c>
      <c r="B24" t="str">
        <f t="shared" si="0"/>
        <v>Math</v>
      </c>
      <c r="C24" s="21">
        <v>16879</v>
      </c>
      <c r="D24" s="7">
        <v>2013</v>
      </c>
      <c r="E24" s="7">
        <v>16879</v>
      </c>
      <c r="F24" s="8">
        <v>0.57799999999999996</v>
      </c>
      <c r="G24" s="8"/>
      <c r="H24" s="8"/>
      <c r="I24" s="7">
        <v>19.61</v>
      </c>
      <c r="J24" s="7" t="s">
        <v>55</v>
      </c>
      <c r="K24" s="7" t="s">
        <v>48</v>
      </c>
      <c r="L24" s="7" t="s">
        <v>29</v>
      </c>
      <c r="M24" s="7" t="s">
        <v>26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5.75" customHeight="1">
      <c r="A25" s="7" t="s">
        <v>99</v>
      </c>
      <c r="B25" t="str">
        <f t="shared" si="0"/>
        <v>Experimental Sc</v>
      </c>
      <c r="C25" s="21">
        <v>31025</v>
      </c>
      <c r="D25" s="7">
        <v>2013</v>
      </c>
      <c r="E25" s="7">
        <v>31025</v>
      </c>
      <c r="F25" s="8">
        <v>0.51770000000000005</v>
      </c>
      <c r="G25" s="8"/>
      <c r="H25" s="8"/>
      <c r="I25" s="7">
        <v>19.739999999999998</v>
      </c>
      <c r="J25" s="7" t="s">
        <v>31</v>
      </c>
      <c r="K25" s="7" t="s">
        <v>32</v>
      </c>
      <c r="L25" s="7" t="s">
        <v>29</v>
      </c>
      <c r="M25" s="7" t="s">
        <v>26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5.75" customHeight="1">
      <c r="A26" s="7" t="s">
        <v>30</v>
      </c>
      <c r="B26" t="str">
        <f t="shared" si="0"/>
        <v>Technique</v>
      </c>
      <c r="C26" s="21">
        <v>17220</v>
      </c>
      <c r="D26" s="7">
        <v>2013</v>
      </c>
      <c r="E26" s="7">
        <v>17220</v>
      </c>
      <c r="F26" s="8">
        <v>0.43559999999999999</v>
      </c>
      <c r="G26" s="8"/>
      <c r="H26" s="8"/>
      <c r="I26" s="7">
        <v>19.18</v>
      </c>
      <c r="J26" s="7" t="s">
        <v>56</v>
      </c>
      <c r="K26" s="7" t="s">
        <v>45</v>
      </c>
      <c r="L26" s="7" t="s">
        <v>25</v>
      </c>
      <c r="M26" s="7" t="s">
        <v>33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5.75" customHeight="1">
      <c r="A27" s="7" t="s">
        <v>97</v>
      </c>
      <c r="B27" t="str">
        <f t="shared" si="0"/>
        <v xml:space="preserve">Eco &amp; Mngmt </v>
      </c>
      <c r="C27" s="21">
        <v>28707</v>
      </c>
      <c r="D27" s="7">
        <v>2013</v>
      </c>
      <c r="E27" s="7">
        <v>28707</v>
      </c>
      <c r="F27" s="8">
        <v>0.33479999999999999</v>
      </c>
      <c r="G27" s="8"/>
      <c r="H27" s="8"/>
      <c r="I27" s="7">
        <v>17.7</v>
      </c>
      <c r="J27" s="7" t="s">
        <v>49</v>
      </c>
      <c r="K27" s="7" t="s">
        <v>48</v>
      </c>
      <c r="L27" s="7" t="s">
        <v>25</v>
      </c>
      <c r="M27" s="7" t="s">
        <v>26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5.75" customHeight="1">
      <c r="A28" s="7" t="s">
        <v>36</v>
      </c>
      <c r="B28" t="str">
        <f t="shared" si="0"/>
        <v>Sport</v>
      </c>
      <c r="C28" s="21">
        <v>1474</v>
      </c>
      <c r="D28" s="7">
        <v>2013</v>
      </c>
      <c r="E28" s="7">
        <v>1474</v>
      </c>
      <c r="F28" s="2">
        <v>0.79820000000000002</v>
      </c>
      <c r="G28" s="8"/>
      <c r="H28" s="8"/>
      <c r="I28" s="7">
        <v>16.239999999999998</v>
      </c>
      <c r="J28" s="7" t="s">
        <v>57</v>
      </c>
      <c r="K28" s="7" t="s">
        <v>51</v>
      </c>
      <c r="L28" s="7" t="s">
        <v>25</v>
      </c>
      <c r="M28" s="7" t="s">
        <v>33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5.75" customHeight="1">
      <c r="A29" s="7" t="s">
        <v>101</v>
      </c>
      <c r="B29" t="str">
        <f t="shared" si="0"/>
        <v xml:space="preserve">Computer Experimental </v>
      </c>
      <c r="C29" s="21">
        <v>12284</v>
      </c>
      <c r="D29" s="7">
        <v>2013</v>
      </c>
      <c r="E29" s="7">
        <v>12284</v>
      </c>
      <c r="F29" s="8">
        <v>0.25719999999999998</v>
      </c>
      <c r="G29" s="8"/>
      <c r="H29" s="8"/>
      <c r="I29" s="7">
        <v>17.28</v>
      </c>
      <c r="J29" s="7" t="s">
        <v>58</v>
      </c>
      <c r="K29" s="7" t="s">
        <v>59</v>
      </c>
      <c r="L29" s="7" t="s">
        <v>25</v>
      </c>
      <c r="M29" s="7" t="s">
        <v>33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7" t="s">
        <v>21</v>
      </c>
      <c r="B30" t="str">
        <f t="shared" si="0"/>
        <v>Literature</v>
      </c>
      <c r="C30" s="21">
        <v>35825</v>
      </c>
      <c r="D30" s="7">
        <v>2014</v>
      </c>
      <c r="E30" s="7">
        <v>35825</v>
      </c>
      <c r="F30" s="8">
        <v>0.25700000000000001</v>
      </c>
      <c r="G30" s="8"/>
      <c r="H30" s="8"/>
      <c r="I30" s="7">
        <v>15.97</v>
      </c>
      <c r="J30" s="7" t="s">
        <v>60</v>
      </c>
      <c r="K30" s="7" t="s">
        <v>32</v>
      </c>
      <c r="L30" s="7" t="s">
        <v>25</v>
      </c>
      <c r="M30" s="7" t="s">
        <v>26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5.75" customHeight="1">
      <c r="A31" s="7" t="s">
        <v>100</v>
      </c>
      <c r="B31" t="str">
        <f t="shared" si="0"/>
        <v>Math</v>
      </c>
      <c r="C31" s="21">
        <v>14789</v>
      </c>
      <c r="D31" s="7">
        <v>2014</v>
      </c>
      <c r="E31" s="7">
        <v>14789</v>
      </c>
      <c r="F31" s="8">
        <v>0.57799999999999996</v>
      </c>
      <c r="G31" s="8"/>
      <c r="H31" s="8"/>
      <c r="I31" s="7">
        <v>19.760000000000002</v>
      </c>
      <c r="J31" s="7" t="s">
        <v>55</v>
      </c>
      <c r="K31" s="7" t="s">
        <v>48</v>
      </c>
      <c r="L31" s="7" t="s">
        <v>29</v>
      </c>
      <c r="M31" s="7" t="s">
        <v>26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7" t="s">
        <v>99</v>
      </c>
      <c r="B32" t="str">
        <f t="shared" si="0"/>
        <v>Experimental Sc</v>
      </c>
      <c r="C32" s="21">
        <v>28870</v>
      </c>
      <c r="D32" s="7">
        <v>2014</v>
      </c>
      <c r="E32" s="7">
        <v>28870</v>
      </c>
      <c r="F32" s="8">
        <v>0.51770000000000005</v>
      </c>
      <c r="G32" s="8"/>
      <c r="H32" s="8"/>
      <c r="I32" s="7">
        <v>19.399999999999999</v>
      </c>
      <c r="J32" s="7" t="s">
        <v>61</v>
      </c>
      <c r="K32" s="7" t="s">
        <v>51</v>
      </c>
      <c r="L32" s="7" t="s">
        <v>29</v>
      </c>
      <c r="M32" s="7" t="s">
        <v>33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5.75" customHeight="1">
      <c r="A33" s="7" t="s">
        <v>30</v>
      </c>
      <c r="B33" t="str">
        <f t="shared" si="0"/>
        <v>Technique</v>
      </c>
      <c r="C33" s="21">
        <v>17751</v>
      </c>
      <c r="D33" s="7">
        <v>2014</v>
      </c>
      <c r="E33" s="7">
        <v>17751</v>
      </c>
      <c r="F33" s="8">
        <v>0.435</v>
      </c>
      <c r="G33" s="8"/>
      <c r="H33" s="8"/>
      <c r="I33" s="7">
        <v>19.440000000000001</v>
      </c>
      <c r="J33" s="7" t="s">
        <v>39</v>
      </c>
      <c r="K33" s="7" t="s">
        <v>40</v>
      </c>
      <c r="L33" s="7" t="s">
        <v>29</v>
      </c>
      <c r="M33" s="7" t="s">
        <v>33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5.75" customHeight="1">
      <c r="A34" s="7" t="s">
        <v>97</v>
      </c>
      <c r="B34" t="str">
        <f t="shared" si="0"/>
        <v xml:space="preserve">Eco &amp; Mngmt </v>
      </c>
      <c r="C34" s="21">
        <v>33954</v>
      </c>
      <c r="D34" s="7">
        <v>2014</v>
      </c>
      <c r="E34" s="7">
        <v>33954</v>
      </c>
      <c r="F34" s="8">
        <v>0.33479999999999999</v>
      </c>
      <c r="G34" s="8"/>
      <c r="H34" s="8"/>
      <c r="I34" s="7">
        <v>17.36</v>
      </c>
      <c r="J34" s="7" t="s">
        <v>62</v>
      </c>
      <c r="K34" s="7" t="s">
        <v>40</v>
      </c>
      <c r="L34" s="7" t="s">
        <v>25</v>
      </c>
      <c r="M34" s="7" t="s">
        <v>33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5.75" customHeight="1">
      <c r="A35" s="7" t="s">
        <v>36</v>
      </c>
      <c r="B35" t="str">
        <f t="shared" si="0"/>
        <v>Sport</v>
      </c>
      <c r="C35" s="21">
        <v>1157</v>
      </c>
      <c r="D35" s="7">
        <v>2014</v>
      </c>
      <c r="E35" s="7">
        <v>1157</v>
      </c>
      <c r="F35" s="8">
        <v>0.79820000000000002</v>
      </c>
      <c r="G35" s="8"/>
      <c r="H35" s="8"/>
      <c r="I35" s="7">
        <v>17.38</v>
      </c>
      <c r="J35" s="7" t="s">
        <v>57</v>
      </c>
      <c r="K35" s="7" t="s">
        <v>51</v>
      </c>
      <c r="L35" s="7" t="s">
        <v>25</v>
      </c>
      <c r="M35" s="7" t="s">
        <v>26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5.75" customHeight="1">
      <c r="A36" s="7" t="s">
        <v>101</v>
      </c>
      <c r="B36" t="str">
        <f t="shared" si="0"/>
        <v xml:space="preserve">Computer Experimental </v>
      </c>
      <c r="C36" s="21">
        <v>11416</v>
      </c>
      <c r="D36" s="7">
        <v>2014</v>
      </c>
      <c r="E36" s="7">
        <v>11416</v>
      </c>
      <c r="F36" s="8">
        <v>0.25719999999999998</v>
      </c>
      <c r="G36" s="8"/>
      <c r="H36" s="8"/>
      <c r="I36" s="7">
        <v>17.88</v>
      </c>
      <c r="J36" s="7" t="s">
        <v>63</v>
      </c>
      <c r="K36" s="7" t="s">
        <v>32</v>
      </c>
      <c r="L36" s="7" t="s">
        <v>25</v>
      </c>
      <c r="M36" s="7" t="s">
        <v>33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5.75" customHeight="1">
      <c r="A37" s="7" t="s">
        <v>21</v>
      </c>
      <c r="B37" t="str">
        <f t="shared" si="0"/>
        <v>Literature</v>
      </c>
      <c r="C37" s="21">
        <v>33196</v>
      </c>
      <c r="D37" s="7">
        <v>2015</v>
      </c>
      <c r="E37" s="7">
        <v>33196</v>
      </c>
      <c r="F37" s="8">
        <v>0.1225</v>
      </c>
      <c r="G37" s="8">
        <v>0.32950000000000002</v>
      </c>
      <c r="H37" s="8">
        <v>0.54800000000000004</v>
      </c>
      <c r="I37" s="7">
        <v>16.670000000000002</v>
      </c>
      <c r="J37" s="7" t="s">
        <v>64</v>
      </c>
      <c r="K37" s="7" t="s">
        <v>65</v>
      </c>
      <c r="L37" s="7" t="s">
        <v>25</v>
      </c>
      <c r="M37" s="7" t="s">
        <v>33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5.75" customHeight="1">
      <c r="A38" s="7" t="s">
        <v>100</v>
      </c>
      <c r="B38" t="str">
        <f t="shared" si="0"/>
        <v>Math</v>
      </c>
      <c r="C38" s="21">
        <v>11664</v>
      </c>
      <c r="D38" s="7">
        <v>2015</v>
      </c>
      <c r="E38" s="7">
        <v>11664</v>
      </c>
      <c r="F38" s="8">
        <v>0.52969999999999995</v>
      </c>
      <c r="G38" s="8">
        <v>0.25879999999999997</v>
      </c>
      <c r="H38" s="8">
        <v>0.21149999999999999</v>
      </c>
      <c r="I38" s="7">
        <v>19.5</v>
      </c>
      <c r="J38" s="7" t="s">
        <v>39</v>
      </c>
      <c r="K38" s="7" t="s">
        <v>40</v>
      </c>
      <c r="L38" s="7" t="s">
        <v>29</v>
      </c>
      <c r="M38" s="7" t="s">
        <v>26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5.75" customHeight="1">
      <c r="A39" s="7" t="s">
        <v>99</v>
      </c>
      <c r="B39" t="str">
        <f t="shared" si="0"/>
        <v>Experimental Sc</v>
      </c>
      <c r="C39" s="21">
        <v>26543</v>
      </c>
      <c r="D39" s="7">
        <v>2015</v>
      </c>
      <c r="E39" s="7">
        <v>26543</v>
      </c>
      <c r="F39" s="8">
        <v>0.36080000000000001</v>
      </c>
      <c r="G39" s="8">
        <v>0.29930000000000001</v>
      </c>
      <c r="H39" s="8">
        <v>0.33989999999999998</v>
      </c>
      <c r="I39" s="7">
        <v>19.38</v>
      </c>
      <c r="J39" s="7" t="s">
        <v>39</v>
      </c>
      <c r="K39" s="7" t="s">
        <v>40</v>
      </c>
      <c r="L39" s="7" t="s">
        <v>29</v>
      </c>
      <c r="M39" s="7" t="s">
        <v>26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5.75" customHeight="1">
      <c r="A40" s="7" t="s">
        <v>30</v>
      </c>
      <c r="B40" t="str">
        <f t="shared" si="0"/>
        <v>Technique</v>
      </c>
      <c r="C40" s="21">
        <v>16314</v>
      </c>
      <c r="D40" s="7">
        <v>2015</v>
      </c>
      <c r="E40" s="7">
        <v>16314</v>
      </c>
      <c r="F40" s="8">
        <v>0.34689999999999999</v>
      </c>
      <c r="G40" s="8">
        <v>0.40189999999999998</v>
      </c>
      <c r="H40" s="8">
        <v>0.25119999999999998</v>
      </c>
      <c r="I40" s="7">
        <v>19.54</v>
      </c>
      <c r="J40" s="7" t="s">
        <v>39</v>
      </c>
      <c r="K40" s="7" t="s">
        <v>40</v>
      </c>
      <c r="L40" s="7" t="s">
        <v>29</v>
      </c>
      <c r="M40" s="7" t="s">
        <v>26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5.75" customHeight="1">
      <c r="A41" s="7" t="s">
        <v>97</v>
      </c>
      <c r="B41" t="str">
        <f t="shared" si="0"/>
        <v xml:space="preserve">Eco &amp; Mngmt </v>
      </c>
      <c r="C41" s="21">
        <v>35743</v>
      </c>
      <c r="D41" s="7">
        <v>2015</v>
      </c>
      <c r="E41" s="7">
        <v>35743</v>
      </c>
      <c r="F41" s="8">
        <v>0.20599999999999999</v>
      </c>
      <c r="G41" s="8">
        <v>0.26550000000000001</v>
      </c>
      <c r="H41" s="8">
        <v>0.52849999999999997</v>
      </c>
      <c r="I41" s="7">
        <v>17.170000000000002</v>
      </c>
      <c r="J41" s="7" t="s">
        <v>66</v>
      </c>
      <c r="K41" s="7" t="s">
        <v>51</v>
      </c>
      <c r="L41" s="7" t="s">
        <v>25</v>
      </c>
      <c r="M41" s="7" t="s">
        <v>33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5.75" customHeight="1">
      <c r="A42" s="7" t="s">
        <v>36</v>
      </c>
      <c r="B42" t="str">
        <f t="shared" si="0"/>
        <v>Sport</v>
      </c>
      <c r="C42" s="21">
        <v>702</v>
      </c>
      <c r="D42" s="7">
        <v>2015</v>
      </c>
      <c r="E42" s="7">
        <v>702</v>
      </c>
      <c r="F42" s="8">
        <v>0.59019999999999995</v>
      </c>
      <c r="G42" s="8">
        <v>0.36799999999999999</v>
      </c>
      <c r="H42" s="8">
        <v>4.1799999999999997E-2</v>
      </c>
      <c r="I42" s="7">
        <v>17.350000000000001</v>
      </c>
      <c r="J42" s="7" t="s">
        <v>57</v>
      </c>
      <c r="K42" s="7" t="s">
        <v>51</v>
      </c>
      <c r="L42" s="7" t="s">
        <v>25</v>
      </c>
      <c r="M42" s="7" t="s">
        <v>33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5.75" customHeight="1">
      <c r="A43" s="7" t="s">
        <v>101</v>
      </c>
      <c r="B43" t="str">
        <f t="shared" si="0"/>
        <v xml:space="preserve">Computer Experimental </v>
      </c>
      <c r="C43" s="21">
        <v>9080</v>
      </c>
      <c r="D43" s="7">
        <v>2015</v>
      </c>
      <c r="E43" s="7">
        <v>9080</v>
      </c>
      <c r="F43" s="8">
        <v>0.30649999999999999</v>
      </c>
      <c r="G43" s="8">
        <v>0.39689999999999998</v>
      </c>
      <c r="H43" s="8">
        <v>0.29659999999999997</v>
      </c>
      <c r="I43" s="7">
        <v>17.68</v>
      </c>
      <c r="J43" s="7" t="s">
        <v>67</v>
      </c>
      <c r="K43" s="7" t="s">
        <v>68</v>
      </c>
      <c r="L43" s="7" t="s">
        <v>25</v>
      </c>
      <c r="M43" s="7" t="s">
        <v>26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5.75" customHeight="1">
      <c r="A44" s="7" t="s">
        <v>21</v>
      </c>
      <c r="B44" t="str">
        <f t="shared" si="0"/>
        <v>Literature</v>
      </c>
      <c r="C44" s="21">
        <v>31595</v>
      </c>
      <c r="D44" s="7">
        <v>2016</v>
      </c>
      <c r="E44" s="7">
        <v>31595</v>
      </c>
      <c r="F44" s="8">
        <v>0.16600000000000001</v>
      </c>
      <c r="G44" s="8"/>
      <c r="H44" s="8"/>
      <c r="I44" s="4">
        <v>16.55</v>
      </c>
      <c r="J44" s="4" t="s">
        <v>69</v>
      </c>
      <c r="K44" s="4" t="s">
        <v>40</v>
      </c>
      <c r="L44" s="4" t="s">
        <v>25</v>
      </c>
      <c r="M44" s="4" t="s">
        <v>26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5.75" customHeight="1">
      <c r="A45" s="7" t="s">
        <v>100</v>
      </c>
      <c r="B45" t="str">
        <f t="shared" si="0"/>
        <v>Math</v>
      </c>
      <c r="C45" s="21">
        <v>11870</v>
      </c>
      <c r="D45" s="7">
        <v>2016</v>
      </c>
      <c r="E45" s="7">
        <v>11870</v>
      </c>
      <c r="F45" s="8">
        <v>0.59140000000000004</v>
      </c>
      <c r="G45" s="8"/>
      <c r="H45" s="8"/>
      <c r="I45" s="7">
        <v>19.77</v>
      </c>
      <c r="J45" s="7" t="s">
        <v>42</v>
      </c>
      <c r="K45" s="7" t="s">
        <v>43</v>
      </c>
      <c r="L45" s="7" t="s">
        <v>29</v>
      </c>
      <c r="M45" s="7" t="s">
        <v>33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5.75" customHeight="1">
      <c r="A46" s="7" t="s">
        <v>99</v>
      </c>
      <c r="B46" t="str">
        <f t="shared" si="0"/>
        <v>Experimental Sc</v>
      </c>
      <c r="C46" s="21">
        <v>28112</v>
      </c>
      <c r="D46" s="7">
        <v>2016</v>
      </c>
      <c r="E46" s="7">
        <v>28112</v>
      </c>
      <c r="F46" s="8">
        <v>0.4758</v>
      </c>
      <c r="G46" s="8"/>
      <c r="H46" s="8"/>
      <c r="I46" s="7">
        <v>19.54</v>
      </c>
      <c r="J46" s="7" t="s">
        <v>42</v>
      </c>
      <c r="K46" s="7" t="s">
        <v>43</v>
      </c>
      <c r="L46" s="7" t="s">
        <v>29</v>
      </c>
      <c r="M46" s="7" t="s">
        <v>26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5.75" customHeight="1">
      <c r="A47" s="7" t="s">
        <v>30</v>
      </c>
      <c r="B47" t="str">
        <f t="shared" si="0"/>
        <v>Technique</v>
      </c>
      <c r="C47" s="21">
        <v>17295</v>
      </c>
      <c r="D47" s="7">
        <v>2016</v>
      </c>
      <c r="E47" s="7">
        <v>17295</v>
      </c>
      <c r="F47" s="8">
        <v>0.36109999999999998</v>
      </c>
      <c r="G47" s="8"/>
      <c r="H47" s="8"/>
      <c r="I47" s="7">
        <v>19.27</v>
      </c>
      <c r="J47" s="7" t="s">
        <v>39</v>
      </c>
      <c r="K47" s="7" t="s">
        <v>40</v>
      </c>
      <c r="L47" s="7" t="s">
        <v>29</v>
      </c>
      <c r="M47" s="7" t="s">
        <v>33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5.75" customHeight="1">
      <c r="A48" s="7" t="s">
        <v>97</v>
      </c>
      <c r="B48" t="str">
        <f t="shared" si="0"/>
        <v xml:space="preserve">Eco &amp; Mngmt </v>
      </c>
      <c r="C48" s="21">
        <v>38544</v>
      </c>
      <c r="D48" s="7">
        <v>2016</v>
      </c>
      <c r="E48" s="7">
        <v>38544</v>
      </c>
      <c r="F48" s="8">
        <v>0.2586</v>
      </c>
      <c r="G48" s="8"/>
      <c r="H48" s="8"/>
      <c r="I48" s="7">
        <v>17.62</v>
      </c>
      <c r="J48" s="7" t="s">
        <v>70</v>
      </c>
      <c r="K48" s="7" t="s">
        <v>68</v>
      </c>
      <c r="L48" s="7" t="s">
        <v>25</v>
      </c>
      <c r="M48" s="7" t="s">
        <v>26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5.75" customHeight="1">
      <c r="A49" s="7" t="s">
        <v>36</v>
      </c>
      <c r="B49" t="str">
        <f t="shared" si="0"/>
        <v>Sport</v>
      </c>
      <c r="C49" s="21">
        <v>773</v>
      </c>
      <c r="D49" s="7">
        <v>2016</v>
      </c>
      <c r="E49" s="7">
        <v>773</v>
      </c>
      <c r="F49" s="8">
        <v>0.48080000000000001</v>
      </c>
      <c r="G49" s="8"/>
      <c r="H49" s="8"/>
      <c r="I49" s="7">
        <v>16.8</v>
      </c>
      <c r="J49" s="7" t="s">
        <v>46</v>
      </c>
      <c r="K49" s="7" t="s">
        <v>35</v>
      </c>
      <c r="L49" s="7" t="s">
        <v>25</v>
      </c>
      <c r="M49" s="7" t="s">
        <v>26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5.75" customHeight="1">
      <c r="A50" s="7" t="s">
        <v>101</v>
      </c>
      <c r="B50" t="str">
        <f t="shared" si="0"/>
        <v xml:space="preserve">Computer Experimental </v>
      </c>
      <c r="C50" s="21">
        <v>7424</v>
      </c>
      <c r="D50" s="7">
        <v>2016</v>
      </c>
      <c r="E50" s="7">
        <v>7424</v>
      </c>
      <c r="F50" s="8">
        <v>0.33489999999999998</v>
      </c>
      <c r="G50" s="8"/>
      <c r="H50" s="8"/>
      <c r="I50" s="7">
        <v>17.68</v>
      </c>
      <c r="J50" s="7" t="s">
        <v>70</v>
      </c>
      <c r="K50" s="7" t="s">
        <v>68</v>
      </c>
      <c r="L50" s="7" t="s">
        <v>25</v>
      </c>
      <c r="M50" s="7" t="s">
        <v>33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5.75" customHeight="1">
      <c r="A51" s="7" t="s">
        <v>21</v>
      </c>
      <c r="B51" t="str">
        <f t="shared" si="0"/>
        <v>Literature</v>
      </c>
      <c r="C51" s="21">
        <v>30208</v>
      </c>
      <c r="D51" s="7">
        <v>2017</v>
      </c>
      <c r="E51" s="7">
        <v>30208</v>
      </c>
      <c r="F51" s="8">
        <v>0.13</v>
      </c>
      <c r="G51" s="8"/>
      <c r="H51" s="8"/>
      <c r="I51" s="7">
        <v>16.05</v>
      </c>
      <c r="J51" s="7" t="s">
        <v>71</v>
      </c>
      <c r="K51" s="7" t="s">
        <v>48</v>
      </c>
      <c r="L51" s="7" t="s">
        <v>25</v>
      </c>
      <c r="M51" s="7" t="s">
        <v>26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5.75" customHeight="1">
      <c r="A52" s="7" t="s">
        <v>100</v>
      </c>
      <c r="B52" t="str">
        <f t="shared" si="0"/>
        <v>Math</v>
      </c>
      <c r="C52" s="21">
        <v>11826</v>
      </c>
      <c r="D52" s="7">
        <v>2017</v>
      </c>
      <c r="E52" s="7">
        <v>11826</v>
      </c>
      <c r="F52" s="8">
        <v>0.52</v>
      </c>
      <c r="G52" s="8"/>
      <c r="H52" s="8"/>
      <c r="I52" s="7">
        <v>19.239999999999998</v>
      </c>
      <c r="J52" s="7" t="s">
        <v>55</v>
      </c>
      <c r="K52" s="7" t="s">
        <v>48</v>
      </c>
      <c r="L52" s="7" t="s">
        <v>29</v>
      </c>
      <c r="M52" s="7" t="s">
        <v>33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5.75" customHeight="1">
      <c r="A53" s="7" t="s">
        <v>99</v>
      </c>
      <c r="B53" t="str">
        <f t="shared" si="0"/>
        <v>Experimental Sc</v>
      </c>
      <c r="C53" s="21">
        <v>25945</v>
      </c>
      <c r="D53" s="7">
        <v>2017</v>
      </c>
      <c r="E53" s="7">
        <v>25945</v>
      </c>
      <c r="F53" s="8">
        <v>0.45</v>
      </c>
      <c r="G53" s="8"/>
      <c r="H53" s="8"/>
      <c r="I53" s="7">
        <v>19.78</v>
      </c>
      <c r="J53" s="7" t="s">
        <v>55</v>
      </c>
      <c r="K53" s="7" t="s">
        <v>48</v>
      </c>
      <c r="L53" s="7" t="s">
        <v>29</v>
      </c>
      <c r="M53" s="7" t="s">
        <v>26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5.75" customHeight="1">
      <c r="A54" s="7" t="s">
        <v>30</v>
      </c>
      <c r="B54" t="str">
        <f t="shared" si="0"/>
        <v>Technique</v>
      </c>
      <c r="C54" s="21">
        <v>17081</v>
      </c>
      <c r="D54" s="7">
        <v>2017</v>
      </c>
      <c r="E54" s="7">
        <v>17081</v>
      </c>
      <c r="F54" s="8">
        <v>0.35</v>
      </c>
      <c r="G54" s="8"/>
      <c r="H54" s="8"/>
      <c r="I54" s="7">
        <v>19.36</v>
      </c>
      <c r="J54" s="7" t="s">
        <v>39</v>
      </c>
      <c r="K54" s="7" t="s">
        <v>40</v>
      </c>
      <c r="L54" s="7" t="s">
        <v>29</v>
      </c>
      <c r="M54" s="7" t="s">
        <v>26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5.75" customHeight="1">
      <c r="A55" s="7" t="s">
        <v>97</v>
      </c>
      <c r="B55" t="str">
        <f t="shared" si="0"/>
        <v xml:space="preserve">Eco &amp; Mngmt </v>
      </c>
      <c r="C55" s="21">
        <v>37622</v>
      </c>
      <c r="D55" s="7">
        <v>2017</v>
      </c>
      <c r="E55" s="7">
        <v>37622</v>
      </c>
      <c r="F55" s="8">
        <v>0.21</v>
      </c>
      <c r="G55" s="8"/>
      <c r="H55" s="8"/>
      <c r="I55" s="7">
        <v>17.3</v>
      </c>
      <c r="J55" s="7" t="s">
        <v>72</v>
      </c>
      <c r="K55" s="7" t="s">
        <v>48</v>
      </c>
      <c r="L55" s="7" t="s">
        <v>25</v>
      </c>
      <c r="M55" s="7" t="s">
        <v>26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5.75" customHeight="1">
      <c r="A56" s="7" t="s">
        <v>36</v>
      </c>
      <c r="B56" t="str">
        <f t="shared" si="0"/>
        <v>Sport</v>
      </c>
      <c r="C56" s="21">
        <v>1174</v>
      </c>
      <c r="D56" s="7">
        <v>2017</v>
      </c>
      <c r="E56" s="7">
        <v>1174</v>
      </c>
      <c r="F56" s="8">
        <v>0.65</v>
      </c>
      <c r="G56" s="8"/>
      <c r="H56" s="8"/>
      <c r="I56" s="7">
        <v>17.52</v>
      </c>
      <c r="J56" s="7" t="s">
        <v>73</v>
      </c>
      <c r="K56" s="7" t="s">
        <v>32</v>
      </c>
      <c r="L56" s="7" t="s">
        <v>25</v>
      </c>
      <c r="M56" s="7" t="s">
        <v>26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5.75" customHeight="1">
      <c r="A57" s="7" t="s">
        <v>101</v>
      </c>
      <c r="B57" t="str">
        <f t="shared" si="0"/>
        <v xml:space="preserve">Computer Experimental </v>
      </c>
      <c r="C57" s="21">
        <v>6424</v>
      </c>
      <c r="D57" s="7">
        <v>2017</v>
      </c>
      <c r="E57" s="7">
        <v>6424</v>
      </c>
      <c r="F57" s="8">
        <v>0.34</v>
      </c>
      <c r="G57" s="8"/>
      <c r="H57" s="8"/>
      <c r="I57" s="7">
        <v>18.12</v>
      </c>
      <c r="J57" s="7" t="s">
        <v>52</v>
      </c>
      <c r="K57" s="7" t="s">
        <v>51</v>
      </c>
      <c r="L57" s="7" t="s">
        <v>25</v>
      </c>
      <c r="M57" s="7" t="s">
        <v>33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5.75" customHeight="1">
      <c r="A58" s="7" t="s">
        <v>101</v>
      </c>
      <c r="B58" t="str">
        <f t="shared" si="0"/>
        <v xml:space="preserve">Computer Experimental </v>
      </c>
      <c r="C58" s="21">
        <v>6424</v>
      </c>
      <c r="D58" s="7">
        <v>2017</v>
      </c>
      <c r="E58" s="7">
        <v>6424</v>
      </c>
      <c r="F58" s="8">
        <v>0.34</v>
      </c>
      <c r="G58" s="8"/>
      <c r="H58" s="8"/>
      <c r="I58" s="7">
        <v>18.12</v>
      </c>
      <c r="J58" s="7" t="s">
        <v>74</v>
      </c>
      <c r="K58" s="7" t="s">
        <v>43</v>
      </c>
      <c r="L58" s="7" t="s">
        <v>25</v>
      </c>
      <c r="M58" s="7" t="s">
        <v>33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5.75" customHeight="1">
      <c r="A59" s="7" t="s">
        <v>21</v>
      </c>
      <c r="B59" t="str">
        <f t="shared" si="0"/>
        <v>Literature</v>
      </c>
      <c r="C59" s="21">
        <v>28584</v>
      </c>
      <c r="D59" s="7">
        <v>2018</v>
      </c>
      <c r="E59" s="7">
        <f>21082+5862+1640</f>
        <v>28584</v>
      </c>
      <c r="F59" s="8">
        <v>0.1164</v>
      </c>
      <c r="G59" s="8">
        <v>0.35189999999999999</v>
      </c>
      <c r="H59" s="8">
        <v>0.53169999999999995</v>
      </c>
      <c r="I59" s="7">
        <v>17.61</v>
      </c>
      <c r="J59" s="7" t="s">
        <v>61</v>
      </c>
      <c r="K59" s="7" t="s">
        <v>51</v>
      </c>
      <c r="L59" s="7" t="s">
        <v>29</v>
      </c>
      <c r="M59" s="7" t="s">
        <v>26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5.75" customHeight="1">
      <c r="A60" s="7" t="s">
        <v>100</v>
      </c>
      <c r="B60" t="str">
        <f t="shared" si="0"/>
        <v>Math</v>
      </c>
      <c r="C60" s="22">
        <v>11294</v>
      </c>
      <c r="D60" s="7">
        <v>2018</v>
      </c>
      <c r="E60" s="9">
        <f>472+10470+352</f>
        <v>11294</v>
      </c>
      <c r="F60" s="8">
        <v>0.54510000000000003</v>
      </c>
      <c r="G60" s="8">
        <v>0.26129999999999998</v>
      </c>
      <c r="H60" s="8">
        <v>0.19359999999999999</v>
      </c>
      <c r="I60" s="7">
        <v>19.09</v>
      </c>
      <c r="J60" s="7" t="s">
        <v>27</v>
      </c>
      <c r="K60" s="7" t="s">
        <v>28</v>
      </c>
      <c r="L60" s="7" t="s">
        <v>29</v>
      </c>
      <c r="M60" s="7" t="s">
        <v>26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5.75" customHeight="1">
      <c r="A61" s="7" t="s">
        <v>99</v>
      </c>
      <c r="B61" t="str">
        <f t="shared" si="0"/>
        <v>Experimental Sc</v>
      </c>
      <c r="C61" s="22">
        <v>27228</v>
      </c>
      <c r="D61" s="7">
        <v>2018</v>
      </c>
      <c r="E61" s="9">
        <f>1670+1127+24431</f>
        <v>27228</v>
      </c>
      <c r="F61" s="8">
        <v>0.43619999999999998</v>
      </c>
      <c r="G61" s="8">
        <v>0.27750000000000002</v>
      </c>
      <c r="H61" s="8">
        <v>0.2863</v>
      </c>
      <c r="I61" s="7">
        <v>19.53</v>
      </c>
      <c r="J61" s="7" t="s">
        <v>75</v>
      </c>
      <c r="K61" s="7" t="s">
        <v>76</v>
      </c>
      <c r="L61" s="7" t="s">
        <v>29</v>
      </c>
      <c r="M61" s="7" t="s">
        <v>26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5.75" customHeight="1">
      <c r="A62" s="7" t="s">
        <v>30</v>
      </c>
      <c r="B62" t="str">
        <f t="shared" si="0"/>
        <v>Technique</v>
      </c>
      <c r="C62" s="22">
        <v>17817</v>
      </c>
      <c r="D62" s="7">
        <v>2018</v>
      </c>
      <c r="E62" s="9">
        <f>15902+1230+685</f>
        <v>17817</v>
      </c>
      <c r="F62" s="8">
        <v>0.30020000000000002</v>
      </c>
      <c r="G62" s="8">
        <v>0.56040000000000001</v>
      </c>
      <c r="H62" s="8">
        <v>0.1394</v>
      </c>
      <c r="I62" s="7">
        <v>19.739999999999998</v>
      </c>
      <c r="J62" s="7" t="s">
        <v>61</v>
      </c>
      <c r="K62" s="7" t="s">
        <v>51</v>
      </c>
      <c r="L62" s="7" t="s">
        <v>29</v>
      </c>
      <c r="M62" s="7" t="s">
        <v>26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5.75" customHeight="1">
      <c r="A63" s="7" t="s">
        <v>97</v>
      </c>
      <c r="B63" t="str">
        <f t="shared" si="0"/>
        <v xml:space="preserve">Eco &amp; Mngmt </v>
      </c>
      <c r="C63" s="22">
        <v>39408</v>
      </c>
      <c r="D63" s="7">
        <v>2018</v>
      </c>
      <c r="E63" s="9">
        <f>1233+29358+8817</f>
        <v>39408</v>
      </c>
      <c r="F63" s="8">
        <v>0.23380000000000001</v>
      </c>
      <c r="G63" s="8">
        <v>0.25340000000000001</v>
      </c>
      <c r="H63" s="8">
        <v>0.51280000000000003</v>
      </c>
      <c r="I63" s="7">
        <v>17.850000000000001</v>
      </c>
      <c r="J63" s="7" t="s">
        <v>77</v>
      </c>
      <c r="K63" s="7" t="s">
        <v>51</v>
      </c>
      <c r="L63" s="7" t="s">
        <v>25</v>
      </c>
      <c r="M63" s="7" t="s">
        <v>26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5.75" customHeight="1">
      <c r="A64" s="7" t="s">
        <v>36</v>
      </c>
      <c r="B64" t="str">
        <f t="shared" si="0"/>
        <v>Sport</v>
      </c>
      <c r="C64" s="22">
        <v>1351</v>
      </c>
      <c r="D64" s="7">
        <v>2018</v>
      </c>
      <c r="E64" s="9">
        <f>7+1344</f>
        <v>1351</v>
      </c>
      <c r="F64" s="8">
        <v>0.58699999999999997</v>
      </c>
      <c r="G64" s="8">
        <v>0.35830000000000001</v>
      </c>
      <c r="H64" s="8">
        <v>5.4699999999999999E-2</v>
      </c>
      <c r="I64" s="7">
        <v>18.940000000000001</v>
      </c>
      <c r="J64" s="7" t="s">
        <v>57</v>
      </c>
      <c r="K64" s="7" t="s">
        <v>51</v>
      </c>
      <c r="L64" s="7" t="s">
        <v>25</v>
      </c>
      <c r="M64" s="7" t="s">
        <v>26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5.75" customHeight="1">
      <c r="A65" s="7" t="s">
        <v>101</v>
      </c>
      <c r="B65" t="str">
        <f t="shared" si="0"/>
        <v xml:space="preserve">Computer Experimental </v>
      </c>
      <c r="C65" s="22">
        <v>6158</v>
      </c>
      <c r="D65" s="7">
        <v>2018</v>
      </c>
      <c r="E65" s="9">
        <f>929+293+4936</f>
        <v>6158</v>
      </c>
      <c r="F65" s="8">
        <v>0.21310000000000001</v>
      </c>
      <c r="G65" s="8">
        <v>0.35909999999999997</v>
      </c>
      <c r="H65" s="8">
        <v>0.42780000000000001</v>
      </c>
      <c r="I65" s="7">
        <v>17.760000000000002</v>
      </c>
      <c r="J65" s="7" t="s">
        <v>78</v>
      </c>
      <c r="K65" s="7" t="s">
        <v>51</v>
      </c>
      <c r="L65" s="7" t="s">
        <v>25</v>
      </c>
      <c r="M65" s="7" t="s">
        <v>33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5.75" customHeight="1">
      <c r="A66" s="7" t="s">
        <v>21</v>
      </c>
      <c r="B66" t="str">
        <f t="shared" si="0"/>
        <v>Literature</v>
      </c>
      <c r="C66" s="21">
        <v>26878</v>
      </c>
      <c r="D66" s="7">
        <v>2019</v>
      </c>
      <c r="E66" s="7">
        <v>26878</v>
      </c>
      <c r="F66" s="8">
        <v>0.21820000000000001</v>
      </c>
      <c r="G66" s="8">
        <v>0.40239999999999998</v>
      </c>
      <c r="H66" s="8">
        <v>0.37940000000000002</v>
      </c>
      <c r="I66" s="7">
        <v>18.21</v>
      </c>
      <c r="J66" s="7" t="s">
        <v>79</v>
      </c>
      <c r="K66" s="7" t="s">
        <v>43</v>
      </c>
      <c r="L66" s="7" t="s">
        <v>25</v>
      </c>
      <c r="M66" s="7" t="s">
        <v>26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5.75" customHeight="1">
      <c r="A67" s="7" t="s">
        <v>100</v>
      </c>
      <c r="B67" t="str">
        <f t="shared" ref="B67:B101" si="1">_xlfn.TEXTAFTER(A67," ")</f>
        <v>Math</v>
      </c>
      <c r="C67" s="21">
        <v>10130</v>
      </c>
      <c r="D67" s="7">
        <v>2019</v>
      </c>
      <c r="E67" s="7">
        <v>10130</v>
      </c>
      <c r="F67" s="8">
        <v>0.57950000000000002</v>
      </c>
      <c r="G67" s="8">
        <v>0.25009999999999999</v>
      </c>
      <c r="H67" s="8">
        <v>0.1704</v>
      </c>
      <c r="I67" s="7">
        <v>19.77</v>
      </c>
      <c r="J67" s="7" t="s">
        <v>27</v>
      </c>
      <c r="K67" s="7" t="s">
        <v>28</v>
      </c>
      <c r="L67" s="7" t="s">
        <v>29</v>
      </c>
      <c r="M67" s="7" t="s">
        <v>33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5.75" customHeight="1">
      <c r="A68" s="7" t="s">
        <v>99</v>
      </c>
      <c r="B68" t="str">
        <f t="shared" si="1"/>
        <v>Experimental Sc</v>
      </c>
      <c r="C68" s="21">
        <v>27241</v>
      </c>
      <c r="D68" s="7">
        <v>2019</v>
      </c>
      <c r="E68" s="7">
        <v>27241</v>
      </c>
      <c r="F68" s="8">
        <v>0.37609999999999999</v>
      </c>
      <c r="G68" s="8">
        <v>0.31109999999999999</v>
      </c>
      <c r="H68" s="8">
        <v>0.31280000000000002</v>
      </c>
      <c r="I68" s="7">
        <v>19.53</v>
      </c>
      <c r="J68" s="7" t="s">
        <v>31</v>
      </c>
      <c r="K68" s="7" t="s">
        <v>32</v>
      </c>
      <c r="L68" s="7" t="s">
        <v>29</v>
      </c>
      <c r="M68" s="7" t="s">
        <v>33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5.75" customHeight="1">
      <c r="A69" s="7" t="s">
        <v>30</v>
      </c>
      <c r="B69" t="str">
        <f t="shared" si="1"/>
        <v>Technique</v>
      </c>
      <c r="C69" s="21">
        <v>18928</v>
      </c>
      <c r="D69" s="7">
        <v>2019</v>
      </c>
      <c r="E69" s="7">
        <v>18928</v>
      </c>
      <c r="F69" s="8">
        <v>0.38150000000000001</v>
      </c>
      <c r="G69" s="8">
        <v>0.34470000000000001</v>
      </c>
      <c r="H69" s="8">
        <v>0.27379999999999999</v>
      </c>
      <c r="I69" s="7">
        <v>19.579999999999998</v>
      </c>
      <c r="J69" s="7" t="s">
        <v>80</v>
      </c>
      <c r="K69" s="7" t="s">
        <v>28</v>
      </c>
      <c r="L69" s="7" t="s">
        <v>25</v>
      </c>
      <c r="M69" s="7" t="s">
        <v>26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5.75" customHeight="1">
      <c r="A70" s="7" t="s">
        <v>97</v>
      </c>
      <c r="B70" t="str">
        <f t="shared" si="1"/>
        <v xml:space="preserve">Eco &amp; Mngmt </v>
      </c>
      <c r="C70" s="21">
        <v>39957</v>
      </c>
      <c r="D70" s="7">
        <v>2019</v>
      </c>
      <c r="E70" s="7">
        <v>39957</v>
      </c>
      <c r="F70" s="8">
        <v>0.24360000000000001</v>
      </c>
      <c r="G70" s="8">
        <v>0.27110000000000001</v>
      </c>
      <c r="H70" s="8">
        <v>0.48530000000000001</v>
      </c>
      <c r="I70" s="7">
        <v>18.04</v>
      </c>
      <c r="J70" s="7" t="s">
        <v>61</v>
      </c>
      <c r="K70" s="7" t="s">
        <v>51</v>
      </c>
      <c r="L70" s="7" t="s">
        <v>29</v>
      </c>
      <c r="M70" s="7" t="s">
        <v>26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5.75" customHeight="1">
      <c r="A71" s="7" t="s">
        <v>36</v>
      </c>
      <c r="B71" t="str">
        <f t="shared" si="1"/>
        <v>Sport</v>
      </c>
      <c r="C71" s="21">
        <v>1534</v>
      </c>
      <c r="D71" s="7">
        <v>2019</v>
      </c>
      <c r="E71" s="7">
        <v>1534</v>
      </c>
      <c r="F71" s="8">
        <v>0.57189999999999996</v>
      </c>
      <c r="G71" s="8">
        <v>0.35949999999999999</v>
      </c>
      <c r="H71" s="8">
        <v>6.8599999999999994E-2</v>
      </c>
      <c r="I71" s="7">
        <v>17.2</v>
      </c>
      <c r="J71" s="7" t="s">
        <v>81</v>
      </c>
      <c r="K71" s="7" t="s">
        <v>35</v>
      </c>
      <c r="L71" s="7" t="s">
        <v>25</v>
      </c>
      <c r="M71" s="7" t="s">
        <v>26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5.75" customHeight="1">
      <c r="A72" s="7" t="s">
        <v>101</v>
      </c>
      <c r="B72" t="str">
        <f t="shared" si="1"/>
        <v xml:space="preserve">Computer Experimental </v>
      </c>
      <c r="C72" s="21">
        <v>6542</v>
      </c>
      <c r="D72" s="7">
        <v>2019</v>
      </c>
      <c r="E72" s="7">
        <v>6542</v>
      </c>
      <c r="F72" s="8">
        <v>0.30220000000000002</v>
      </c>
      <c r="G72" s="8">
        <v>0.34860000000000002</v>
      </c>
      <c r="H72" s="8">
        <v>0.34920000000000001</v>
      </c>
      <c r="I72" s="7">
        <v>17.600000000000001</v>
      </c>
      <c r="J72" s="7" t="s">
        <v>82</v>
      </c>
      <c r="K72" s="7" t="s">
        <v>51</v>
      </c>
      <c r="L72" s="7" t="s">
        <v>25</v>
      </c>
      <c r="M72" s="7" t="s">
        <v>33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5.75" customHeight="1">
      <c r="A73" s="7" t="s">
        <v>21</v>
      </c>
      <c r="B73" t="str">
        <f t="shared" si="1"/>
        <v>Literature</v>
      </c>
      <c r="C73" s="21">
        <v>25880</v>
      </c>
      <c r="D73" s="7">
        <v>2020</v>
      </c>
      <c r="E73" s="7">
        <v>25880</v>
      </c>
      <c r="F73" s="8">
        <v>0.21240000000000001</v>
      </c>
      <c r="G73" s="8">
        <v>0.40620000000000001</v>
      </c>
      <c r="H73" s="8">
        <v>0.38140000000000002</v>
      </c>
      <c r="I73" s="7">
        <v>16.71</v>
      </c>
      <c r="J73" s="7" t="s">
        <v>77</v>
      </c>
      <c r="K73" s="7" t="s">
        <v>51</v>
      </c>
      <c r="L73" s="7" t="s">
        <v>25</v>
      </c>
      <c r="M73" s="7" t="s">
        <v>26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5.75" customHeight="1">
      <c r="A74" s="7" t="s">
        <v>100</v>
      </c>
      <c r="B74" t="str">
        <f t="shared" si="1"/>
        <v>Math</v>
      </c>
      <c r="C74" s="21">
        <v>24250</v>
      </c>
      <c r="D74" s="7">
        <v>2020</v>
      </c>
      <c r="E74" s="7">
        <v>24250</v>
      </c>
      <c r="F74" s="8">
        <v>0.4889</v>
      </c>
      <c r="G74" s="8">
        <v>0.2797</v>
      </c>
      <c r="H74" s="8">
        <v>0.23139999999999999</v>
      </c>
      <c r="I74" s="7">
        <v>20.149999999999999</v>
      </c>
      <c r="J74" s="7" t="s">
        <v>31</v>
      </c>
      <c r="K74" s="7" t="s">
        <v>32</v>
      </c>
      <c r="L74" s="7" t="s">
        <v>29</v>
      </c>
      <c r="M74" s="7" t="s">
        <v>33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5.75" customHeight="1">
      <c r="A75" s="7" t="s">
        <v>99</v>
      </c>
      <c r="B75" t="str">
        <f t="shared" si="1"/>
        <v>Experimental Sc</v>
      </c>
      <c r="C75" s="21">
        <v>28844</v>
      </c>
      <c r="D75" s="7">
        <v>2020</v>
      </c>
      <c r="E75" s="7">
        <v>28844</v>
      </c>
      <c r="F75" s="8">
        <v>0.3357</v>
      </c>
      <c r="G75" s="8">
        <v>0.29980000000000001</v>
      </c>
      <c r="H75" s="8">
        <v>0.36449999999999999</v>
      </c>
      <c r="I75" s="7">
        <v>19.66</v>
      </c>
      <c r="J75" s="7" t="s">
        <v>39</v>
      </c>
      <c r="K75" s="7" t="s">
        <v>40</v>
      </c>
      <c r="L75" s="7" t="s">
        <v>29</v>
      </c>
      <c r="M75" s="7" t="s">
        <v>26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5.75" customHeight="1">
      <c r="A76" s="7" t="s">
        <v>30</v>
      </c>
      <c r="B76" t="str">
        <f t="shared" si="1"/>
        <v>Technique</v>
      </c>
      <c r="C76" s="21">
        <v>18887</v>
      </c>
      <c r="D76" s="7">
        <v>2020</v>
      </c>
      <c r="E76" s="7">
        <v>18887</v>
      </c>
      <c r="F76" s="8">
        <v>0.3896</v>
      </c>
      <c r="G76" s="8">
        <v>0.34360000000000002</v>
      </c>
      <c r="H76" s="8">
        <v>0.26679999999999998</v>
      </c>
      <c r="I76" s="7">
        <v>19.59</v>
      </c>
      <c r="J76" s="7" t="s">
        <v>31</v>
      </c>
      <c r="K76" s="7" t="s">
        <v>32</v>
      </c>
      <c r="L76" s="7" t="s">
        <v>29</v>
      </c>
      <c r="M76" s="7" t="s">
        <v>33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5.75" customHeight="1">
      <c r="A77" s="7" t="s">
        <v>97</v>
      </c>
      <c r="B77" t="str">
        <f t="shared" si="1"/>
        <v xml:space="preserve">Eco &amp; Mngmt </v>
      </c>
      <c r="C77" s="21">
        <v>42163</v>
      </c>
      <c r="D77" s="7">
        <v>2020</v>
      </c>
      <c r="E77" s="7">
        <v>42163</v>
      </c>
      <c r="F77" s="8">
        <v>0.15679999999999999</v>
      </c>
      <c r="G77" s="8">
        <v>0.29659999999999997</v>
      </c>
      <c r="H77" s="8">
        <v>0.54659999999999997</v>
      </c>
      <c r="I77" s="7">
        <v>17.3</v>
      </c>
      <c r="J77" s="7" t="s">
        <v>83</v>
      </c>
      <c r="K77" s="7" t="s">
        <v>51</v>
      </c>
      <c r="L77" s="7" t="s">
        <v>25</v>
      </c>
      <c r="M77" s="7" t="s">
        <v>26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5.75" customHeight="1">
      <c r="A78" s="7" t="s">
        <v>36</v>
      </c>
      <c r="B78" t="str">
        <f t="shared" si="1"/>
        <v>Sport</v>
      </c>
      <c r="C78" s="21">
        <v>1317</v>
      </c>
      <c r="D78" s="7">
        <v>2020</v>
      </c>
      <c r="E78" s="7">
        <v>1317</v>
      </c>
      <c r="F78" s="8">
        <v>0.62019999999999997</v>
      </c>
      <c r="G78" s="8">
        <v>0.33050000000000002</v>
      </c>
      <c r="H78" s="8">
        <v>4.9299999999999997E-2</v>
      </c>
      <c r="I78" s="7">
        <v>17.02</v>
      </c>
      <c r="J78" s="7" t="s">
        <v>57</v>
      </c>
      <c r="K78" s="7" t="s">
        <v>51</v>
      </c>
      <c r="L78" s="7" t="s">
        <v>25</v>
      </c>
      <c r="M78" s="7" t="s">
        <v>26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5.75" customHeight="1">
      <c r="A79" s="7" t="s">
        <v>101</v>
      </c>
      <c r="B79" t="str">
        <f t="shared" si="1"/>
        <v xml:space="preserve">Computer Experimental </v>
      </c>
      <c r="C79" s="21">
        <v>6685</v>
      </c>
      <c r="D79" s="7">
        <v>2020</v>
      </c>
      <c r="E79" s="7">
        <v>6685</v>
      </c>
      <c r="F79" s="8">
        <v>0.32919999999999999</v>
      </c>
      <c r="G79" s="8">
        <v>0.34560000000000002</v>
      </c>
      <c r="H79" s="8">
        <v>0.32519999999999999</v>
      </c>
      <c r="I79" s="7">
        <v>17.989999999999998</v>
      </c>
      <c r="J79" s="7" t="s">
        <v>80</v>
      </c>
      <c r="K79" s="7" t="s">
        <v>28</v>
      </c>
      <c r="L79" s="7" t="s">
        <v>25</v>
      </c>
      <c r="M79" s="7" t="s">
        <v>33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5.75" customHeight="1">
      <c r="A80" s="7" t="s">
        <v>21</v>
      </c>
      <c r="B80" t="str">
        <f t="shared" si="1"/>
        <v>Literature</v>
      </c>
      <c r="C80" s="21">
        <v>27572</v>
      </c>
      <c r="D80" s="7">
        <v>2021</v>
      </c>
      <c r="E80" s="7">
        <v>27572</v>
      </c>
      <c r="F80" s="8">
        <v>0.26500000000000001</v>
      </c>
      <c r="G80" s="8">
        <v>0.371</v>
      </c>
      <c r="H80" s="8">
        <v>0.36399999999999999</v>
      </c>
      <c r="I80" s="7">
        <v>16.809999999999999</v>
      </c>
      <c r="J80" s="7" t="s">
        <v>84</v>
      </c>
      <c r="K80" s="7" t="s">
        <v>85</v>
      </c>
      <c r="L80" s="7" t="s">
        <v>25</v>
      </c>
      <c r="M80" s="7" t="s">
        <v>33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5.75" customHeight="1">
      <c r="A81" s="7" t="s">
        <v>100</v>
      </c>
      <c r="B81" t="str">
        <f t="shared" si="1"/>
        <v>Math</v>
      </c>
      <c r="C81" s="21">
        <v>10550</v>
      </c>
      <c r="D81" s="7">
        <v>2021</v>
      </c>
      <c r="E81" s="7">
        <v>10550</v>
      </c>
      <c r="F81" s="8">
        <v>0.62050000000000005</v>
      </c>
      <c r="G81" s="8">
        <v>0.24579999999999999</v>
      </c>
      <c r="H81" s="8">
        <v>0.13370000000000001</v>
      </c>
      <c r="I81" s="7">
        <v>20</v>
      </c>
      <c r="J81" s="7" t="s">
        <v>86</v>
      </c>
      <c r="K81" s="7" t="s">
        <v>85</v>
      </c>
      <c r="L81" s="7" t="s">
        <v>29</v>
      </c>
      <c r="M81" s="7" t="s">
        <v>26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5.75" customHeight="1">
      <c r="A82" s="7" t="s">
        <v>99</v>
      </c>
      <c r="B82" t="str">
        <f t="shared" si="1"/>
        <v>Experimental Sc</v>
      </c>
      <c r="C82" s="21">
        <v>31841</v>
      </c>
      <c r="D82" s="7">
        <v>2021</v>
      </c>
      <c r="E82" s="7">
        <v>31841</v>
      </c>
      <c r="F82" s="8">
        <v>0.52929999999999999</v>
      </c>
      <c r="G82" s="8">
        <v>0.25390000000000001</v>
      </c>
      <c r="H82" s="8">
        <v>0.21679999999999999</v>
      </c>
      <c r="I82" s="7">
        <v>19.79</v>
      </c>
      <c r="J82" s="7" t="s">
        <v>87</v>
      </c>
      <c r="K82" s="7" t="s">
        <v>88</v>
      </c>
      <c r="L82" s="7" t="s">
        <v>29</v>
      </c>
      <c r="M82" s="7" t="s">
        <v>26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5.75" customHeight="1">
      <c r="A83" s="7" t="s">
        <v>30</v>
      </c>
      <c r="B83" t="str">
        <f t="shared" si="1"/>
        <v>Technique</v>
      </c>
      <c r="C83" s="21">
        <v>20238</v>
      </c>
      <c r="D83" s="7">
        <v>2021</v>
      </c>
      <c r="E83" s="7">
        <v>20238</v>
      </c>
      <c r="F83" s="8">
        <v>0.50590000000000002</v>
      </c>
      <c r="G83" s="8">
        <v>0.30359999999999998</v>
      </c>
      <c r="H83" s="8">
        <v>0.1905</v>
      </c>
      <c r="I83" s="7">
        <v>19.649999999999999</v>
      </c>
      <c r="J83" s="7" t="s">
        <v>39</v>
      </c>
      <c r="K83" s="7" t="s">
        <v>40</v>
      </c>
      <c r="L83" s="7" t="s">
        <v>29</v>
      </c>
      <c r="M83" s="7" t="s">
        <v>26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5.75" customHeight="1">
      <c r="A84" s="7" t="s">
        <v>97</v>
      </c>
      <c r="B84" t="str">
        <f t="shared" si="1"/>
        <v xml:space="preserve">Eco &amp; Mngmt </v>
      </c>
      <c r="C84" s="21">
        <v>47264</v>
      </c>
      <c r="D84" s="7">
        <v>2021</v>
      </c>
      <c r="E84" s="7">
        <v>47264</v>
      </c>
      <c r="F84" s="8">
        <v>0.41120000000000001</v>
      </c>
      <c r="G84" s="8">
        <v>0.2465</v>
      </c>
      <c r="H84" s="8">
        <v>0.34229999999999999</v>
      </c>
      <c r="I84" s="7">
        <v>18.13</v>
      </c>
      <c r="J84" s="7" t="s">
        <v>89</v>
      </c>
      <c r="K84" s="7" t="s">
        <v>40</v>
      </c>
      <c r="L84" s="7" t="s">
        <v>25</v>
      </c>
      <c r="M84" s="7" t="s">
        <v>33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5.75" customHeight="1">
      <c r="A85" s="7" t="s">
        <v>36</v>
      </c>
      <c r="B85" t="str">
        <f t="shared" si="1"/>
        <v>Sport</v>
      </c>
      <c r="C85" s="21">
        <v>1389</v>
      </c>
      <c r="D85" s="7">
        <v>2021</v>
      </c>
      <c r="E85" s="7">
        <v>1389</v>
      </c>
      <c r="F85" s="8">
        <v>0.67889999999999995</v>
      </c>
      <c r="G85" s="8">
        <v>0.26819999999999999</v>
      </c>
      <c r="H85" s="8">
        <v>5.2900000000000003E-2</v>
      </c>
      <c r="I85" s="7">
        <v>18.13</v>
      </c>
      <c r="J85" s="7" t="s">
        <v>47</v>
      </c>
      <c r="K85" s="7" t="s">
        <v>48</v>
      </c>
      <c r="L85" s="7" t="s">
        <v>25</v>
      </c>
      <c r="M85" s="7" t="s">
        <v>33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5.75" customHeight="1">
      <c r="A86" s="7" t="s">
        <v>101</v>
      </c>
      <c r="B86" t="str">
        <f t="shared" si="1"/>
        <v xml:space="preserve">Computer Experimental </v>
      </c>
      <c r="C86" s="21">
        <v>7204</v>
      </c>
      <c r="D86" s="7">
        <v>2021</v>
      </c>
      <c r="E86" s="7">
        <v>7204</v>
      </c>
      <c r="F86" s="8">
        <v>0.45079999999999998</v>
      </c>
      <c r="G86" s="8">
        <v>0.29709999999999998</v>
      </c>
      <c r="H86" s="8">
        <v>0.25209999999999999</v>
      </c>
      <c r="I86" s="7">
        <v>19.059999999999999</v>
      </c>
      <c r="J86" s="7" t="s">
        <v>90</v>
      </c>
      <c r="K86" s="7" t="s">
        <v>51</v>
      </c>
      <c r="L86" s="7" t="s">
        <v>25</v>
      </c>
      <c r="M86" s="7" t="s">
        <v>33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5.75" customHeight="1">
      <c r="A87" s="7" t="s">
        <v>21</v>
      </c>
      <c r="B87" t="str">
        <f t="shared" si="1"/>
        <v>Literature</v>
      </c>
      <c r="C87" s="21">
        <v>27672</v>
      </c>
      <c r="D87" s="7">
        <v>2021</v>
      </c>
      <c r="E87" s="7">
        <v>27672</v>
      </c>
      <c r="F87" s="8">
        <v>0.26500000000000001</v>
      </c>
      <c r="G87" s="8">
        <v>0.371</v>
      </c>
      <c r="H87" s="8">
        <v>0.36399999999999999</v>
      </c>
      <c r="I87" s="7">
        <v>16.809999999999999</v>
      </c>
      <c r="J87" s="4" t="s">
        <v>84</v>
      </c>
      <c r="K87" s="7" t="s">
        <v>85</v>
      </c>
      <c r="L87" s="7" t="s">
        <v>25</v>
      </c>
      <c r="M87" s="7" t="s">
        <v>33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5.75" customHeight="1">
      <c r="A88" s="7" t="s">
        <v>100</v>
      </c>
      <c r="B88" t="str">
        <f t="shared" si="1"/>
        <v>Math</v>
      </c>
      <c r="C88" s="21">
        <v>10550</v>
      </c>
      <c r="D88" s="7">
        <v>2021</v>
      </c>
      <c r="E88" s="7">
        <v>10550</v>
      </c>
      <c r="F88" s="8">
        <v>0.62050000000000005</v>
      </c>
      <c r="G88" s="8">
        <v>0.24579999999999999</v>
      </c>
      <c r="H88" s="8">
        <v>0.13370000000000001</v>
      </c>
      <c r="I88" s="7">
        <v>20</v>
      </c>
      <c r="J88" s="7" t="s">
        <v>86</v>
      </c>
      <c r="K88" s="7" t="s">
        <v>85</v>
      </c>
      <c r="L88" s="7" t="s">
        <v>29</v>
      </c>
      <c r="M88" s="7" t="s">
        <v>26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5.75" customHeight="1">
      <c r="A89" s="7" t="s">
        <v>99</v>
      </c>
      <c r="B89" t="str">
        <f t="shared" si="1"/>
        <v>Experimental Sc</v>
      </c>
      <c r="C89" s="21">
        <v>31841</v>
      </c>
      <c r="D89" s="7">
        <v>2021</v>
      </c>
      <c r="E89" s="7">
        <v>31841</v>
      </c>
      <c r="F89" s="8">
        <v>0.52929999999999999</v>
      </c>
      <c r="G89" s="8">
        <v>0.25390000000000001</v>
      </c>
      <c r="H89" s="8">
        <v>0.21679999999999999</v>
      </c>
      <c r="I89" s="7">
        <v>19.97</v>
      </c>
      <c r="J89" s="7" t="s">
        <v>87</v>
      </c>
      <c r="K89" s="7" t="s">
        <v>88</v>
      </c>
      <c r="L89" s="7" t="s">
        <v>29</v>
      </c>
      <c r="M89" s="7" t="s">
        <v>26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5.75" customHeight="1">
      <c r="A90" s="7" t="s">
        <v>30</v>
      </c>
      <c r="B90" t="str">
        <f t="shared" si="1"/>
        <v>Technique</v>
      </c>
      <c r="C90" s="21">
        <v>20238</v>
      </c>
      <c r="D90" s="7">
        <v>2021</v>
      </c>
      <c r="E90" s="7">
        <v>20238</v>
      </c>
      <c r="F90" s="8">
        <v>0.50590000000000002</v>
      </c>
      <c r="G90" s="8">
        <v>0.30359999999999998</v>
      </c>
      <c r="H90" s="8">
        <v>0.1905</v>
      </c>
      <c r="I90" s="7">
        <v>19.649999999999999</v>
      </c>
      <c r="J90" s="7" t="s">
        <v>39</v>
      </c>
      <c r="K90" s="7" t="s">
        <v>40</v>
      </c>
      <c r="L90" s="7" t="s">
        <v>29</v>
      </c>
      <c r="M90" s="7" t="s">
        <v>26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5.75" customHeight="1">
      <c r="A91" s="7" t="s">
        <v>97</v>
      </c>
      <c r="B91" t="str">
        <f t="shared" si="1"/>
        <v xml:space="preserve">Eco &amp; Mngmt </v>
      </c>
      <c r="C91" s="21">
        <v>47264</v>
      </c>
      <c r="D91" s="7">
        <v>2021</v>
      </c>
      <c r="E91" s="7">
        <v>47264</v>
      </c>
      <c r="F91" s="8">
        <v>0.41120000000000001</v>
      </c>
      <c r="G91" s="8">
        <v>0.2465</v>
      </c>
      <c r="H91" s="8">
        <v>0.34229999999999999</v>
      </c>
      <c r="I91" s="7">
        <v>18.13</v>
      </c>
      <c r="J91" s="7" t="s">
        <v>91</v>
      </c>
      <c r="K91" s="7" t="s">
        <v>40</v>
      </c>
      <c r="L91" s="7" t="s">
        <v>25</v>
      </c>
      <c r="M91" s="7" t="s">
        <v>33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5.75" customHeight="1">
      <c r="A92" s="7" t="s">
        <v>36</v>
      </c>
      <c r="B92" t="str">
        <f t="shared" si="1"/>
        <v>Sport</v>
      </c>
      <c r="C92" s="21">
        <v>1389</v>
      </c>
      <c r="D92" s="7">
        <v>2021</v>
      </c>
      <c r="E92" s="7">
        <v>1389</v>
      </c>
      <c r="F92" s="8">
        <v>0.67889999999999995</v>
      </c>
      <c r="G92" s="8">
        <v>0.26819999999999999</v>
      </c>
      <c r="H92" s="8">
        <v>5.2900000000000003E-2</v>
      </c>
      <c r="I92" s="7">
        <v>18.13</v>
      </c>
      <c r="J92" s="7" t="s">
        <v>47</v>
      </c>
      <c r="K92" s="7" t="s">
        <v>48</v>
      </c>
      <c r="L92" s="7" t="s">
        <v>25</v>
      </c>
      <c r="M92" s="7" t="s">
        <v>33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5.75" customHeight="1">
      <c r="A93" s="7" t="s">
        <v>101</v>
      </c>
      <c r="B93" t="str">
        <f t="shared" si="1"/>
        <v xml:space="preserve">Computer Experimental </v>
      </c>
      <c r="C93" s="21">
        <v>7204</v>
      </c>
      <c r="D93" s="7">
        <v>2021</v>
      </c>
      <c r="E93" s="7">
        <v>7204</v>
      </c>
      <c r="F93" s="8">
        <v>0.45079999999999998</v>
      </c>
      <c r="G93" s="8">
        <v>0.29709999999999998</v>
      </c>
      <c r="H93" s="8">
        <v>0.25209999999999999</v>
      </c>
      <c r="I93" s="7">
        <v>19.059999999999999</v>
      </c>
      <c r="J93" s="7" t="s">
        <v>92</v>
      </c>
      <c r="K93" s="7" t="s">
        <v>51</v>
      </c>
      <c r="L93" s="7" t="s">
        <v>25</v>
      </c>
      <c r="M93" s="7" t="s">
        <v>33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5.75" customHeight="1">
      <c r="A94" s="7" t="s">
        <v>21</v>
      </c>
      <c r="B94" t="str">
        <f t="shared" si="1"/>
        <v>Literature</v>
      </c>
      <c r="C94" s="21">
        <v>26931</v>
      </c>
      <c r="D94" s="7">
        <v>2022</v>
      </c>
      <c r="E94" s="7">
        <v>26931</v>
      </c>
      <c r="F94" s="8">
        <v>0.2235</v>
      </c>
      <c r="G94" s="8">
        <v>0.39190000000000003</v>
      </c>
      <c r="H94" s="8">
        <v>0.3846</v>
      </c>
      <c r="I94" s="7">
        <v>18.37</v>
      </c>
      <c r="J94" s="7" t="s">
        <v>93</v>
      </c>
      <c r="K94" s="7" t="s">
        <v>51</v>
      </c>
      <c r="L94" s="7" t="s">
        <v>25</v>
      </c>
      <c r="M94" s="7" t="s">
        <v>26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5.75" customHeight="1">
      <c r="A95" s="7" t="s">
        <v>100</v>
      </c>
      <c r="B95" t="str">
        <f t="shared" si="1"/>
        <v>Math</v>
      </c>
      <c r="C95" s="21">
        <v>8785</v>
      </c>
      <c r="D95" s="7">
        <v>2022</v>
      </c>
      <c r="E95" s="7">
        <v>8785</v>
      </c>
      <c r="F95" s="8">
        <v>0.66579999999999995</v>
      </c>
      <c r="G95" s="8">
        <v>0.2276</v>
      </c>
      <c r="H95" s="8">
        <v>0.1066</v>
      </c>
      <c r="I95" s="7">
        <v>19.96</v>
      </c>
      <c r="J95" s="7" t="s">
        <v>27</v>
      </c>
      <c r="K95" s="7" t="s">
        <v>28</v>
      </c>
      <c r="L95" s="7" t="s">
        <v>29</v>
      </c>
      <c r="M95" s="7" t="s">
        <v>33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5.75" customHeight="1">
      <c r="A96" s="7" t="s">
        <v>99</v>
      </c>
      <c r="B96" t="str">
        <f t="shared" si="1"/>
        <v>Experimental Sc</v>
      </c>
      <c r="C96" s="21">
        <v>26554</v>
      </c>
      <c r="D96" s="7">
        <v>2022</v>
      </c>
      <c r="E96" s="7">
        <v>26554</v>
      </c>
      <c r="F96" s="8">
        <v>0.41749999999999998</v>
      </c>
      <c r="G96" s="8">
        <v>0.27160000000000001</v>
      </c>
      <c r="H96" s="8">
        <v>0.31090000000000001</v>
      </c>
      <c r="I96" s="7">
        <v>19.39</v>
      </c>
      <c r="J96" s="7" t="s">
        <v>61</v>
      </c>
      <c r="K96" s="7" t="s">
        <v>51</v>
      </c>
      <c r="L96" s="7" t="s">
        <v>29</v>
      </c>
      <c r="M96" s="7" t="s">
        <v>33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5.75" customHeight="1">
      <c r="A97" s="7" t="s">
        <v>30</v>
      </c>
      <c r="B97" t="str">
        <f t="shared" si="1"/>
        <v>Technique</v>
      </c>
      <c r="C97" s="21">
        <v>17156</v>
      </c>
      <c r="D97" s="7">
        <v>2022</v>
      </c>
      <c r="E97" s="7">
        <v>17156</v>
      </c>
      <c r="F97" s="8">
        <v>0.46250000000000002</v>
      </c>
      <c r="G97" s="8">
        <v>0.32219999999999999</v>
      </c>
      <c r="H97" s="8">
        <v>0.21529999999999999</v>
      </c>
      <c r="I97" s="7">
        <v>19.54</v>
      </c>
      <c r="J97" s="7" t="s">
        <v>61</v>
      </c>
      <c r="K97" s="7" t="s">
        <v>51</v>
      </c>
      <c r="L97" s="7" t="s">
        <v>29</v>
      </c>
      <c r="M97" s="7" t="s">
        <v>33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5.75" customHeight="1">
      <c r="A98" s="7" t="s">
        <v>30</v>
      </c>
      <c r="B98" t="str">
        <f t="shared" si="1"/>
        <v>Technique</v>
      </c>
      <c r="C98" s="21">
        <v>17156</v>
      </c>
      <c r="D98" s="7">
        <v>2022</v>
      </c>
      <c r="E98" s="7">
        <v>17156</v>
      </c>
      <c r="F98" s="8">
        <v>0.46250000000000002</v>
      </c>
      <c r="G98" s="8">
        <v>0.32219999999999999</v>
      </c>
      <c r="H98" s="8">
        <v>0.21529999999999999</v>
      </c>
      <c r="I98" s="7">
        <v>19.54</v>
      </c>
      <c r="J98" s="7" t="s">
        <v>27</v>
      </c>
      <c r="K98" s="7" t="s">
        <v>28</v>
      </c>
      <c r="L98" s="7" t="s">
        <v>29</v>
      </c>
      <c r="M98" s="7" t="s">
        <v>33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5.75" customHeight="1">
      <c r="A99" s="7" t="s">
        <v>97</v>
      </c>
      <c r="B99" t="str">
        <f t="shared" si="1"/>
        <v xml:space="preserve">Eco &amp; Mngmt </v>
      </c>
      <c r="C99" s="21">
        <v>45655</v>
      </c>
      <c r="D99" s="7">
        <v>2022</v>
      </c>
      <c r="E99" s="7">
        <v>45655</v>
      </c>
      <c r="F99" s="8">
        <v>0.33629999999999999</v>
      </c>
      <c r="G99" s="8">
        <v>0.27950000000000003</v>
      </c>
      <c r="H99" s="8">
        <v>0.38419999999999999</v>
      </c>
      <c r="I99" s="7">
        <v>18.2</v>
      </c>
      <c r="J99" s="7" t="s">
        <v>94</v>
      </c>
      <c r="K99" s="7" t="s">
        <v>76</v>
      </c>
      <c r="L99" s="7" t="s">
        <v>25</v>
      </c>
      <c r="M99" s="7" t="s">
        <v>33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5.75" customHeight="1">
      <c r="A100" s="7" t="s">
        <v>36</v>
      </c>
      <c r="B100" t="str">
        <f t="shared" si="1"/>
        <v>Sport</v>
      </c>
      <c r="C100" s="21">
        <v>1632</v>
      </c>
      <c r="D100" s="7">
        <v>2022</v>
      </c>
      <c r="E100" s="7">
        <v>1632</v>
      </c>
      <c r="F100" s="8">
        <v>0.64070000000000005</v>
      </c>
      <c r="G100" s="8">
        <v>0.31569999999999998</v>
      </c>
      <c r="H100" s="8">
        <v>4.3599999999999903E-2</v>
      </c>
      <c r="I100" s="7">
        <v>18.02</v>
      </c>
      <c r="J100" s="7" t="s">
        <v>47</v>
      </c>
      <c r="K100" s="7" t="s">
        <v>48</v>
      </c>
      <c r="L100" s="7" t="s">
        <v>25</v>
      </c>
      <c r="M100" s="7" t="s">
        <v>26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5.75" customHeight="1">
      <c r="A101" s="7" t="s">
        <v>101</v>
      </c>
      <c r="B101" t="str">
        <f t="shared" si="1"/>
        <v xml:space="preserve">Computer Experimental </v>
      </c>
      <c r="C101" s="21">
        <v>6269</v>
      </c>
      <c r="D101" s="7">
        <v>2022</v>
      </c>
      <c r="E101" s="7">
        <v>6269</v>
      </c>
      <c r="F101" s="8">
        <v>0.49869999999999998</v>
      </c>
      <c r="G101" s="8">
        <v>0.25040000000000001</v>
      </c>
      <c r="H101" s="8">
        <v>0.25090000000000001</v>
      </c>
      <c r="I101" s="7">
        <v>18.89</v>
      </c>
      <c r="J101" s="7" t="s">
        <v>95</v>
      </c>
      <c r="K101" s="7" t="s">
        <v>28</v>
      </c>
      <c r="L101" s="7" t="s">
        <v>25</v>
      </c>
      <c r="M101" s="7" t="s">
        <v>26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5.75" customHeight="1">
      <c r="C102" s="22"/>
    </row>
    <row r="103" spans="1:30" ht="15.75" customHeight="1">
      <c r="C103" s="22"/>
    </row>
    <row r="104" spans="1:30" ht="15.75" customHeight="1">
      <c r="C104" s="22"/>
    </row>
    <row r="105" spans="1:30" ht="15.75" customHeight="1">
      <c r="C105" s="22"/>
    </row>
    <row r="106" spans="1:30" ht="15.75" customHeight="1">
      <c r="C106" s="22"/>
    </row>
    <row r="107" spans="1:30" ht="15.75" customHeight="1">
      <c r="C107" s="22"/>
    </row>
    <row r="108" spans="1:30" ht="15.75" customHeight="1">
      <c r="C108" s="22"/>
    </row>
    <row r="109" spans="1:30" ht="15.75" customHeight="1">
      <c r="C109" s="22"/>
    </row>
    <row r="110" spans="1:30" ht="15.75" customHeight="1">
      <c r="C110" s="22"/>
    </row>
    <row r="111" spans="1:30" ht="15.75" customHeight="1">
      <c r="C111" s="22"/>
    </row>
    <row r="112" spans="1:30" ht="15.75" customHeight="1">
      <c r="C112" s="22"/>
    </row>
    <row r="113" spans="3:3" ht="15.75" customHeight="1">
      <c r="C113" s="22"/>
    </row>
    <row r="114" spans="3:3" ht="15.75" customHeight="1">
      <c r="C114" s="22"/>
    </row>
    <row r="115" spans="3:3" ht="15.75" customHeight="1">
      <c r="C115" s="22"/>
    </row>
    <row r="116" spans="3:3" ht="15.75" customHeight="1">
      <c r="C116" s="22"/>
    </row>
    <row r="117" spans="3:3" ht="15.75" customHeight="1">
      <c r="C117" s="22"/>
    </row>
    <row r="118" spans="3:3" ht="15.75" customHeight="1">
      <c r="C118" s="22"/>
    </row>
    <row r="119" spans="3:3" ht="15.75" customHeight="1">
      <c r="C119" s="22"/>
    </row>
    <row r="120" spans="3:3" ht="15.75" customHeight="1">
      <c r="C120" s="22"/>
    </row>
    <row r="121" spans="3:3" ht="15.75" customHeight="1">
      <c r="C121" s="22"/>
    </row>
    <row r="122" spans="3:3" ht="15.75" customHeight="1">
      <c r="C122" s="22"/>
    </row>
    <row r="123" spans="3:3" ht="15.75" customHeight="1">
      <c r="C123" s="22"/>
    </row>
    <row r="124" spans="3:3" ht="15.75" customHeight="1">
      <c r="C124" s="22"/>
    </row>
    <row r="125" spans="3:3" ht="15.75" customHeight="1">
      <c r="C125" s="22"/>
    </row>
    <row r="126" spans="3:3" ht="15.75" customHeight="1">
      <c r="C126" s="22"/>
    </row>
    <row r="127" spans="3:3" ht="15.75" customHeight="1">
      <c r="C127" s="22"/>
    </row>
    <row r="128" spans="3:3" ht="15.75" customHeight="1">
      <c r="C128" s="22"/>
    </row>
    <row r="129" spans="3:3" ht="15.75" customHeight="1">
      <c r="C129" s="22"/>
    </row>
    <row r="130" spans="3:3" ht="15.75" customHeight="1">
      <c r="C130" s="22"/>
    </row>
    <row r="131" spans="3:3" ht="15.75" customHeight="1">
      <c r="C131" s="22"/>
    </row>
    <row r="132" spans="3:3" ht="15.75" customHeight="1">
      <c r="C132" s="22"/>
    </row>
    <row r="133" spans="3:3" ht="15.75" customHeight="1">
      <c r="C133" s="22"/>
    </row>
    <row r="134" spans="3:3" ht="15.75" customHeight="1">
      <c r="C134" s="22"/>
    </row>
    <row r="135" spans="3:3" ht="15.75" customHeight="1">
      <c r="C135" s="22"/>
    </row>
    <row r="136" spans="3:3" ht="15.75" customHeight="1">
      <c r="C136" s="22"/>
    </row>
    <row r="137" spans="3:3" ht="15.75" customHeight="1">
      <c r="C137" s="22"/>
    </row>
    <row r="138" spans="3:3" ht="15.75" customHeight="1">
      <c r="C138" s="22"/>
    </row>
    <row r="139" spans="3:3" ht="15.75" customHeight="1">
      <c r="C139" s="22"/>
    </row>
    <row r="140" spans="3:3" ht="15.75" customHeight="1">
      <c r="C140" s="22"/>
    </row>
    <row r="141" spans="3:3" ht="15.75" customHeight="1">
      <c r="C141" s="22"/>
    </row>
    <row r="142" spans="3:3" ht="15.75" customHeight="1">
      <c r="C142" s="22"/>
    </row>
    <row r="143" spans="3:3" ht="15.75" customHeight="1">
      <c r="C143" s="22"/>
    </row>
    <row r="144" spans="3:3" ht="15.75" customHeight="1">
      <c r="C144" s="22"/>
    </row>
    <row r="145" spans="3:3" ht="15.75" customHeight="1">
      <c r="C145" s="22"/>
    </row>
    <row r="146" spans="3:3" ht="15.75" customHeight="1">
      <c r="C146" s="22"/>
    </row>
    <row r="147" spans="3:3" ht="15.75" customHeight="1">
      <c r="C147" s="22"/>
    </row>
    <row r="148" spans="3:3" ht="15.75" customHeight="1">
      <c r="C148" s="22"/>
    </row>
    <row r="149" spans="3:3" ht="15.75" customHeight="1">
      <c r="C149" s="22"/>
    </row>
    <row r="150" spans="3:3" ht="15.75" customHeight="1">
      <c r="C150" s="22"/>
    </row>
    <row r="151" spans="3:3" ht="15.75" customHeight="1">
      <c r="C151" s="22"/>
    </row>
    <row r="152" spans="3:3" ht="15.75" customHeight="1">
      <c r="C152" s="22"/>
    </row>
    <row r="153" spans="3:3" ht="15.75" customHeight="1">
      <c r="C153" s="22"/>
    </row>
    <row r="154" spans="3:3" ht="15.75" customHeight="1">
      <c r="C154" s="22"/>
    </row>
    <row r="155" spans="3:3" ht="15.75" customHeight="1">
      <c r="C155" s="22"/>
    </row>
    <row r="156" spans="3:3" ht="15.75" customHeight="1">
      <c r="C156" s="22"/>
    </row>
    <row r="157" spans="3:3" ht="15.75" customHeight="1">
      <c r="C157" s="22"/>
    </row>
    <row r="158" spans="3:3" ht="15.75" customHeight="1">
      <c r="C158" s="22"/>
    </row>
    <row r="159" spans="3:3" ht="15.75" customHeight="1">
      <c r="C159" s="22"/>
    </row>
    <row r="160" spans="3:3" ht="15.75" customHeight="1">
      <c r="C160" s="22"/>
    </row>
    <row r="161" spans="3:3" ht="15.75" customHeight="1">
      <c r="C161" s="22"/>
    </row>
    <row r="162" spans="3:3" ht="15.75" customHeight="1">
      <c r="C162" s="22"/>
    </row>
    <row r="163" spans="3:3" ht="15.75" customHeight="1">
      <c r="C163" s="22"/>
    </row>
    <row r="164" spans="3:3" ht="15.75" customHeight="1">
      <c r="C164" s="22"/>
    </row>
    <row r="165" spans="3:3" ht="15.75" customHeight="1">
      <c r="C165" s="22"/>
    </row>
    <row r="166" spans="3:3" ht="15.75" customHeight="1">
      <c r="C166" s="22"/>
    </row>
    <row r="167" spans="3:3" ht="15.75" customHeight="1">
      <c r="C167" s="22"/>
    </row>
    <row r="168" spans="3:3" ht="15.75" customHeight="1">
      <c r="C168" s="22"/>
    </row>
    <row r="169" spans="3:3" ht="15.75" customHeight="1">
      <c r="C169" s="22"/>
    </row>
    <row r="170" spans="3:3" ht="15.75" customHeight="1">
      <c r="C170" s="22"/>
    </row>
    <row r="171" spans="3:3" ht="15.75" customHeight="1">
      <c r="C171" s="22"/>
    </row>
    <row r="172" spans="3:3" ht="15.75" customHeight="1">
      <c r="C172" s="22"/>
    </row>
    <row r="173" spans="3:3" ht="15.75" customHeight="1">
      <c r="C173" s="22"/>
    </row>
    <row r="174" spans="3:3" ht="15.75" customHeight="1">
      <c r="C174" s="22"/>
    </row>
    <row r="175" spans="3:3" ht="15.75" customHeight="1">
      <c r="C175" s="22"/>
    </row>
    <row r="176" spans="3:3" ht="15.75" customHeight="1">
      <c r="C176" s="22"/>
    </row>
    <row r="177" spans="3:3" ht="15.75" customHeight="1">
      <c r="C177" s="22"/>
    </row>
    <row r="178" spans="3:3" ht="15.75" customHeight="1">
      <c r="C178" s="22"/>
    </row>
    <row r="179" spans="3:3" ht="15.75" customHeight="1">
      <c r="C179" s="22"/>
    </row>
    <row r="180" spans="3:3" ht="15.75" customHeight="1">
      <c r="C180" s="22"/>
    </row>
    <row r="181" spans="3:3" ht="15.75" customHeight="1">
      <c r="C181" s="22"/>
    </row>
    <row r="182" spans="3:3" ht="15.75" customHeight="1">
      <c r="C182" s="22"/>
    </row>
    <row r="183" spans="3:3" ht="15.75" customHeight="1">
      <c r="C183" s="22"/>
    </row>
    <row r="184" spans="3:3" ht="15.75" customHeight="1">
      <c r="C184" s="22"/>
    </row>
    <row r="185" spans="3:3" ht="15.75" customHeight="1">
      <c r="C185" s="22"/>
    </row>
    <row r="186" spans="3:3" ht="15.75" customHeight="1">
      <c r="C186" s="22"/>
    </row>
    <row r="187" spans="3:3" ht="15.75" customHeight="1">
      <c r="C187" s="22"/>
    </row>
    <row r="188" spans="3:3" ht="15.75" customHeight="1">
      <c r="C188" s="22"/>
    </row>
    <row r="189" spans="3:3" ht="15.75" customHeight="1">
      <c r="C189" s="22"/>
    </row>
    <row r="190" spans="3:3" ht="15.75" customHeight="1">
      <c r="C190" s="22"/>
    </row>
    <row r="191" spans="3:3" ht="15.75" customHeight="1">
      <c r="C191" s="22"/>
    </row>
    <row r="192" spans="3:3" ht="15.75" customHeight="1">
      <c r="C192" s="22"/>
    </row>
    <row r="193" spans="3:3" ht="15.75" customHeight="1">
      <c r="C193" s="22"/>
    </row>
    <row r="194" spans="3:3" ht="15.75" customHeight="1">
      <c r="C194" s="22"/>
    </row>
    <row r="195" spans="3:3" ht="15.75" customHeight="1">
      <c r="C195" s="22"/>
    </row>
    <row r="196" spans="3:3" ht="15.75" customHeight="1">
      <c r="C196" s="22"/>
    </row>
    <row r="197" spans="3:3" ht="15.75" customHeight="1">
      <c r="C197" s="22"/>
    </row>
    <row r="198" spans="3:3" ht="15.75" customHeight="1">
      <c r="C198" s="22"/>
    </row>
    <row r="199" spans="3:3" ht="15.75" customHeight="1">
      <c r="C199" s="22"/>
    </row>
    <row r="200" spans="3:3" ht="15.75" customHeight="1">
      <c r="C200" s="22"/>
    </row>
    <row r="201" spans="3:3" ht="15.75" customHeight="1">
      <c r="C201" s="22"/>
    </row>
    <row r="202" spans="3:3" ht="15.75" customHeight="1">
      <c r="C202" s="22"/>
    </row>
    <row r="203" spans="3:3" ht="15.75" customHeight="1">
      <c r="C203" s="22"/>
    </row>
    <row r="204" spans="3:3" ht="15.75" customHeight="1">
      <c r="C204" s="22"/>
    </row>
    <row r="205" spans="3:3" ht="15.75" customHeight="1">
      <c r="C205" s="22"/>
    </row>
    <row r="206" spans="3:3" ht="15.75" customHeight="1">
      <c r="C206" s="22"/>
    </row>
    <row r="207" spans="3:3" ht="15.75" customHeight="1">
      <c r="C207" s="22"/>
    </row>
    <row r="208" spans="3:3" ht="15.75" customHeight="1">
      <c r="C208" s="22"/>
    </row>
    <row r="209" spans="3:3" ht="15.75" customHeight="1">
      <c r="C209" s="22"/>
    </row>
    <row r="210" spans="3:3" ht="15.75" customHeight="1">
      <c r="C210" s="22"/>
    </row>
    <row r="211" spans="3:3" ht="15.75" customHeight="1">
      <c r="C211" s="22"/>
    </row>
    <row r="212" spans="3:3" ht="15.75" customHeight="1">
      <c r="C212" s="22"/>
    </row>
    <row r="213" spans="3:3" ht="15.75" customHeight="1">
      <c r="C213" s="22"/>
    </row>
    <row r="214" spans="3:3" ht="15.75" customHeight="1">
      <c r="C214" s="22"/>
    </row>
    <row r="215" spans="3:3" ht="15.75" customHeight="1">
      <c r="C215" s="22"/>
    </row>
    <row r="216" spans="3:3" ht="15.75" customHeight="1">
      <c r="C216" s="22"/>
    </row>
    <row r="217" spans="3:3" ht="15.75" customHeight="1">
      <c r="C217" s="22"/>
    </row>
    <row r="218" spans="3:3" ht="15.75" customHeight="1">
      <c r="C218" s="22"/>
    </row>
    <row r="219" spans="3:3" ht="15.75" customHeight="1">
      <c r="C219" s="22"/>
    </row>
    <row r="220" spans="3:3" ht="15.75" customHeight="1">
      <c r="C220" s="22"/>
    </row>
    <row r="221" spans="3:3" ht="15.75" customHeight="1">
      <c r="C221" s="22"/>
    </row>
    <row r="222" spans="3:3" ht="15.75" customHeight="1">
      <c r="C222" s="22"/>
    </row>
    <row r="223" spans="3:3" ht="15.75" customHeight="1">
      <c r="C223" s="22"/>
    </row>
    <row r="224" spans="3:3" ht="15.75" customHeight="1">
      <c r="C224" s="22"/>
    </row>
    <row r="225" spans="3:3" ht="15.75" customHeight="1">
      <c r="C225" s="22"/>
    </row>
    <row r="226" spans="3:3" ht="15.75" customHeight="1">
      <c r="C226" s="22"/>
    </row>
    <row r="227" spans="3:3" ht="15.75" customHeight="1">
      <c r="C227" s="22"/>
    </row>
    <row r="228" spans="3:3" ht="15.75" customHeight="1">
      <c r="C228" s="22"/>
    </row>
    <row r="229" spans="3:3" ht="15.75" customHeight="1">
      <c r="C229" s="22"/>
    </row>
    <row r="230" spans="3:3" ht="15.75" customHeight="1">
      <c r="C230" s="22"/>
    </row>
    <row r="231" spans="3:3" ht="15.75" customHeight="1">
      <c r="C231" s="22"/>
    </row>
    <row r="232" spans="3:3" ht="15.75" customHeight="1">
      <c r="C232" s="22"/>
    </row>
    <row r="233" spans="3:3" ht="15.75" customHeight="1">
      <c r="C233" s="22"/>
    </row>
    <row r="234" spans="3:3" ht="15.75" customHeight="1">
      <c r="C234" s="22"/>
    </row>
    <row r="235" spans="3:3" ht="15.75" customHeight="1">
      <c r="C235" s="22"/>
    </row>
    <row r="236" spans="3:3" ht="15.75" customHeight="1">
      <c r="C236" s="22"/>
    </row>
    <row r="237" spans="3:3" ht="15.75" customHeight="1">
      <c r="C237" s="22"/>
    </row>
    <row r="238" spans="3:3" ht="15.75" customHeight="1">
      <c r="C238" s="22"/>
    </row>
    <row r="239" spans="3:3" ht="15.75" customHeight="1">
      <c r="C239" s="22"/>
    </row>
    <row r="240" spans="3:3" ht="15.75" customHeight="1">
      <c r="C240" s="22"/>
    </row>
    <row r="241" spans="3:3" ht="15.75" customHeight="1">
      <c r="C241" s="22"/>
    </row>
    <row r="242" spans="3:3" ht="15.75" customHeight="1">
      <c r="C242" s="22"/>
    </row>
    <row r="243" spans="3:3" ht="15.75" customHeight="1">
      <c r="C243" s="22"/>
    </row>
    <row r="244" spans="3:3" ht="15.75" customHeight="1">
      <c r="C244" s="22"/>
    </row>
    <row r="245" spans="3:3" ht="15.75" customHeight="1">
      <c r="C245" s="22"/>
    </row>
    <row r="246" spans="3:3" ht="15.75" customHeight="1">
      <c r="C246" s="22"/>
    </row>
    <row r="247" spans="3:3" ht="15.75" customHeight="1">
      <c r="C247" s="22"/>
    </row>
    <row r="248" spans="3:3" ht="15.75" customHeight="1">
      <c r="C248" s="22"/>
    </row>
    <row r="249" spans="3:3" ht="15.75" customHeight="1">
      <c r="C249" s="22"/>
    </row>
    <row r="250" spans="3:3" ht="15.75" customHeight="1">
      <c r="C250" s="22"/>
    </row>
    <row r="251" spans="3:3" ht="15.75" customHeight="1">
      <c r="C251" s="22"/>
    </row>
    <row r="252" spans="3:3" ht="15.75" customHeight="1">
      <c r="C252" s="22"/>
    </row>
    <row r="253" spans="3:3" ht="15.75" customHeight="1">
      <c r="C253" s="22"/>
    </row>
    <row r="254" spans="3:3" ht="15.75" customHeight="1">
      <c r="C254" s="22"/>
    </row>
    <row r="255" spans="3:3" ht="15.75" customHeight="1">
      <c r="C255" s="22"/>
    </row>
    <row r="256" spans="3:3" ht="15.75" customHeight="1">
      <c r="C256" s="22"/>
    </row>
    <row r="257" spans="3:3" ht="15.75" customHeight="1">
      <c r="C257" s="22"/>
    </row>
    <row r="258" spans="3:3" ht="15.75" customHeight="1">
      <c r="C258" s="22"/>
    </row>
    <row r="259" spans="3:3" ht="15.75" customHeight="1">
      <c r="C259" s="22"/>
    </row>
    <row r="260" spans="3:3" ht="15.75" customHeight="1">
      <c r="C260" s="22"/>
    </row>
    <row r="261" spans="3:3" ht="15.75" customHeight="1">
      <c r="C261" s="22"/>
    </row>
    <row r="262" spans="3:3" ht="15.75" customHeight="1">
      <c r="C262" s="22"/>
    </row>
    <row r="263" spans="3:3" ht="15.75" customHeight="1">
      <c r="C263" s="22"/>
    </row>
    <row r="264" spans="3:3" ht="15.75" customHeight="1">
      <c r="C264" s="22"/>
    </row>
    <row r="265" spans="3:3" ht="15.75" customHeight="1">
      <c r="C265" s="22"/>
    </row>
    <row r="266" spans="3:3" ht="15.75" customHeight="1">
      <c r="C266" s="22"/>
    </row>
    <row r="267" spans="3:3" ht="15.75" customHeight="1">
      <c r="C267" s="22"/>
    </row>
    <row r="268" spans="3:3" ht="15.75" customHeight="1">
      <c r="C268" s="22"/>
    </row>
    <row r="269" spans="3:3" ht="15.75" customHeight="1">
      <c r="C269" s="22"/>
    </row>
    <row r="270" spans="3:3" ht="15.75" customHeight="1">
      <c r="C270" s="22"/>
    </row>
    <row r="271" spans="3:3" ht="15.75" customHeight="1">
      <c r="C271" s="22"/>
    </row>
    <row r="272" spans="3:3" ht="15.75" customHeight="1">
      <c r="C272" s="22"/>
    </row>
    <row r="273" spans="3:3" ht="15.75" customHeight="1">
      <c r="C273" s="22"/>
    </row>
    <row r="274" spans="3:3" ht="15.75" customHeight="1">
      <c r="C274" s="22"/>
    </row>
    <row r="275" spans="3:3" ht="15.75" customHeight="1">
      <c r="C275" s="22"/>
    </row>
    <row r="276" spans="3:3" ht="15.75" customHeight="1">
      <c r="C276" s="22"/>
    </row>
    <row r="277" spans="3:3" ht="15.75" customHeight="1">
      <c r="C277" s="22"/>
    </row>
    <row r="278" spans="3:3" ht="15.75" customHeight="1">
      <c r="C278" s="22"/>
    </row>
    <row r="279" spans="3:3" ht="15.75" customHeight="1">
      <c r="C279" s="22"/>
    </row>
    <row r="280" spans="3:3" ht="15.75" customHeight="1">
      <c r="C280" s="22"/>
    </row>
    <row r="281" spans="3:3" ht="15.75" customHeight="1">
      <c r="C281" s="22"/>
    </row>
    <row r="282" spans="3:3" ht="15.75" customHeight="1">
      <c r="C282" s="22"/>
    </row>
    <row r="283" spans="3:3" ht="15.75" customHeight="1">
      <c r="C283" s="22"/>
    </row>
    <row r="284" spans="3:3" ht="15.75" customHeight="1">
      <c r="C284" s="22"/>
    </row>
    <row r="285" spans="3:3" ht="15.75" customHeight="1">
      <c r="C285" s="22"/>
    </row>
    <row r="286" spans="3:3" ht="15.75" customHeight="1">
      <c r="C286" s="22"/>
    </row>
    <row r="287" spans="3:3" ht="15.75" customHeight="1">
      <c r="C287" s="22"/>
    </row>
    <row r="288" spans="3:3" ht="15.75" customHeight="1">
      <c r="C288" s="22"/>
    </row>
    <row r="289" spans="3:3" ht="15.75" customHeight="1">
      <c r="C289" s="22"/>
    </row>
    <row r="290" spans="3:3" ht="15.75" customHeight="1">
      <c r="C290" s="22"/>
    </row>
    <row r="291" spans="3:3" ht="15.75" customHeight="1">
      <c r="C291" s="22"/>
    </row>
    <row r="292" spans="3:3" ht="15.75" customHeight="1">
      <c r="C292" s="22"/>
    </row>
    <row r="293" spans="3:3" ht="15.75" customHeight="1">
      <c r="C293" s="22"/>
    </row>
    <row r="294" spans="3:3" ht="15.75" customHeight="1">
      <c r="C294" s="22"/>
    </row>
    <row r="295" spans="3:3" ht="15.75" customHeight="1">
      <c r="C295" s="22"/>
    </row>
    <row r="296" spans="3:3" ht="15.75" customHeight="1">
      <c r="C296" s="22"/>
    </row>
    <row r="297" spans="3:3" ht="15.75" customHeight="1">
      <c r="C297" s="22"/>
    </row>
    <row r="298" spans="3:3" ht="15.75" customHeight="1">
      <c r="C298" s="22"/>
    </row>
    <row r="299" spans="3:3" ht="15.75" customHeight="1">
      <c r="C299" s="22"/>
    </row>
    <row r="300" spans="3:3" ht="15.75" customHeight="1">
      <c r="C300" s="22"/>
    </row>
    <row r="301" spans="3:3" ht="15.75" customHeight="1">
      <c r="C301" s="22"/>
    </row>
    <row r="302" spans="3:3" ht="15.75" customHeight="1">
      <c r="C302" s="22"/>
    </row>
    <row r="303" spans="3:3" ht="15.75" customHeight="1">
      <c r="C303" s="22"/>
    </row>
    <row r="304" spans="3:3" ht="15.75" customHeight="1">
      <c r="C304" s="22"/>
    </row>
    <row r="305" spans="3:3" ht="15.75" customHeight="1">
      <c r="C305" s="22"/>
    </row>
    <row r="306" spans="3:3" ht="15.75" customHeight="1">
      <c r="C306" s="22"/>
    </row>
    <row r="307" spans="3:3" ht="15.75" customHeight="1">
      <c r="C307" s="22"/>
    </row>
    <row r="308" spans="3:3" ht="15.75" customHeight="1">
      <c r="C308" s="22"/>
    </row>
    <row r="309" spans="3:3" ht="15.75" customHeight="1">
      <c r="C309" s="22"/>
    </row>
    <row r="310" spans="3:3" ht="15.75" customHeight="1">
      <c r="C310" s="22"/>
    </row>
    <row r="311" spans="3:3" ht="15.75" customHeight="1">
      <c r="C311" s="22"/>
    </row>
    <row r="312" spans="3:3" ht="15.75" customHeight="1">
      <c r="C312" s="22"/>
    </row>
    <row r="313" spans="3:3" ht="15.75" customHeight="1">
      <c r="C313" s="22"/>
    </row>
    <row r="314" spans="3:3" ht="15.75" customHeight="1">
      <c r="C314" s="22"/>
    </row>
    <row r="315" spans="3:3" ht="15.75" customHeight="1">
      <c r="C315" s="22"/>
    </row>
    <row r="316" spans="3:3" ht="15.75" customHeight="1">
      <c r="C316" s="22"/>
    </row>
    <row r="317" spans="3:3" ht="15.75" customHeight="1">
      <c r="C317" s="22"/>
    </row>
    <row r="318" spans="3:3" ht="15.75" customHeight="1">
      <c r="C318" s="22"/>
    </row>
    <row r="319" spans="3:3" ht="15.75" customHeight="1">
      <c r="C319" s="22"/>
    </row>
    <row r="320" spans="3:3" ht="15.75" customHeight="1">
      <c r="C320" s="22"/>
    </row>
    <row r="321" spans="3:3" ht="15.75" customHeight="1">
      <c r="C321" s="22"/>
    </row>
    <row r="322" spans="3:3" ht="15.75" customHeight="1">
      <c r="C322" s="22"/>
    </row>
    <row r="323" spans="3:3" ht="15.75" customHeight="1">
      <c r="C323" s="22"/>
    </row>
    <row r="324" spans="3:3" ht="15.75" customHeight="1">
      <c r="C324" s="22"/>
    </row>
    <row r="325" spans="3:3" ht="15.75" customHeight="1">
      <c r="C325" s="22"/>
    </row>
    <row r="326" spans="3:3" ht="15.75" customHeight="1">
      <c r="C326" s="22"/>
    </row>
    <row r="327" spans="3:3" ht="15.75" customHeight="1">
      <c r="C327" s="22"/>
    </row>
    <row r="328" spans="3:3" ht="15.75" customHeight="1">
      <c r="C328" s="22"/>
    </row>
    <row r="329" spans="3:3" ht="15.75" customHeight="1">
      <c r="C329" s="22"/>
    </row>
    <row r="330" spans="3:3" ht="15.75" customHeight="1">
      <c r="C330" s="22"/>
    </row>
    <row r="331" spans="3:3" ht="15.75" customHeight="1">
      <c r="C331" s="22"/>
    </row>
    <row r="332" spans="3:3" ht="15.75" customHeight="1">
      <c r="C332" s="22"/>
    </row>
    <row r="333" spans="3:3" ht="15.75" customHeight="1">
      <c r="C333" s="22"/>
    </row>
    <row r="334" spans="3:3" ht="15.75" customHeight="1">
      <c r="C334" s="22"/>
    </row>
    <row r="335" spans="3:3" ht="15.75" customHeight="1">
      <c r="C335" s="22"/>
    </row>
    <row r="336" spans="3:3" ht="15.75" customHeight="1">
      <c r="C336" s="22"/>
    </row>
    <row r="337" spans="3:3" ht="15.75" customHeight="1">
      <c r="C337" s="22"/>
    </row>
    <row r="338" spans="3:3" ht="15.75" customHeight="1">
      <c r="C338" s="22"/>
    </row>
    <row r="339" spans="3:3" ht="15.75" customHeight="1">
      <c r="C339" s="22"/>
    </row>
    <row r="340" spans="3:3" ht="15.75" customHeight="1">
      <c r="C340" s="22"/>
    </row>
    <row r="341" spans="3:3" ht="15.75" customHeight="1">
      <c r="C341" s="22"/>
    </row>
    <row r="342" spans="3:3" ht="15.75" customHeight="1">
      <c r="C342" s="22"/>
    </row>
    <row r="343" spans="3:3" ht="15.75" customHeight="1">
      <c r="C343" s="22"/>
    </row>
    <row r="344" spans="3:3" ht="15.75" customHeight="1">
      <c r="C344" s="22"/>
    </row>
    <row r="345" spans="3:3" ht="15.75" customHeight="1">
      <c r="C345" s="22"/>
    </row>
    <row r="346" spans="3:3" ht="15.75" customHeight="1">
      <c r="C346" s="22"/>
    </row>
    <row r="347" spans="3:3" ht="15.75" customHeight="1">
      <c r="C347" s="22"/>
    </row>
    <row r="348" spans="3:3" ht="15.75" customHeight="1">
      <c r="C348" s="22"/>
    </row>
    <row r="349" spans="3:3" ht="15.75" customHeight="1">
      <c r="C349" s="22"/>
    </row>
    <row r="350" spans="3:3" ht="15.75" customHeight="1">
      <c r="C350" s="22"/>
    </row>
    <row r="351" spans="3:3" ht="15.75" customHeight="1">
      <c r="C351" s="22"/>
    </row>
    <row r="352" spans="3:3" ht="15.75" customHeight="1">
      <c r="C352" s="22"/>
    </row>
    <row r="353" spans="3:3" ht="15.75" customHeight="1">
      <c r="C353" s="22"/>
    </row>
    <row r="354" spans="3:3" ht="15.75" customHeight="1">
      <c r="C354" s="22"/>
    </row>
    <row r="355" spans="3:3" ht="15.75" customHeight="1">
      <c r="C355" s="22"/>
    </row>
    <row r="356" spans="3:3" ht="15.75" customHeight="1">
      <c r="C356" s="22"/>
    </row>
    <row r="357" spans="3:3" ht="15.75" customHeight="1">
      <c r="C357" s="22"/>
    </row>
    <row r="358" spans="3:3" ht="15.75" customHeight="1">
      <c r="C358" s="22"/>
    </row>
    <row r="359" spans="3:3" ht="15.75" customHeight="1">
      <c r="C359" s="22"/>
    </row>
    <row r="360" spans="3:3" ht="15.75" customHeight="1">
      <c r="C360" s="22"/>
    </row>
    <row r="361" spans="3:3" ht="15.75" customHeight="1">
      <c r="C361" s="22"/>
    </row>
    <row r="362" spans="3:3" ht="15.75" customHeight="1">
      <c r="C362" s="22"/>
    </row>
    <row r="363" spans="3:3" ht="15.75" customHeight="1">
      <c r="C363" s="22"/>
    </row>
    <row r="364" spans="3:3" ht="15.75" customHeight="1">
      <c r="C364" s="22"/>
    </row>
    <row r="365" spans="3:3" ht="15.75" customHeight="1">
      <c r="C365" s="22"/>
    </row>
    <row r="366" spans="3:3" ht="15.75" customHeight="1">
      <c r="C366" s="22"/>
    </row>
    <row r="367" spans="3:3" ht="15.75" customHeight="1">
      <c r="C367" s="22"/>
    </row>
    <row r="368" spans="3:3" ht="15.75" customHeight="1">
      <c r="C368" s="22"/>
    </row>
    <row r="369" spans="3:3" ht="15.75" customHeight="1">
      <c r="C369" s="22"/>
    </row>
    <row r="370" spans="3:3" ht="15.75" customHeight="1">
      <c r="C370" s="22"/>
    </row>
    <row r="371" spans="3:3" ht="15.75" customHeight="1">
      <c r="C371" s="22"/>
    </row>
    <row r="372" spans="3:3" ht="15.75" customHeight="1">
      <c r="C372" s="22"/>
    </row>
    <row r="373" spans="3:3" ht="15.75" customHeight="1">
      <c r="C373" s="22"/>
    </row>
    <row r="374" spans="3:3" ht="15.75" customHeight="1">
      <c r="C374" s="22"/>
    </row>
    <row r="375" spans="3:3" ht="15.75" customHeight="1">
      <c r="C375" s="22"/>
    </row>
    <row r="376" spans="3:3" ht="15.75" customHeight="1">
      <c r="C376" s="22"/>
    </row>
    <row r="377" spans="3:3" ht="15.75" customHeight="1">
      <c r="C377" s="22"/>
    </row>
    <row r="378" spans="3:3" ht="15.75" customHeight="1">
      <c r="C378" s="22"/>
    </row>
    <row r="379" spans="3:3" ht="15.75" customHeight="1">
      <c r="C379" s="22"/>
    </row>
    <row r="380" spans="3:3" ht="15.75" customHeight="1">
      <c r="C380" s="22"/>
    </row>
    <row r="381" spans="3:3" ht="15.75" customHeight="1">
      <c r="C381" s="22"/>
    </row>
    <row r="382" spans="3:3" ht="15.75" customHeight="1">
      <c r="C382" s="22"/>
    </row>
    <row r="383" spans="3:3" ht="15.75" customHeight="1">
      <c r="C383" s="22"/>
    </row>
    <row r="384" spans="3:3" ht="15.75" customHeight="1">
      <c r="C384" s="22"/>
    </row>
    <row r="385" spans="3:3" ht="15.75" customHeight="1">
      <c r="C385" s="22"/>
    </row>
    <row r="386" spans="3:3" ht="15.75" customHeight="1">
      <c r="C386" s="22"/>
    </row>
    <row r="387" spans="3:3" ht="15.75" customHeight="1">
      <c r="C387" s="22"/>
    </row>
    <row r="388" spans="3:3" ht="15.75" customHeight="1">
      <c r="C388" s="22"/>
    </row>
    <row r="389" spans="3:3" ht="15.75" customHeight="1">
      <c r="C389" s="22"/>
    </row>
    <row r="390" spans="3:3" ht="15.75" customHeight="1">
      <c r="C390" s="22"/>
    </row>
    <row r="391" spans="3:3" ht="15.75" customHeight="1">
      <c r="C391" s="22"/>
    </row>
    <row r="392" spans="3:3" ht="15.75" customHeight="1">
      <c r="C392" s="22"/>
    </row>
    <row r="393" spans="3:3" ht="15.75" customHeight="1">
      <c r="C393" s="22"/>
    </row>
    <row r="394" spans="3:3" ht="15.75" customHeight="1">
      <c r="C394" s="22"/>
    </row>
    <row r="395" spans="3:3" ht="15.75" customHeight="1">
      <c r="C395" s="22"/>
    </row>
    <row r="396" spans="3:3" ht="15.75" customHeight="1">
      <c r="C396" s="22"/>
    </row>
    <row r="397" spans="3:3" ht="15.75" customHeight="1">
      <c r="C397" s="22"/>
    </row>
    <row r="398" spans="3:3" ht="15.75" customHeight="1">
      <c r="C398" s="22"/>
    </row>
    <row r="399" spans="3:3" ht="15.75" customHeight="1">
      <c r="C399" s="22"/>
    </row>
    <row r="400" spans="3:3" ht="15.75" customHeight="1">
      <c r="C400" s="22"/>
    </row>
    <row r="401" spans="3:3" ht="15.75" customHeight="1">
      <c r="C401" s="22"/>
    </row>
    <row r="402" spans="3:3" ht="15.75" customHeight="1">
      <c r="C402" s="22"/>
    </row>
    <row r="403" spans="3:3" ht="15.75" customHeight="1">
      <c r="C403" s="22"/>
    </row>
    <row r="404" spans="3:3" ht="15.75" customHeight="1">
      <c r="C404" s="22"/>
    </row>
    <row r="405" spans="3:3" ht="15.75" customHeight="1">
      <c r="C405" s="22"/>
    </row>
    <row r="406" spans="3:3" ht="15.75" customHeight="1">
      <c r="C406" s="22"/>
    </row>
    <row r="407" spans="3:3" ht="15.75" customHeight="1">
      <c r="C407" s="22"/>
    </row>
    <row r="408" spans="3:3" ht="15.75" customHeight="1">
      <c r="C408" s="22"/>
    </row>
    <row r="409" spans="3:3" ht="15.75" customHeight="1">
      <c r="C409" s="22"/>
    </row>
    <row r="410" spans="3:3" ht="15.75" customHeight="1">
      <c r="C410" s="22"/>
    </row>
    <row r="411" spans="3:3" ht="15.75" customHeight="1">
      <c r="C411" s="22"/>
    </row>
    <row r="412" spans="3:3" ht="15.75" customHeight="1">
      <c r="C412" s="22"/>
    </row>
    <row r="413" spans="3:3" ht="15.75" customHeight="1">
      <c r="C413" s="22"/>
    </row>
    <row r="414" spans="3:3" ht="15.75" customHeight="1">
      <c r="C414" s="22"/>
    </row>
    <row r="415" spans="3:3" ht="15.75" customHeight="1">
      <c r="C415" s="22"/>
    </row>
    <row r="416" spans="3:3" ht="15.75" customHeight="1">
      <c r="C416" s="22"/>
    </row>
    <row r="417" spans="3:3" ht="15.75" customHeight="1">
      <c r="C417" s="22"/>
    </row>
    <row r="418" spans="3:3" ht="15.75" customHeight="1">
      <c r="C418" s="22"/>
    </row>
    <row r="419" spans="3:3" ht="15.75" customHeight="1">
      <c r="C419" s="22"/>
    </row>
    <row r="420" spans="3:3" ht="15.75" customHeight="1">
      <c r="C420" s="22"/>
    </row>
    <row r="421" spans="3:3" ht="15.75" customHeight="1">
      <c r="C421" s="22"/>
    </row>
    <row r="422" spans="3:3" ht="15.75" customHeight="1">
      <c r="C422" s="22"/>
    </row>
    <row r="423" spans="3:3" ht="15.75" customHeight="1">
      <c r="C423" s="22"/>
    </row>
    <row r="424" spans="3:3" ht="15.75" customHeight="1">
      <c r="C424" s="22"/>
    </row>
    <row r="425" spans="3:3" ht="15.75" customHeight="1">
      <c r="C425" s="22"/>
    </row>
    <row r="426" spans="3:3" ht="15.75" customHeight="1">
      <c r="C426" s="22"/>
    </row>
    <row r="427" spans="3:3" ht="15.75" customHeight="1">
      <c r="C427" s="22"/>
    </row>
    <row r="428" spans="3:3" ht="15.75" customHeight="1">
      <c r="C428" s="22"/>
    </row>
    <row r="429" spans="3:3" ht="15.75" customHeight="1">
      <c r="C429" s="22"/>
    </row>
    <row r="430" spans="3:3" ht="15.75" customHeight="1">
      <c r="C430" s="22"/>
    </row>
    <row r="431" spans="3:3" ht="15.75" customHeight="1">
      <c r="C431" s="22"/>
    </row>
    <row r="432" spans="3:3" ht="15.75" customHeight="1">
      <c r="C432" s="22"/>
    </row>
    <row r="433" spans="3:3" ht="15.75" customHeight="1">
      <c r="C433" s="22"/>
    </row>
    <row r="434" spans="3:3" ht="15.75" customHeight="1">
      <c r="C434" s="22"/>
    </row>
    <row r="435" spans="3:3" ht="15.75" customHeight="1">
      <c r="C435" s="22"/>
    </row>
    <row r="436" spans="3:3" ht="15.75" customHeight="1">
      <c r="C436" s="22"/>
    </row>
    <row r="437" spans="3:3" ht="15.75" customHeight="1">
      <c r="C437" s="22"/>
    </row>
    <row r="438" spans="3:3" ht="15.75" customHeight="1">
      <c r="C438" s="22"/>
    </row>
    <row r="439" spans="3:3" ht="15.75" customHeight="1">
      <c r="C439" s="22"/>
    </row>
    <row r="440" spans="3:3" ht="15.75" customHeight="1">
      <c r="C440" s="22"/>
    </row>
    <row r="441" spans="3:3" ht="15.75" customHeight="1">
      <c r="C441" s="22"/>
    </row>
    <row r="442" spans="3:3" ht="15.75" customHeight="1">
      <c r="C442" s="22"/>
    </row>
    <row r="443" spans="3:3" ht="15.75" customHeight="1">
      <c r="C443" s="22"/>
    </row>
    <row r="444" spans="3:3" ht="15.75" customHeight="1">
      <c r="C444" s="22"/>
    </row>
    <row r="445" spans="3:3" ht="15.75" customHeight="1">
      <c r="C445" s="22"/>
    </row>
    <row r="446" spans="3:3" ht="15.75" customHeight="1">
      <c r="C446" s="22"/>
    </row>
    <row r="447" spans="3:3" ht="15.75" customHeight="1">
      <c r="C447" s="22"/>
    </row>
    <row r="448" spans="3:3" ht="15.75" customHeight="1">
      <c r="C448" s="22"/>
    </row>
    <row r="449" spans="3:3" ht="15.75" customHeight="1">
      <c r="C449" s="22"/>
    </row>
    <row r="450" spans="3:3" ht="15.75" customHeight="1">
      <c r="C450" s="22"/>
    </row>
    <row r="451" spans="3:3" ht="15.75" customHeight="1">
      <c r="C451" s="22"/>
    </row>
    <row r="452" spans="3:3" ht="15.75" customHeight="1">
      <c r="C452" s="22"/>
    </row>
    <row r="453" spans="3:3" ht="15.75" customHeight="1">
      <c r="C453" s="22"/>
    </row>
    <row r="454" spans="3:3" ht="15.75" customHeight="1">
      <c r="C454" s="22"/>
    </row>
    <row r="455" spans="3:3" ht="15.75" customHeight="1">
      <c r="C455" s="22"/>
    </row>
    <row r="456" spans="3:3" ht="15.75" customHeight="1">
      <c r="C456" s="22"/>
    </row>
    <row r="457" spans="3:3" ht="15.75" customHeight="1">
      <c r="C457" s="22"/>
    </row>
    <row r="458" spans="3:3" ht="15.75" customHeight="1">
      <c r="C458" s="22"/>
    </row>
    <row r="459" spans="3:3" ht="15.75" customHeight="1">
      <c r="C459" s="22"/>
    </row>
    <row r="460" spans="3:3" ht="15.75" customHeight="1">
      <c r="C460" s="22"/>
    </row>
    <row r="461" spans="3:3" ht="15.75" customHeight="1">
      <c r="C461" s="22"/>
    </row>
    <row r="462" spans="3:3" ht="15.75" customHeight="1">
      <c r="C462" s="22"/>
    </row>
    <row r="463" spans="3:3" ht="15.75" customHeight="1">
      <c r="C463" s="22"/>
    </row>
    <row r="464" spans="3:3" ht="15.75" customHeight="1">
      <c r="C464" s="22"/>
    </row>
    <row r="465" spans="3:3" ht="15.75" customHeight="1">
      <c r="C465" s="22"/>
    </row>
    <row r="466" spans="3:3" ht="15.75" customHeight="1">
      <c r="C466" s="22"/>
    </row>
    <row r="467" spans="3:3" ht="15.75" customHeight="1">
      <c r="C467" s="22"/>
    </row>
    <row r="468" spans="3:3" ht="15.75" customHeight="1">
      <c r="C468" s="22"/>
    </row>
    <row r="469" spans="3:3" ht="15.75" customHeight="1">
      <c r="C469" s="22"/>
    </row>
    <row r="470" spans="3:3" ht="15.75" customHeight="1">
      <c r="C470" s="22"/>
    </row>
    <row r="471" spans="3:3" ht="15.75" customHeight="1">
      <c r="C471" s="22"/>
    </row>
    <row r="472" spans="3:3" ht="15.75" customHeight="1">
      <c r="C472" s="22"/>
    </row>
    <row r="473" spans="3:3" ht="15.75" customHeight="1">
      <c r="C473" s="22"/>
    </row>
    <row r="474" spans="3:3" ht="15.75" customHeight="1">
      <c r="C474" s="22"/>
    </row>
    <row r="475" spans="3:3" ht="15.75" customHeight="1">
      <c r="C475" s="22"/>
    </row>
    <row r="476" spans="3:3" ht="15.75" customHeight="1">
      <c r="C476" s="22"/>
    </row>
    <row r="477" spans="3:3" ht="15.75" customHeight="1">
      <c r="C477" s="22"/>
    </row>
    <row r="478" spans="3:3" ht="15.75" customHeight="1">
      <c r="C478" s="22"/>
    </row>
    <row r="479" spans="3:3" ht="15.75" customHeight="1">
      <c r="C479" s="22"/>
    </row>
    <row r="480" spans="3:3" ht="15.75" customHeight="1">
      <c r="C480" s="22"/>
    </row>
    <row r="481" spans="3:3" ht="15.75" customHeight="1">
      <c r="C481" s="22"/>
    </row>
    <row r="482" spans="3:3" ht="15.75" customHeight="1">
      <c r="C482" s="22"/>
    </row>
    <row r="483" spans="3:3" ht="15.75" customHeight="1">
      <c r="C483" s="22"/>
    </row>
    <row r="484" spans="3:3" ht="15.75" customHeight="1">
      <c r="C484" s="22"/>
    </row>
    <row r="485" spans="3:3" ht="15.75" customHeight="1">
      <c r="C485" s="22"/>
    </row>
    <row r="486" spans="3:3" ht="15.75" customHeight="1">
      <c r="C486" s="22"/>
    </row>
    <row r="487" spans="3:3" ht="15.75" customHeight="1">
      <c r="C487" s="22"/>
    </row>
    <row r="488" spans="3:3" ht="15.75" customHeight="1">
      <c r="C488" s="22"/>
    </row>
    <row r="489" spans="3:3" ht="15.75" customHeight="1">
      <c r="C489" s="22"/>
    </row>
    <row r="490" spans="3:3" ht="15.75" customHeight="1">
      <c r="C490" s="22"/>
    </row>
    <row r="491" spans="3:3" ht="15.75" customHeight="1">
      <c r="C491" s="22"/>
    </row>
    <row r="492" spans="3:3" ht="15.75" customHeight="1">
      <c r="C492" s="22"/>
    </row>
    <row r="493" spans="3:3" ht="15.75" customHeight="1">
      <c r="C493" s="22"/>
    </row>
    <row r="494" spans="3:3" ht="15.75" customHeight="1">
      <c r="C494" s="22"/>
    </row>
    <row r="495" spans="3:3" ht="15.75" customHeight="1">
      <c r="C495" s="22"/>
    </row>
    <row r="496" spans="3:3" ht="15.75" customHeight="1">
      <c r="C496" s="22"/>
    </row>
    <row r="497" spans="3:3" ht="15.75" customHeight="1">
      <c r="C497" s="22"/>
    </row>
    <row r="498" spans="3:3" ht="15.75" customHeight="1">
      <c r="C498" s="22"/>
    </row>
    <row r="499" spans="3:3" ht="15.75" customHeight="1">
      <c r="C499" s="22"/>
    </row>
    <row r="500" spans="3:3" ht="15.75" customHeight="1">
      <c r="C500" s="22"/>
    </row>
    <row r="501" spans="3:3" ht="15.75" customHeight="1">
      <c r="C501" s="22"/>
    </row>
    <row r="502" spans="3:3" ht="15.75" customHeight="1">
      <c r="C502" s="22"/>
    </row>
    <row r="503" spans="3:3" ht="15.75" customHeight="1">
      <c r="C503" s="22"/>
    </row>
    <row r="504" spans="3:3" ht="15.75" customHeight="1">
      <c r="C504" s="22"/>
    </row>
    <row r="505" spans="3:3" ht="15.75" customHeight="1">
      <c r="C505" s="22"/>
    </row>
    <row r="506" spans="3:3" ht="15.75" customHeight="1">
      <c r="C506" s="22"/>
    </row>
    <row r="507" spans="3:3" ht="15.75" customHeight="1">
      <c r="C507" s="22"/>
    </row>
    <row r="508" spans="3:3" ht="15.75" customHeight="1">
      <c r="C508" s="22"/>
    </row>
    <row r="509" spans="3:3" ht="15.75" customHeight="1">
      <c r="C509" s="22"/>
    </row>
    <row r="510" spans="3:3" ht="15.75" customHeight="1">
      <c r="C510" s="22"/>
    </row>
    <row r="511" spans="3:3" ht="15.75" customHeight="1">
      <c r="C511" s="22"/>
    </row>
    <row r="512" spans="3:3" ht="15.75" customHeight="1">
      <c r="C512" s="22"/>
    </row>
    <row r="513" spans="3:3" ht="15.75" customHeight="1">
      <c r="C513" s="22"/>
    </row>
    <row r="514" spans="3:3" ht="15.75" customHeight="1">
      <c r="C514" s="22"/>
    </row>
    <row r="515" spans="3:3" ht="15.75" customHeight="1">
      <c r="C515" s="22"/>
    </row>
    <row r="516" spans="3:3" ht="15.75" customHeight="1">
      <c r="C516" s="22"/>
    </row>
    <row r="517" spans="3:3" ht="15.75" customHeight="1">
      <c r="C517" s="22"/>
    </row>
    <row r="518" spans="3:3" ht="15.75" customHeight="1">
      <c r="C518" s="22"/>
    </row>
    <row r="519" spans="3:3" ht="15.75" customHeight="1">
      <c r="C519" s="22"/>
    </row>
    <row r="520" spans="3:3" ht="15.75" customHeight="1">
      <c r="C520" s="22"/>
    </row>
    <row r="521" spans="3:3" ht="15.75" customHeight="1">
      <c r="C521" s="22"/>
    </row>
    <row r="522" spans="3:3" ht="15.75" customHeight="1">
      <c r="C522" s="22"/>
    </row>
    <row r="523" spans="3:3" ht="15.75" customHeight="1">
      <c r="C523" s="22"/>
    </row>
    <row r="524" spans="3:3" ht="15.75" customHeight="1">
      <c r="C524" s="22"/>
    </row>
    <row r="525" spans="3:3" ht="15.75" customHeight="1">
      <c r="C525" s="22"/>
    </row>
    <row r="526" spans="3:3" ht="15.75" customHeight="1">
      <c r="C526" s="22"/>
    </row>
    <row r="527" spans="3:3" ht="15.75" customHeight="1">
      <c r="C527" s="22"/>
    </row>
    <row r="528" spans="3:3" ht="15.75" customHeight="1">
      <c r="C528" s="22"/>
    </row>
    <row r="529" spans="3:3" ht="15.75" customHeight="1">
      <c r="C529" s="22"/>
    </row>
    <row r="530" spans="3:3" ht="15.75" customHeight="1">
      <c r="C530" s="22"/>
    </row>
    <row r="531" spans="3:3" ht="15.75" customHeight="1">
      <c r="C531" s="22"/>
    </row>
    <row r="532" spans="3:3" ht="15.75" customHeight="1">
      <c r="C532" s="22"/>
    </row>
    <row r="533" spans="3:3" ht="15.75" customHeight="1">
      <c r="C533" s="22"/>
    </row>
    <row r="534" spans="3:3" ht="15.75" customHeight="1">
      <c r="C534" s="22"/>
    </row>
    <row r="535" spans="3:3" ht="15.75" customHeight="1">
      <c r="C535" s="22"/>
    </row>
    <row r="536" spans="3:3" ht="15.75" customHeight="1">
      <c r="C536" s="22"/>
    </row>
    <row r="537" spans="3:3" ht="15.75" customHeight="1">
      <c r="C537" s="22"/>
    </row>
    <row r="538" spans="3:3" ht="15.75" customHeight="1">
      <c r="C538" s="22"/>
    </row>
    <row r="539" spans="3:3" ht="15.75" customHeight="1">
      <c r="C539" s="22"/>
    </row>
    <row r="540" spans="3:3" ht="15.75" customHeight="1">
      <c r="C540" s="22"/>
    </row>
    <row r="541" spans="3:3" ht="15.75" customHeight="1">
      <c r="C541" s="22"/>
    </row>
    <row r="542" spans="3:3" ht="15.75" customHeight="1">
      <c r="C542" s="22"/>
    </row>
    <row r="543" spans="3:3" ht="15.75" customHeight="1">
      <c r="C543" s="22"/>
    </row>
    <row r="544" spans="3:3" ht="15.75" customHeight="1">
      <c r="C544" s="22"/>
    </row>
    <row r="545" spans="3:3" ht="15.75" customHeight="1">
      <c r="C545" s="22"/>
    </row>
    <row r="546" spans="3:3" ht="15.75" customHeight="1">
      <c r="C546" s="22"/>
    </row>
    <row r="547" spans="3:3" ht="15.75" customHeight="1">
      <c r="C547" s="22"/>
    </row>
    <row r="548" spans="3:3" ht="15.75" customHeight="1">
      <c r="C548" s="22"/>
    </row>
    <row r="549" spans="3:3" ht="15.75" customHeight="1">
      <c r="C549" s="22"/>
    </row>
    <row r="550" spans="3:3" ht="15.75" customHeight="1">
      <c r="C550" s="22"/>
    </row>
    <row r="551" spans="3:3" ht="15.75" customHeight="1">
      <c r="C551" s="22"/>
    </row>
    <row r="552" spans="3:3" ht="15.75" customHeight="1">
      <c r="C552" s="22"/>
    </row>
    <row r="553" spans="3:3" ht="15.75" customHeight="1">
      <c r="C553" s="22"/>
    </row>
    <row r="554" spans="3:3" ht="15.75" customHeight="1">
      <c r="C554" s="22"/>
    </row>
    <row r="555" spans="3:3" ht="15.75" customHeight="1">
      <c r="C555" s="22"/>
    </row>
    <row r="556" spans="3:3" ht="15.75" customHeight="1">
      <c r="C556" s="22"/>
    </row>
    <row r="557" spans="3:3" ht="15.75" customHeight="1">
      <c r="C557" s="22"/>
    </row>
    <row r="558" spans="3:3" ht="15.75" customHeight="1">
      <c r="C558" s="22"/>
    </row>
    <row r="559" spans="3:3" ht="15.75" customHeight="1">
      <c r="C559" s="22"/>
    </row>
    <row r="560" spans="3:3" ht="15.75" customHeight="1">
      <c r="C560" s="22"/>
    </row>
    <row r="561" spans="3:3" ht="15.75" customHeight="1">
      <c r="C561" s="22"/>
    </row>
    <row r="562" spans="3:3" ht="15.75" customHeight="1">
      <c r="C562" s="22"/>
    </row>
    <row r="563" spans="3:3" ht="15.75" customHeight="1">
      <c r="C563" s="22"/>
    </row>
    <row r="564" spans="3:3" ht="15.75" customHeight="1">
      <c r="C564" s="22"/>
    </row>
    <row r="565" spans="3:3" ht="15.75" customHeight="1">
      <c r="C565" s="22"/>
    </row>
    <row r="566" spans="3:3" ht="15.75" customHeight="1">
      <c r="C566" s="22"/>
    </row>
    <row r="567" spans="3:3" ht="15.75" customHeight="1">
      <c r="C567" s="22"/>
    </row>
    <row r="568" spans="3:3" ht="15.75" customHeight="1">
      <c r="C568" s="22"/>
    </row>
    <row r="569" spans="3:3" ht="15.75" customHeight="1">
      <c r="C569" s="22"/>
    </row>
    <row r="570" spans="3:3" ht="15.75" customHeight="1">
      <c r="C570" s="22"/>
    </row>
    <row r="571" spans="3:3" ht="15.75" customHeight="1">
      <c r="C571" s="22"/>
    </row>
    <row r="572" spans="3:3" ht="15.75" customHeight="1">
      <c r="C572" s="22"/>
    </row>
    <row r="573" spans="3:3" ht="15.75" customHeight="1">
      <c r="C573" s="22"/>
    </row>
    <row r="574" spans="3:3" ht="15.75" customHeight="1">
      <c r="C574" s="22"/>
    </row>
    <row r="575" spans="3:3" ht="15.75" customHeight="1">
      <c r="C575" s="22"/>
    </row>
    <row r="576" spans="3:3" ht="15.75" customHeight="1">
      <c r="C576" s="22"/>
    </row>
    <row r="577" spans="3:3" ht="15.75" customHeight="1">
      <c r="C577" s="22"/>
    </row>
    <row r="578" spans="3:3" ht="15.75" customHeight="1">
      <c r="C578" s="22"/>
    </row>
    <row r="579" spans="3:3" ht="15.75" customHeight="1">
      <c r="C579" s="22"/>
    </row>
    <row r="580" spans="3:3" ht="15.75" customHeight="1">
      <c r="C580" s="22"/>
    </row>
    <row r="581" spans="3:3" ht="15.75" customHeight="1">
      <c r="C581" s="22"/>
    </row>
    <row r="582" spans="3:3" ht="15.75" customHeight="1">
      <c r="C582" s="22"/>
    </row>
    <row r="583" spans="3:3" ht="15.75" customHeight="1">
      <c r="C583" s="22"/>
    </row>
    <row r="584" spans="3:3" ht="15.75" customHeight="1">
      <c r="C584" s="22"/>
    </row>
    <row r="585" spans="3:3" ht="15.75" customHeight="1">
      <c r="C585" s="22"/>
    </row>
    <row r="586" spans="3:3" ht="15.75" customHeight="1">
      <c r="C586" s="22"/>
    </row>
    <row r="587" spans="3:3" ht="15.75" customHeight="1">
      <c r="C587" s="22"/>
    </row>
    <row r="588" spans="3:3" ht="15.75" customHeight="1">
      <c r="C588" s="22"/>
    </row>
    <row r="589" spans="3:3" ht="15.75" customHeight="1">
      <c r="C589" s="22"/>
    </row>
    <row r="590" spans="3:3" ht="15.75" customHeight="1">
      <c r="C590" s="22"/>
    </row>
    <row r="591" spans="3:3" ht="15.75" customHeight="1">
      <c r="C591" s="22"/>
    </row>
    <row r="592" spans="3:3" ht="15.75" customHeight="1">
      <c r="C592" s="22"/>
    </row>
    <row r="593" spans="3:3" ht="15.75" customHeight="1">
      <c r="C593" s="22"/>
    </row>
    <row r="594" spans="3:3" ht="15.75" customHeight="1">
      <c r="C594" s="22"/>
    </row>
    <row r="595" spans="3:3" ht="15.75" customHeight="1">
      <c r="C595" s="22"/>
    </row>
    <row r="596" spans="3:3" ht="15.75" customHeight="1">
      <c r="C596" s="22"/>
    </row>
    <row r="597" spans="3:3" ht="15.75" customHeight="1">
      <c r="C597" s="22"/>
    </row>
    <row r="598" spans="3:3" ht="15.75" customHeight="1">
      <c r="C598" s="22"/>
    </row>
    <row r="599" spans="3:3" ht="15.75" customHeight="1">
      <c r="C599" s="22"/>
    </row>
    <row r="600" spans="3:3" ht="15.75" customHeight="1">
      <c r="C600" s="22"/>
    </row>
    <row r="601" spans="3:3" ht="15.75" customHeight="1">
      <c r="C601" s="22"/>
    </row>
    <row r="602" spans="3:3" ht="15.75" customHeight="1">
      <c r="C602" s="22"/>
    </row>
    <row r="603" spans="3:3" ht="15.75" customHeight="1">
      <c r="C603" s="22"/>
    </row>
    <row r="604" spans="3:3" ht="15.75" customHeight="1">
      <c r="C604" s="22"/>
    </row>
    <row r="605" spans="3:3" ht="15.75" customHeight="1">
      <c r="C605" s="22"/>
    </row>
    <row r="606" spans="3:3" ht="15.75" customHeight="1">
      <c r="C606" s="22"/>
    </row>
    <row r="607" spans="3:3" ht="15.75" customHeight="1">
      <c r="C607" s="22"/>
    </row>
    <row r="608" spans="3:3" ht="15.75" customHeight="1">
      <c r="C608" s="22"/>
    </row>
    <row r="609" spans="3:3" ht="15.75" customHeight="1">
      <c r="C609" s="22"/>
    </row>
    <row r="610" spans="3:3" ht="15.75" customHeight="1">
      <c r="C610" s="22"/>
    </row>
    <row r="611" spans="3:3" ht="15.75" customHeight="1">
      <c r="C611" s="22"/>
    </row>
    <row r="612" spans="3:3" ht="15.75" customHeight="1">
      <c r="C612" s="22"/>
    </row>
    <row r="613" spans="3:3" ht="15.75" customHeight="1">
      <c r="C613" s="22"/>
    </row>
    <row r="614" spans="3:3" ht="15.75" customHeight="1">
      <c r="C614" s="22"/>
    </row>
    <row r="615" spans="3:3" ht="15.75" customHeight="1">
      <c r="C615" s="22"/>
    </row>
    <row r="616" spans="3:3" ht="15.75" customHeight="1">
      <c r="C616" s="22"/>
    </row>
    <row r="617" spans="3:3" ht="15.75" customHeight="1">
      <c r="C617" s="22"/>
    </row>
    <row r="618" spans="3:3" ht="15.75" customHeight="1">
      <c r="C618" s="22"/>
    </row>
    <row r="619" spans="3:3" ht="15.75" customHeight="1">
      <c r="C619" s="22"/>
    </row>
    <row r="620" spans="3:3" ht="15.75" customHeight="1">
      <c r="C620" s="22"/>
    </row>
    <row r="621" spans="3:3" ht="15.75" customHeight="1">
      <c r="C621" s="22"/>
    </row>
    <row r="622" spans="3:3" ht="15.75" customHeight="1">
      <c r="C622" s="22"/>
    </row>
    <row r="623" spans="3:3" ht="15.75" customHeight="1">
      <c r="C623" s="22"/>
    </row>
    <row r="624" spans="3:3" ht="15.75" customHeight="1">
      <c r="C624" s="22"/>
    </row>
    <row r="625" spans="3:3" ht="15.75" customHeight="1">
      <c r="C625" s="22"/>
    </row>
    <row r="626" spans="3:3" ht="15.75" customHeight="1">
      <c r="C626" s="22"/>
    </row>
    <row r="627" spans="3:3" ht="15.75" customHeight="1">
      <c r="C627" s="22"/>
    </row>
    <row r="628" spans="3:3" ht="15.75" customHeight="1">
      <c r="C628" s="22"/>
    </row>
    <row r="629" spans="3:3" ht="15.75" customHeight="1">
      <c r="C629" s="22"/>
    </row>
    <row r="630" spans="3:3" ht="15.75" customHeight="1">
      <c r="C630" s="22"/>
    </row>
    <row r="631" spans="3:3" ht="15.75" customHeight="1">
      <c r="C631" s="22"/>
    </row>
    <row r="632" spans="3:3" ht="15.75" customHeight="1">
      <c r="C632" s="22"/>
    </row>
    <row r="633" spans="3:3" ht="15.75" customHeight="1">
      <c r="C633" s="22"/>
    </row>
    <row r="634" spans="3:3" ht="15.75" customHeight="1">
      <c r="C634" s="22"/>
    </row>
    <row r="635" spans="3:3" ht="15.75" customHeight="1">
      <c r="C635" s="22"/>
    </row>
    <row r="636" spans="3:3" ht="15.75" customHeight="1">
      <c r="C636" s="22"/>
    </row>
    <row r="637" spans="3:3" ht="15.75" customHeight="1">
      <c r="C637" s="22"/>
    </row>
    <row r="638" spans="3:3" ht="15.75" customHeight="1">
      <c r="C638" s="22"/>
    </row>
    <row r="639" spans="3:3" ht="15.75" customHeight="1">
      <c r="C639" s="22"/>
    </row>
    <row r="640" spans="3:3" ht="15.75" customHeight="1">
      <c r="C640" s="22"/>
    </row>
    <row r="641" spans="3:3" ht="15.75" customHeight="1">
      <c r="C641" s="22"/>
    </row>
    <row r="642" spans="3:3" ht="15.75" customHeight="1">
      <c r="C642" s="22"/>
    </row>
    <row r="643" spans="3:3" ht="15.75" customHeight="1">
      <c r="C643" s="22"/>
    </row>
    <row r="644" spans="3:3" ht="15.75" customHeight="1">
      <c r="C644" s="22"/>
    </row>
    <row r="645" spans="3:3" ht="15.75" customHeight="1">
      <c r="C645" s="22"/>
    </row>
    <row r="646" spans="3:3" ht="15.75" customHeight="1">
      <c r="C646" s="22"/>
    </row>
    <row r="647" spans="3:3" ht="15.75" customHeight="1">
      <c r="C647" s="22"/>
    </row>
    <row r="648" spans="3:3" ht="15.75" customHeight="1">
      <c r="C648" s="22"/>
    </row>
    <row r="649" spans="3:3" ht="15.75" customHeight="1">
      <c r="C649" s="22"/>
    </row>
    <row r="650" spans="3:3" ht="15.75" customHeight="1">
      <c r="C650" s="22"/>
    </row>
    <row r="651" spans="3:3" ht="15.75" customHeight="1">
      <c r="C651" s="22"/>
    </row>
    <row r="652" spans="3:3" ht="15.75" customHeight="1">
      <c r="C652" s="22"/>
    </row>
    <row r="653" spans="3:3" ht="15.75" customHeight="1">
      <c r="C653" s="22"/>
    </row>
    <row r="654" spans="3:3" ht="15.75" customHeight="1">
      <c r="C654" s="22"/>
    </row>
    <row r="655" spans="3:3" ht="15.75" customHeight="1">
      <c r="C655" s="22"/>
    </row>
    <row r="656" spans="3:3" ht="15.75" customHeight="1">
      <c r="C656" s="22"/>
    </row>
    <row r="657" spans="3:3" ht="15.75" customHeight="1">
      <c r="C657" s="22"/>
    </row>
    <row r="658" spans="3:3" ht="15.75" customHeight="1">
      <c r="C658" s="22"/>
    </row>
    <row r="659" spans="3:3" ht="15.75" customHeight="1">
      <c r="C659" s="22"/>
    </row>
    <row r="660" spans="3:3" ht="15.75" customHeight="1">
      <c r="C660" s="22"/>
    </row>
    <row r="661" spans="3:3" ht="15.75" customHeight="1">
      <c r="C661" s="22"/>
    </row>
    <row r="662" spans="3:3" ht="15.75" customHeight="1">
      <c r="C662" s="22"/>
    </row>
    <row r="663" spans="3:3" ht="15.75" customHeight="1">
      <c r="C663" s="22"/>
    </row>
    <row r="664" spans="3:3" ht="15.75" customHeight="1">
      <c r="C664" s="22"/>
    </row>
    <row r="665" spans="3:3" ht="15.75" customHeight="1">
      <c r="C665" s="22"/>
    </row>
    <row r="666" spans="3:3" ht="15.75" customHeight="1">
      <c r="C666" s="22"/>
    </row>
    <row r="667" spans="3:3" ht="15.75" customHeight="1">
      <c r="C667" s="22"/>
    </row>
    <row r="668" spans="3:3" ht="15.75" customHeight="1">
      <c r="C668" s="22"/>
    </row>
    <row r="669" spans="3:3" ht="15.75" customHeight="1">
      <c r="C669" s="22"/>
    </row>
    <row r="670" spans="3:3" ht="15.75" customHeight="1">
      <c r="C670" s="22"/>
    </row>
    <row r="671" spans="3:3" ht="15.75" customHeight="1">
      <c r="C671" s="22"/>
    </row>
    <row r="672" spans="3:3" ht="15.75" customHeight="1">
      <c r="C672" s="22"/>
    </row>
    <row r="673" spans="3:3" ht="15.75" customHeight="1">
      <c r="C673" s="22"/>
    </row>
    <row r="674" spans="3:3" ht="15.75" customHeight="1">
      <c r="C674" s="22"/>
    </row>
    <row r="675" spans="3:3" ht="15.75" customHeight="1">
      <c r="C675" s="22"/>
    </row>
    <row r="676" spans="3:3" ht="15.75" customHeight="1">
      <c r="C676" s="22"/>
    </row>
    <row r="677" spans="3:3" ht="15.75" customHeight="1">
      <c r="C677" s="22"/>
    </row>
    <row r="678" spans="3:3" ht="15.75" customHeight="1">
      <c r="C678" s="22"/>
    </row>
    <row r="679" spans="3:3" ht="15.75" customHeight="1">
      <c r="C679" s="22"/>
    </row>
    <row r="680" spans="3:3" ht="15.75" customHeight="1">
      <c r="C680" s="22"/>
    </row>
    <row r="681" spans="3:3" ht="15.75" customHeight="1">
      <c r="C681" s="22"/>
    </row>
    <row r="682" spans="3:3" ht="15.75" customHeight="1">
      <c r="C682" s="22"/>
    </row>
    <row r="683" spans="3:3" ht="15.75" customHeight="1">
      <c r="C683" s="22"/>
    </row>
    <row r="684" spans="3:3" ht="15.75" customHeight="1">
      <c r="C684" s="22"/>
    </row>
    <row r="685" spans="3:3" ht="15.75" customHeight="1">
      <c r="C685" s="22"/>
    </row>
    <row r="686" spans="3:3" ht="15.75" customHeight="1">
      <c r="C686" s="22"/>
    </row>
    <row r="687" spans="3:3" ht="15.75" customHeight="1">
      <c r="C687" s="22"/>
    </row>
    <row r="688" spans="3:3" ht="15.75" customHeight="1">
      <c r="C688" s="22"/>
    </row>
    <row r="689" spans="3:3" ht="15.75" customHeight="1">
      <c r="C689" s="22"/>
    </row>
    <row r="690" spans="3:3" ht="15.75" customHeight="1">
      <c r="C690" s="22"/>
    </row>
    <row r="691" spans="3:3" ht="15.75" customHeight="1">
      <c r="C691" s="22"/>
    </row>
    <row r="692" spans="3:3" ht="15.75" customHeight="1">
      <c r="C692" s="22"/>
    </row>
    <row r="693" spans="3:3" ht="15.75" customHeight="1">
      <c r="C693" s="22"/>
    </row>
    <row r="694" spans="3:3" ht="15.75" customHeight="1">
      <c r="C694" s="22"/>
    </row>
    <row r="695" spans="3:3" ht="15.75" customHeight="1">
      <c r="C695" s="22"/>
    </row>
    <row r="696" spans="3:3" ht="15.75" customHeight="1">
      <c r="C696" s="22"/>
    </row>
    <row r="697" spans="3:3" ht="15.75" customHeight="1">
      <c r="C697" s="22"/>
    </row>
    <row r="698" spans="3:3" ht="15.75" customHeight="1">
      <c r="C698" s="22"/>
    </row>
    <row r="699" spans="3:3" ht="15.75" customHeight="1">
      <c r="C699" s="22"/>
    </row>
    <row r="700" spans="3:3" ht="15.75" customHeight="1">
      <c r="C700" s="22"/>
    </row>
    <row r="701" spans="3:3" ht="15.75" customHeight="1">
      <c r="C701" s="22"/>
    </row>
    <row r="702" spans="3:3" ht="15.75" customHeight="1">
      <c r="C702" s="22"/>
    </row>
    <row r="703" spans="3:3" ht="15.75" customHeight="1">
      <c r="C703" s="22"/>
    </row>
    <row r="704" spans="3:3" ht="15.75" customHeight="1">
      <c r="C704" s="22"/>
    </row>
    <row r="705" spans="3:3" ht="15.75" customHeight="1">
      <c r="C705" s="22"/>
    </row>
    <row r="706" spans="3:3" ht="15.75" customHeight="1">
      <c r="C706" s="22"/>
    </row>
    <row r="707" spans="3:3" ht="15.75" customHeight="1">
      <c r="C707" s="22"/>
    </row>
    <row r="708" spans="3:3" ht="15.75" customHeight="1">
      <c r="C708" s="22"/>
    </row>
    <row r="709" spans="3:3" ht="15.75" customHeight="1">
      <c r="C709" s="22"/>
    </row>
    <row r="710" spans="3:3" ht="15.75" customHeight="1">
      <c r="C710" s="22"/>
    </row>
    <row r="711" spans="3:3" ht="15.75" customHeight="1">
      <c r="C711" s="22"/>
    </row>
    <row r="712" spans="3:3" ht="15.75" customHeight="1">
      <c r="C712" s="22"/>
    </row>
    <row r="713" spans="3:3" ht="15.75" customHeight="1">
      <c r="C713" s="22"/>
    </row>
    <row r="714" spans="3:3" ht="15.75" customHeight="1">
      <c r="C714" s="22"/>
    </row>
    <row r="715" spans="3:3" ht="15.75" customHeight="1">
      <c r="C715" s="22"/>
    </row>
    <row r="716" spans="3:3" ht="15.75" customHeight="1">
      <c r="C716" s="22"/>
    </row>
    <row r="717" spans="3:3" ht="15.75" customHeight="1">
      <c r="C717" s="22"/>
    </row>
    <row r="718" spans="3:3" ht="15.75" customHeight="1">
      <c r="C718" s="22"/>
    </row>
    <row r="719" spans="3:3" ht="15.75" customHeight="1">
      <c r="C719" s="22"/>
    </row>
    <row r="720" spans="3:3" ht="15.75" customHeight="1">
      <c r="C720" s="22"/>
    </row>
    <row r="721" spans="3:3" ht="15.75" customHeight="1">
      <c r="C721" s="22"/>
    </row>
    <row r="722" spans="3:3" ht="15.75" customHeight="1">
      <c r="C722" s="22"/>
    </row>
    <row r="723" spans="3:3" ht="15.75" customHeight="1">
      <c r="C723" s="22"/>
    </row>
    <row r="724" spans="3:3" ht="15.75" customHeight="1">
      <c r="C724" s="22"/>
    </row>
    <row r="725" spans="3:3" ht="15.75" customHeight="1">
      <c r="C725" s="22"/>
    </row>
    <row r="726" spans="3:3" ht="15.75" customHeight="1">
      <c r="C726" s="22"/>
    </row>
    <row r="727" spans="3:3" ht="15.75" customHeight="1">
      <c r="C727" s="22"/>
    </row>
    <row r="728" spans="3:3" ht="15.75" customHeight="1">
      <c r="C728" s="22"/>
    </row>
    <row r="729" spans="3:3" ht="15.75" customHeight="1">
      <c r="C729" s="22"/>
    </row>
    <row r="730" spans="3:3" ht="15.75" customHeight="1">
      <c r="C730" s="22"/>
    </row>
    <row r="731" spans="3:3" ht="15.75" customHeight="1">
      <c r="C731" s="22"/>
    </row>
    <row r="732" spans="3:3" ht="15.75" customHeight="1">
      <c r="C732" s="22"/>
    </row>
    <row r="733" spans="3:3" ht="15.75" customHeight="1">
      <c r="C733" s="22"/>
    </row>
    <row r="734" spans="3:3" ht="15.75" customHeight="1">
      <c r="C734" s="22"/>
    </row>
    <row r="735" spans="3:3" ht="15.75" customHeight="1">
      <c r="C735" s="22"/>
    </row>
    <row r="736" spans="3:3" ht="15.75" customHeight="1">
      <c r="C736" s="22"/>
    </row>
    <row r="737" spans="3:3" ht="15.75" customHeight="1">
      <c r="C737" s="22"/>
    </row>
    <row r="738" spans="3:3" ht="15.75" customHeight="1">
      <c r="C738" s="22"/>
    </row>
    <row r="739" spans="3:3" ht="15.75" customHeight="1">
      <c r="C739" s="22"/>
    </row>
    <row r="740" spans="3:3" ht="15.75" customHeight="1">
      <c r="C740" s="22"/>
    </row>
    <row r="741" spans="3:3" ht="15.75" customHeight="1">
      <c r="C741" s="22"/>
    </row>
    <row r="742" spans="3:3" ht="15.75" customHeight="1">
      <c r="C742" s="22"/>
    </row>
    <row r="743" spans="3:3" ht="15.75" customHeight="1">
      <c r="C743" s="22"/>
    </row>
    <row r="744" spans="3:3" ht="15.75" customHeight="1">
      <c r="C744" s="22"/>
    </row>
    <row r="745" spans="3:3" ht="15.75" customHeight="1">
      <c r="C745" s="22"/>
    </row>
    <row r="746" spans="3:3" ht="15.75" customHeight="1">
      <c r="C746" s="22"/>
    </row>
    <row r="747" spans="3:3" ht="15.75" customHeight="1">
      <c r="C747" s="22"/>
    </row>
    <row r="748" spans="3:3" ht="15.75" customHeight="1">
      <c r="C748" s="22"/>
    </row>
    <row r="749" spans="3:3" ht="15.75" customHeight="1">
      <c r="C749" s="22"/>
    </row>
    <row r="750" spans="3:3" ht="15.75" customHeight="1">
      <c r="C750" s="22"/>
    </row>
    <row r="751" spans="3:3" ht="15.75" customHeight="1">
      <c r="C751" s="22"/>
    </row>
    <row r="752" spans="3:3" ht="15.75" customHeight="1">
      <c r="C752" s="22"/>
    </row>
    <row r="753" spans="3:3" ht="15.75" customHeight="1">
      <c r="C753" s="22"/>
    </row>
    <row r="754" spans="3:3" ht="15.75" customHeight="1">
      <c r="C754" s="22"/>
    </row>
    <row r="755" spans="3:3" ht="15.75" customHeight="1">
      <c r="C755" s="22"/>
    </row>
    <row r="756" spans="3:3" ht="15.75" customHeight="1">
      <c r="C756" s="22"/>
    </row>
    <row r="757" spans="3:3" ht="15.75" customHeight="1">
      <c r="C757" s="22"/>
    </row>
    <row r="758" spans="3:3" ht="15.75" customHeight="1">
      <c r="C758" s="22"/>
    </row>
    <row r="759" spans="3:3" ht="15.75" customHeight="1">
      <c r="C759" s="22"/>
    </row>
    <row r="760" spans="3:3" ht="15.75" customHeight="1">
      <c r="C760" s="22"/>
    </row>
    <row r="761" spans="3:3" ht="15.75" customHeight="1">
      <c r="C761" s="22"/>
    </row>
    <row r="762" spans="3:3" ht="15.75" customHeight="1">
      <c r="C762" s="22"/>
    </row>
    <row r="763" spans="3:3" ht="15.75" customHeight="1">
      <c r="C763" s="22"/>
    </row>
    <row r="764" spans="3:3" ht="15.75" customHeight="1">
      <c r="C764" s="22"/>
    </row>
    <row r="765" spans="3:3" ht="15.75" customHeight="1">
      <c r="C765" s="22"/>
    </row>
    <row r="766" spans="3:3" ht="15.75" customHeight="1">
      <c r="C766" s="22"/>
    </row>
    <row r="767" spans="3:3" ht="15.75" customHeight="1">
      <c r="C767" s="22"/>
    </row>
    <row r="768" spans="3:3" ht="15.75" customHeight="1">
      <c r="C768" s="22"/>
    </row>
    <row r="769" spans="3:3" ht="15.75" customHeight="1">
      <c r="C769" s="22"/>
    </row>
    <row r="770" spans="3:3" ht="15.75" customHeight="1">
      <c r="C770" s="22"/>
    </row>
    <row r="771" spans="3:3" ht="15.75" customHeight="1">
      <c r="C771" s="22"/>
    </row>
    <row r="772" spans="3:3" ht="15.75" customHeight="1">
      <c r="C772" s="22"/>
    </row>
    <row r="773" spans="3:3" ht="15.75" customHeight="1">
      <c r="C773" s="22"/>
    </row>
    <row r="774" spans="3:3" ht="15.75" customHeight="1">
      <c r="C774" s="22"/>
    </row>
    <row r="775" spans="3:3" ht="15.75" customHeight="1">
      <c r="C775" s="22"/>
    </row>
    <row r="776" spans="3:3" ht="15.75" customHeight="1">
      <c r="C776" s="22"/>
    </row>
    <row r="777" spans="3:3" ht="15.75" customHeight="1">
      <c r="C777" s="22"/>
    </row>
    <row r="778" spans="3:3" ht="15.75" customHeight="1">
      <c r="C778" s="22"/>
    </row>
    <row r="779" spans="3:3" ht="15.75" customHeight="1">
      <c r="C779" s="22"/>
    </row>
    <row r="780" spans="3:3" ht="15.75" customHeight="1">
      <c r="C780" s="22"/>
    </row>
    <row r="781" spans="3:3" ht="15.75" customHeight="1">
      <c r="C781" s="22"/>
    </row>
    <row r="782" spans="3:3" ht="15.75" customHeight="1">
      <c r="C782" s="22"/>
    </row>
    <row r="783" spans="3:3" ht="15.75" customHeight="1">
      <c r="C783" s="22"/>
    </row>
    <row r="784" spans="3:3" ht="15.75" customHeight="1">
      <c r="C784" s="22"/>
    </row>
    <row r="785" spans="3:3" ht="15.75" customHeight="1">
      <c r="C785" s="22"/>
    </row>
    <row r="786" spans="3:3" ht="15.75" customHeight="1">
      <c r="C786" s="22"/>
    </row>
    <row r="787" spans="3:3" ht="15.75" customHeight="1">
      <c r="C787" s="22"/>
    </row>
    <row r="788" spans="3:3" ht="15.75" customHeight="1">
      <c r="C788" s="22"/>
    </row>
    <row r="789" spans="3:3" ht="15.75" customHeight="1">
      <c r="C789" s="22"/>
    </row>
    <row r="790" spans="3:3" ht="15.75" customHeight="1">
      <c r="C790" s="22"/>
    </row>
    <row r="791" spans="3:3" ht="15.75" customHeight="1">
      <c r="C791" s="22"/>
    </row>
    <row r="792" spans="3:3" ht="15.75" customHeight="1">
      <c r="C792" s="22"/>
    </row>
    <row r="793" spans="3:3" ht="15.75" customHeight="1">
      <c r="C793" s="22"/>
    </row>
    <row r="794" spans="3:3" ht="15.75" customHeight="1">
      <c r="C794" s="22"/>
    </row>
    <row r="795" spans="3:3" ht="15.75" customHeight="1">
      <c r="C795" s="22"/>
    </row>
    <row r="796" spans="3:3" ht="15.75" customHeight="1">
      <c r="C796" s="22"/>
    </row>
    <row r="797" spans="3:3" ht="15.75" customHeight="1">
      <c r="C797" s="22"/>
    </row>
    <row r="798" spans="3:3" ht="15.75" customHeight="1">
      <c r="C798" s="22"/>
    </row>
    <row r="799" spans="3:3" ht="15.75" customHeight="1">
      <c r="C799" s="22"/>
    </row>
    <row r="800" spans="3:3" ht="15.75" customHeight="1">
      <c r="C800" s="22"/>
    </row>
    <row r="801" spans="3:3" ht="15.75" customHeight="1">
      <c r="C801" s="22"/>
    </row>
    <row r="802" spans="3:3" ht="15.75" customHeight="1">
      <c r="C802" s="22"/>
    </row>
    <row r="803" spans="3:3" ht="15.75" customHeight="1">
      <c r="C803" s="22"/>
    </row>
    <row r="804" spans="3:3" ht="15.75" customHeight="1">
      <c r="C804" s="22"/>
    </row>
    <row r="805" spans="3:3" ht="15.75" customHeight="1">
      <c r="C805" s="22"/>
    </row>
    <row r="806" spans="3:3" ht="15.75" customHeight="1">
      <c r="C806" s="22"/>
    </row>
    <row r="807" spans="3:3" ht="15.75" customHeight="1">
      <c r="C807" s="22"/>
    </row>
    <row r="808" spans="3:3" ht="15.75" customHeight="1">
      <c r="C808" s="22"/>
    </row>
    <row r="809" spans="3:3" ht="15.75" customHeight="1">
      <c r="C809" s="22"/>
    </row>
    <row r="810" spans="3:3" ht="15.75" customHeight="1">
      <c r="C810" s="22"/>
    </row>
    <row r="811" spans="3:3" ht="15.75" customHeight="1">
      <c r="C811" s="22"/>
    </row>
    <row r="812" spans="3:3" ht="15.75" customHeight="1">
      <c r="C812" s="22"/>
    </row>
    <row r="813" spans="3:3" ht="15.75" customHeight="1">
      <c r="C813" s="22"/>
    </row>
    <row r="814" spans="3:3" ht="15.75" customHeight="1">
      <c r="C814" s="22"/>
    </row>
    <row r="815" spans="3:3" ht="15.75" customHeight="1">
      <c r="C815" s="22"/>
    </row>
    <row r="816" spans="3:3" ht="15.75" customHeight="1">
      <c r="C816" s="22"/>
    </row>
    <row r="817" spans="3:3" ht="15.75" customHeight="1">
      <c r="C817" s="22"/>
    </row>
    <row r="818" spans="3:3" ht="15.75" customHeight="1">
      <c r="C818" s="22"/>
    </row>
    <row r="819" spans="3:3" ht="15.75" customHeight="1">
      <c r="C819" s="22"/>
    </row>
    <row r="820" spans="3:3" ht="15.75" customHeight="1">
      <c r="C820" s="22"/>
    </row>
    <row r="821" spans="3:3" ht="15.75" customHeight="1">
      <c r="C821" s="22"/>
    </row>
    <row r="822" spans="3:3" ht="15.75" customHeight="1">
      <c r="C822" s="22"/>
    </row>
    <row r="823" spans="3:3" ht="15.75" customHeight="1">
      <c r="C823" s="22"/>
    </row>
    <row r="824" spans="3:3" ht="15.75" customHeight="1">
      <c r="C824" s="22"/>
    </row>
    <row r="825" spans="3:3" ht="15.75" customHeight="1">
      <c r="C825" s="22"/>
    </row>
    <row r="826" spans="3:3" ht="15.75" customHeight="1">
      <c r="C826" s="22"/>
    </row>
    <row r="827" spans="3:3" ht="15.75" customHeight="1">
      <c r="C827" s="22"/>
    </row>
    <row r="828" spans="3:3" ht="15.75" customHeight="1">
      <c r="C828" s="22"/>
    </row>
    <row r="829" spans="3:3" ht="15.75" customHeight="1">
      <c r="C829" s="22"/>
    </row>
    <row r="830" spans="3:3" ht="15.75" customHeight="1">
      <c r="C830" s="22"/>
    </row>
    <row r="831" spans="3:3" ht="15.75" customHeight="1">
      <c r="C831" s="22"/>
    </row>
    <row r="832" spans="3:3" ht="15.75" customHeight="1">
      <c r="C832" s="22"/>
    </row>
    <row r="833" spans="3:3" ht="15.75" customHeight="1">
      <c r="C833" s="22"/>
    </row>
    <row r="834" spans="3:3" ht="15.75" customHeight="1">
      <c r="C834" s="22"/>
    </row>
    <row r="835" spans="3:3" ht="15.75" customHeight="1">
      <c r="C835" s="22"/>
    </row>
    <row r="836" spans="3:3" ht="15.75" customHeight="1">
      <c r="C836" s="22"/>
    </row>
    <row r="837" spans="3:3" ht="15.75" customHeight="1">
      <c r="C837" s="22"/>
    </row>
    <row r="838" spans="3:3" ht="15.75" customHeight="1">
      <c r="C838" s="22"/>
    </row>
    <row r="839" spans="3:3" ht="15.75" customHeight="1">
      <c r="C839" s="22"/>
    </row>
    <row r="840" spans="3:3" ht="15.75" customHeight="1">
      <c r="C840" s="22"/>
    </row>
    <row r="841" spans="3:3" ht="15.75" customHeight="1">
      <c r="C841" s="22"/>
    </row>
    <row r="842" spans="3:3" ht="15.75" customHeight="1">
      <c r="C842" s="22"/>
    </row>
    <row r="843" spans="3:3" ht="15.75" customHeight="1">
      <c r="C843" s="22"/>
    </row>
    <row r="844" spans="3:3" ht="15.75" customHeight="1">
      <c r="C844" s="22"/>
    </row>
    <row r="845" spans="3:3" ht="15.75" customHeight="1">
      <c r="C845" s="22"/>
    </row>
    <row r="846" spans="3:3" ht="15.75" customHeight="1">
      <c r="C846" s="22"/>
    </row>
    <row r="847" spans="3:3" ht="15.75" customHeight="1">
      <c r="C847" s="22"/>
    </row>
    <row r="848" spans="3:3" ht="15.75" customHeight="1">
      <c r="C848" s="22"/>
    </row>
    <row r="849" spans="3:3" ht="15.75" customHeight="1">
      <c r="C849" s="22"/>
    </row>
    <row r="850" spans="3:3" ht="15.75" customHeight="1">
      <c r="C850" s="22"/>
    </row>
    <row r="851" spans="3:3" ht="15.75" customHeight="1">
      <c r="C851" s="22"/>
    </row>
    <row r="852" spans="3:3" ht="15.75" customHeight="1">
      <c r="C852" s="22"/>
    </row>
    <row r="853" spans="3:3" ht="15.75" customHeight="1">
      <c r="C853" s="22"/>
    </row>
    <row r="854" spans="3:3" ht="15.75" customHeight="1">
      <c r="C854" s="22"/>
    </row>
    <row r="855" spans="3:3" ht="15.75" customHeight="1">
      <c r="C855" s="22"/>
    </row>
    <row r="856" spans="3:3" ht="15.75" customHeight="1">
      <c r="C856" s="22"/>
    </row>
    <row r="857" spans="3:3" ht="15.75" customHeight="1">
      <c r="C857" s="22"/>
    </row>
    <row r="858" spans="3:3" ht="15.75" customHeight="1">
      <c r="C858" s="22"/>
    </row>
    <row r="859" spans="3:3" ht="15.75" customHeight="1">
      <c r="C859" s="22"/>
    </row>
    <row r="860" spans="3:3" ht="15.75" customHeight="1">
      <c r="C860" s="22"/>
    </row>
    <row r="861" spans="3:3" ht="15.75" customHeight="1">
      <c r="C861" s="22"/>
    </row>
    <row r="862" spans="3:3" ht="15.75" customHeight="1">
      <c r="C862" s="22"/>
    </row>
    <row r="863" spans="3:3" ht="15.75" customHeight="1">
      <c r="C863" s="22"/>
    </row>
    <row r="864" spans="3:3" ht="15.75" customHeight="1">
      <c r="C864" s="22"/>
    </row>
    <row r="865" spans="3:3" ht="15.75" customHeight="1">
      <c r="C865" s="22"/>
    </row>
    <row r="866" spans="3:3" ht="15.75" customHeight="1">
      <c r="C866" s="22"/>
    </row>
    <row r="867" spans="3:3" ht="15.75" customHeight="1">
      <c r="C867" s="22"/>
    </row>
    <row r="868" spans="3:3" ht="15.75" customHeight="1">
      <c r="C868" s="22"/>
    </row>
    <row r="869" spans="3:3" ht="15.75" customHeight="1">
      <c r="C869" s="22"/>
    </row>
    <row r="870" spans="3:3" ht="15.75" customHeight="1">
      <c r="C870" s="22"/>
    </row>
    <row r="871" spans="3:3" ht="15.75" customHeight="1">
      <c r="C871" s="22"/>
    </row>
    <row r="872" spans="3:3" ht="15.75" customHeight="1">
      <c r="C872" s="22"/>
    </row>
    <row r="873" spans="3:3" ht="15.75" customHeight="1">
      <c r="C873" s="22"/>
    </row>
    <row r="874" spans="3:3" ht="15.75" customHeight="1">
      <c r="C874" s="22"/>
    </row>
    <row r="875" spans="3:3" ht="15.75" customHeight="1">
      <c r="C875" s="22"/>
    </row>
    <row r="876" spans="3:3" ht="15.75" customHeight="1">
      <c r="C876" s="22"/>
    </row>
    <row r="877" spans="3:3" ht="15.75" customHeight="1">
      <c r="C877" s="22"/>
    </row>
    <row r="878" spans="3:3" ht="15.75" customHeight="1">
      <c r="C878" s="22"/>
    </row>
    <row r="879" spans="3:3" ht="15.75" customHeight="1">
      <c r="C879" s="22"/>
    </row>
    <row r="880" spans="3:3" ht="15.75" customHeight="1">
      <c r="C880" s="22"/>
    </row>
    <row r="881" spans="3:3" ht="15.75" customHeight="1">
      <c r="C881" s="22"/>
    </row>
    <row r="882" spans="3:3" ht="15.75" customHeight="1">
      <c r="C882" s="22"/>
    </row>
    <row r="883" spans="3:3" ht="15.75" customHeight="1">
      <c r="C883" s="22"/>
    </row>
    <row r="884" spans="3:3" ht="15.75" customHeight="1">
      <c r="C884" s="22"/>
    </row>
    <row r="885" spans="3:3" ht="15.75" customHeight="1">
      <c r="C885" s="22"/>
    </row>
    <row r="886" spans="3:3" ht="15.75" customHeight="1">
      <c r="C886" s="22"/>
    </row>
    <row r="887" spans="3:3" ht="15.75" customHeight="1">
      <c r="C887" s="22"/>
    </row>
    <row r="888" spans="3:3" ht="15.75" customHeight="1">
      <c r="C888" s="22"/>
    </row>
    <row r="889" spans="3:3" ht="15.75" customHeight="1">
      <c r="C889" s="22"/>
    </row>
    <row r="890" spans="3:3" ht="15.75" customHeight="1">
      <c r="C890" s="22"/>
    </row>
    <row r="891" spans="3:3" ht="15.75" customHeight="1">
      <c r="C891" s="22"/>
    </row>
    <row r="892" spans="3:3" ht="15.75" customHeight="1">
      <c r="C892" s="22"/>
    </row>
    <row r="893" spans="3:3" ht="15.75" customHeight="1">
      <c r="C893" s="22"/>
    </row>
    <row r="894" spans="3:3" ht="15.75" customHeight="1">
      <c r="C894" s="22"/>
    </row>
    <row r="895" spans="3:3" ht="15.75" customHeight="1">
      <c r="C895" s="22"/>
    </row>
    <row r="896" spans="3:3" ht="15.75" customHeight="1">
      <c r="C896" s="22"/>
    </row>
    <row r="897" spans="3:3" ht="15.75" customHeight="1">
      <c r="C897" s="22"/>
    </row>
    <row r="898" spans="3:3" ht="15.75" customHeight="1">
      <c r="C898" s="22"/>
    </row>
    <row r="899" spans="3:3" ht="15.75" customHeight="1">
      <c r="C899" s="22"/>
    </row>
    <row r="900" spans="3:3" ht="15.75" customHeight="1">
      <c r="C900" s="22"/>
    </row>
    <row r="901" spans="3:3" ht="15.75" customHeight="1">
      <c r="C901" s="22"/>
    </row>
    <row r="902" spans="3:3" ht="15.75" customHeight="1">
      <c r="C902" s="22"/>
    </row>
    <row r="903" spans="3:3" ht="15.75" customHeight="1">
      <c r="C903" s="22"/>
    </row>
    <row r="904" spans="3:3" ht="15.75" customHeight="1">
      <c r="C904" s="22"/>
    </row>
    <row r="905" spans="3:3" ht="15.75" customHeight="1">
      <c r="C905" s="22"/>
    </row>
    <row r="906" spans="3:3" ht="15.75" customHeight="1">
      <c r="C906" s="22"/>
    </row>
    <row r="907" spans="3:3" ht="15.75" customHeight="1">
      <c r="C907" s="22"/>
    </row>
    <row r="908" spans="3:3" ht="15.75" customHeight="1">
      <c r="C908" s="22"/>
    </row>
    <row r="909" spans="3:3" ht="15.75" customHeight="1">
      <c r="C909" s="22"/>
    </row>
    <row r="910" spans="3:3" ht="15.75" customHeight="1">
      <c r="C910" s="22"/>
    </row>
    <row r="911" spans="3:3" ht="15.75" customHeight="1">
      <c r="C911" s="22"/>
    </row>
    <row r="912" spans="3:3" ht="15.75" customHeight="1">
      <c r="C912" s="22"/>
    </row>
    <row r="913" spans="3:3" ht="15.75" customHeight="1">
      <c r="C913" s="22"/>
    </row>
    <row r="914" spans="3:3" ht="15.75" customHeight="1">
      <c r="C914" s="22"/>
    </row>
    <row r="915" spans="3:3" ht="15.75" customHeight="1">
      <c r="C915" s="22"/>
    </row>
    <row r="916" spans="3:3" ht="15.75" customHeight="1">
      <c r="C916" s="22"/>
    </row>
    <row r="917" spans="3:3" ht="15.75" customHeight="1">
      <c r="C917" s="22"/>
    </row>
    <row r="918" spans="3:3" ht="15.75" customHeight="1">
      <c r="C918" s="22"/>
    </row>
    <row r="919" spans="3:3" ht="15.75" customHeight="1">
      <c r="C919" s="22"/>
    </row>
    <row r="920" spans="3:3" ht="15.75" customHeight="1">
      <c r="C920" s="22"/>
    </row>
    <row r="921" spans="3:3" ht="15.75" customHeight="1">
      <c r="C921" s="22"/>
    </row>
    <row r="922" spans="3:3" ht="15.75" customHeight="1">
      <c r="C922" s="22"/>
    </row>
    <row r="923" spans="3:3" ht="15.75" customHeight="1">
      <c r="C923" s="22"/>
    </row>
    <row r="924" spans="3:3" ht="15.75" customHeight="1">
      <c r="C924" s="22"/>
    </row>
    <row r="925" spans="3:3" ht="15.75" customHeight="1">
      <c r="C925" s="22"/>
    </row>
    <row r="926" spans="3:3" ht="15.75" customHeight="1">
      <c r="C926" s="22"/>
    </row>
    <row r="927" spans="3:3" ht="15.75" customHeight="1">
      <c r="C927" s="22"/>
    </row>
    <row r="928" spans="3:3" ht="15.75" customHeight="1">
      <c r="C928" s="22"/>
    </row>
    <row r="929" spans="3:3" ht="15.75" customHeight="1">
      <c r="C929" s="22"/>
    </row>
    <row r="930" spans="3:3" ht="15.75" customHeight="1">
      <c r="C930" s="22"/>
    </row>
    <row r="931" spans="3:3" ht="15.75" customHeight="1">
      <c r="C931" s="22"/>
    </row>
    <row r="932" spans="3:3" ht="15.75" customHeight="1">
      <c r="C932" s="22"/>
    </row>
    <row r="933" spans="3:3" ht="15.75" customHeight="1">
      <c r="C933" s="22"/>
    </row>
    <row r="934" spans="3:3" ht="15.75" customHeight="1">
      <c r="C934" s="22"/>
    </row>
    <row r="935" spans="3:3" ht="15.75" customHeight="1">
      <c r="C935" s="22"/>
    </row>
    <row r="936" spans="3:3" ht="15.75" customHeight="1">
      <c r="C936" s="22"/>
    </row>
    <row r="937" spans="3:3" ht="15.75" customHeight="1">
      <c r="C937" s="22"/>
    </row>
    <row r="938" spans="3:3" ht="15.75" customHeight="1">
      <c r="C938" s="22"/>
    </row>
    <row r="939" spans="3:3" ht="15.75" customHeight="1">
      <c r="C939" s="22"/>
    </row>
    <row r="940" spans="3:3" ht="15.75" customHeight="1">
      <c r="C940" s="22"/>
    </row>
    <row r="941" spans="3:3" ht="15.75" customHeight="1">
      <c r="C941" s="22"/>
    </row>
    <row r="942" spans="3:3" ht="15.75" customHeight="1">
      <c r="C942" s="22"/>
    </row>
    <row r="943" spans="3:3" ht="15.75" customHeight="1">
      <c r="C943" s="22"/>
    </row>
    <row r="944" spans="3:3" ht="15.75" customHeight="1">
      <c r="C944" s="22"/>
    </row>
    <row r="945" spans="3:3" ht="15.75" customHeight="1">
      <c r="C945" s="22"/>
    </row>
    <row r="946" spans="3:3" ht="15.75" customHeight="1">
      <c r="C946" s="22"/>
    </row>
    <row r="947" spans="3:3" ht="15.75" customHeight="1">
      <c r="C947" s="22"/>
    </row>
    <row r="948" spans="3:3" ht="15.75" customHeight="1">
      <c r="C948" s="22"/>
    </row>
    <row r="949" spans="3:3" ht="15.75" customHeight="1">
      <c r="C949" s="22"/>
    </row>
    <row r="950" spans="3:3" ht="15.75" customHeight="1">
      <c r="C950" s="22"/>
    </row>
    <row r="951" spans="3:3" ht="15.75" customHeight="1">
      <c r="C951" s="22"/>
    </row>
    <row r="952" spans="3:3" ht="15.75" customHeight="1">
      <c r="C952" s="22"/>
    </row>
    <row r="953" spans="3:3" ht="15.75" customHeight="1">
      <c r="C953" s="22"/>
    </row>
    <row r="954" spans="3:3" ht="15.75" customHeight="1">
      <c r="C954" s="22"/>
    </row>
    <row r="955" spans="3:3" ht="15.75" customHeight="1">
      <c r="C955" s="22"/>
    </row>
    <row r="956" spans="3:3" ht="15.75" customHeight="1">
      <c r="C956" s="22"/>
    </row>
    <row r="957" spans="3:3" ht="15.75" customHeight="1">
      <c r="C957" s="22"/>
    </row>
    <row r="958" spans="3:3" ht="15.75" customHeight="1">
      <c r="C958" s="22"/>
    </row>
    <row r="959" spans="3:3" ht="15.75" customHeight="1">
      <c r="C959" s="22"/>
    </row>
    <row r="960" spans="3:3" ht="15.75" customHeight="1">
      <c r="C960" s="22"/>
    </row>
    <row r="961" spans="3:3" ht="15.75" customHeight="1">
      <c r="C961" s="22"/>
    </row>
    <row r="962" spans="3:3" ht="15.75" customHeight="1">
      <c r="C962" s="22"/>
    </row>
    <row r="963" spans="3:3" ht="15.75" customHeight="1">
      <c r="C963" s="22"/>
    </row>
    <row r="964" spans="3:3" ht="15.75" customHeight="1">
      <c r="C964" s="22"/>
    </row>
    <row r="965" spans="3:3" ht="15.75" customHeight="1">
      <c r="C965" s="22"/>
    </row>
    <row r="966" spans="3:3" ht="15.75" customHeight="1">
      <c r="C966" s="22"/>
    </row>
    <row r="967" spans="3:3" ht="15.75" customHeight="1">
      <c r="C967" s="22"/>
    </row>
    <row r="968" spans="3:3" ht="15.75" customHeight="1">
      <c r="C968" s="22"/>
    </row>
    <row r="969" spans="3:3" ht="15.75" customHeight="1">
      <c r="C969" s="22"/>
    </row>
    <row r="970" spans="3:3" ht="15.75" customHeight="1">
      <c r="C970" s="22"/>
    </row>
    <row r="971" spans="3:3" ht="15.75" customHeight="1">
      <c r="C971" s="22"/>
    </row>
    <row r="972" spans="3:3" ht="15.75" customHeight="1">
      <c r="C972" s="22"/>
    </row>
    <row r="973" spans="3:3" ht="15.75" customHeight="1">
      <c r="C973" s="22"/>
    </row>
    <row r="974" spans="3:3" ht="15.75" customHeight="1">
      <c r="C974" s="22"/>
    </row>
    <row r="975" spans="3:3" ht="15.75" customHeight="1">
      <c r="C975" s="22"/>
    </row>
    <row r="976" spans="3:3" ht="15.75" customHeight="1">
      <c r="C976" s="22"/>
    </row>
    <row r="977" spans="3:3" ht="15.75" customHeight="1">
      <c r="C977" s="22"/>
    </row>
    <row r="978" spans="3:3" ht="15.75" customHeight="1">
      <c r="C978" s="22"/>
    </row>
    <row r="979" spans="3:3" ht="15.75" customHeight="1">
      <c r="C979" s="22"/>
    </row>
    <row r="980" spans="3:3" ht="15.75" customHeight="1">
      <c r="C980" s="22"/>
    </row>
    <row r="981" spans="3:3" ht="15.75" customHeight="1">
      <c r="C981" s="22"/>
    </row>
    <row r="982" spans="3:3" ht="15.75" customHeight="1">
      <c r="C982" s="22"/>
    </row>
    <row r="983" spans="3:3" ht="15.75" customHeight="1">
      <c r="C983" s="22"/>
    </row>
    <row r="984" spans="3:3" ht="15.75" customHeight="1">
      <c r="C984" s="22"/>
    </row>
    <row r="985" spans="3:3" ht="15.75" customHeight="1">
      <c r="C985" s="22"/>
    </row>
    <row r="986" spans="3:3" ht="15.75" customHeight="1">
      <c r="C986" s="22"/>
    </row>
    <row r="987" spans="3:3" ht="15.75" customHeight="1">
      <c r="C987" s="22"/>
    </row>
    <row r="988" spans="3:3" ht="15.75" customHeight="1">
      <c r="C988" s="22"/>
    </row>
    <row r="989" spans="3:3" ht="15.75" customHeight="1">
      <c r="C989" s="22"/>
    </row>
    <row r="990" spans="3:3" ht="15.75" customHeight="1">
      <c r="C990" s="22"/>
    </row>
    <row r="991" spans="3:3" ht="15.75" customHeight="1">
      <c r="C991" s="22"/>
    </row>
    <row r="992" spans="3:3" ht="15.75" customHeight="1">
      <c r="C992" s="22"/>
    </row>
    <row r="993" spans="3:3" ht="15.75" customHeight="1">
      <c r="C993" s="22"/>
    </row>
    <row r="994" spans="3:3" ht="15.75" customHeight="1">
      <c r="C994" s="22"/>
    </row>
    <row r="995" spans="3:3" ht="15.75" customHeight="1">
      <c r="C995" s="22"/>
    </row>
    <row r="996" spans="3:3" ht="15.75" customHeight="1">
      <c r="C996" s="22"/>
    </row>
    <row r="997" spans="3:3" ht="15.75" customHeight="1">
      <c r="C997" s="22"/>
    </row>
    <row r="998" spans="3:3" ht="15.75" customHeight="1">
      <c r="C998" s="22"/>
    </row>
    <row r="999" spans="3:3" ht="15.75" customHeight="1">
      <c r="C999" s="22"/>
    </row>
    <row r="1000" spans="3:3" ht="15.75" customHeight="1">
      <c r="C1000" s="22"/>
    </row>
    <row r="1001" spans="3:3" ht="15.75" customHeight="1">
      <c r="C1001" s="22"/>
    </row>
    <row r="1002" spans="3:3" ht="15.75" customHeight="1">
      <c r="C1002" s="22"/>
    </row>
    <row r="1003" spans="3:3" ht="15.75" customHeight="1">
      <c r="C1003" s="22"/>
    </row>
    <row r="1004" spans="3:3" ht="15.75" customHeight="1">
      <c r="C1004" s="22"/>
    </row>
    <row r="1005" spans="3:3" ht="15.75" customHeight="1">
      <c r="C1005" s="22"/>
    </row>
    <row r="1006" spans="3:3" ht="15.75" customHeight="1">
      <c r="C1006" s="22"/>
    </row>
    <row r="1007" spans="3:3" ht="15.75" customHeight="1">
      <c r="C1007" s="22"/>
    </row>
    <row r="1008" spans="3:3" ht="15.75" customHeight="1">
      <c r="C1008" s="22"/>
    </row>
    <row r="1009" spans="3:3" ht="15.75" customHeight="1">
      <c r="C1009" s="22"/>
    </row>
    <row r="1010" spans="3:3" ht="15.75" customHeight="1">
      <c r="C1010" s="22"/>
    </row>
    <row r="1011" spans="3:3" ht="15.75" customHeight="1">
      <c r="C1011" s="22"/>
    </row>
    <row r="1012" spans="3:3" ht="15.75" customHeight="1">
      <c r="C1012" s="22"/>
    </row>
    <row r="1013" spans="3:3" ht="15.75" customHeight="1">
      <c r="C1013" s="22"/>
    </row>
    <row r="1014" spans="3:3" ht="15.75" customHeight="1">
      <c r="C1014" s="22"/>
    </row>
    <row r="1015" spans="3:3" ht="15.75" customHeight="1">
      <c r="C1015" s="22"/>
    </row>
    <row r="1016" spans="3:3" ht="15.75" customHeight="1">
      <c r="C1016" s="22"/>
    </row>
    <row r="1017" spans="3:3" ht="15.75" customHeight="1">
      <c r="C1017" s="22"/>
    </row>
    <row r="1018" spans="3:3" ht="15.75" customHeight="1">
      <c r="C1018" s="22"/>
    </row>
    <row r="1019" spans="3:3" ht="15.75" customHeight="1">
      <c r="C1019" s="22"/>
    </row>
    <row r="1020" spans="3:3" ht="15.75" customHeight="1">
      <c r="C1020" s="22"/>
    </row>
    <row r="1021" spans="3:3" ht="15.75" customHeight="1">
      <c r="C1021" s="22"/>
    </row>
    <row r="1022" spans="3:3" ht="15.75" customHeight="1">
      <c r="C1022" s="22"/>
    </row>
  </sheetData>
  <autoFilter ref="B1:AD101" xr:uid="{00000000-0009-0000-0000-000001000000}"/>
  <conditionalFormatting sqref="J1:J86 A1:A101 D1:I101 K1:M101 J88:J101">
    <cfRule type="cellIs" dxfId="4" priority="1" operator="equal">
      <formula>"unavailable data"</formula>
    </cfRule>
  </conditionalFormatting>
  <dataValidations count="1">
    <dataValidation type="list" allowBlank="1" sqref="M1:M43 M45:M101" xr:uid="{00000000-0002-0000-0100-000000000000}">
      <formula1>"Girl,Boy,Unknown"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7C7E-551C-40C5-9F7E-4F25B4BE95E4}">
  <dimension ref="C8:E26"/>
  <sheetViews>
    <sheetView showGridLines="0" tabSelected="1" topLeftCell="A8" zoomScale="42" zoomScaleNormal="70" workbookViewId="0">
      <selection activeCell="Y51" sqref="Y51"/>
    </sheetView>
  </sheetViews>
  <sheetFormatPr defaultRowHeight="12.5"/>
  <cols>
    <col min="3" max="3" width="11.90625" bestFit="1" customWidth="1"/>
    <col min="4" max="4" width="17.453125" bestFit="1" customWidth="1"/>
    <col min="5" max="5" width="17.36328125" bestFit="1" customWidth="1"/>
    <col min="18" max="18" width="11.6328125" bestFit="1" customWidth="1"/>
    <col min="19" max="19" width="17.453125" bestFit="1" customWidth="1"/>
    <col min="20" max="20" width="17.36328125" bestFit="1" customWidth="1"/>
  </cols>
  <sheetData>
    <row r="8" spans="3:5">
      <c r="C8" s="23" t="s">
        <v>114</v>
      </c>
      <c r="D8" s="23" t="s">
        <v>110</v>
      </c>
      <c r="E8" s="23" t="s">
        <v>112</v>
      </c>
    </row>
    <row r="9" spans="3:5">
      <c r="C9" s="24" t="s">
        <v>28</v>
      </c>
      <c r="D9" s="25">
        <v>0.12719994278025384</v>
      </c>
      <c r="E9" s="25">
        <v>0.12197156398104265</v>
      </c>
    </row>
    <row r="10" spans="3:5">
      <c r="C10" s="24" t="s">
        <v>45</v>
      </c>
      <c r="D10" s="25">
        <v>2.4836946074859523E-2</v>
      </c>
      <c r="E10" s="25">
        <v>4.012638230647703E-3</v>
      </c>
    </row>
    <row r="11" spans="3:5">
      <c r="C11" s="26" t="s">
        <v>59</v>
      </c>
      <c r="D11" s="25">
        <v>5.7487963736985864E-3</v>
      </c>
      <c r="E11" s="27">
        <v>0</v>
      </c>
    </row>
    <row r="12" spans="3:5">
      <c r="C12" s="24" t="s">
        <v>68</v>
      </c>
      <c r="D12" s="25">
        <v>2.0116317015274991E-2</v>
      </c>
      <c r="E12" s="25">
        <v>1.874249605055292E-2</v>
      </c>
    </row>
    <row r="13" spans="3:5">
      <c r="C13" s="24" t="s">
        <v>76</v>
      </c>
      <c r="D13" s="25">
        <v>1.7266505438111035E-2</v>
      </c>
      <c r="E13" s="25">
        <v>4.2369668246445495E-2</v>
      </c>
    </row>
    <row r="14" spans="3:5">
      <c r="C14" s="24" t="s">
        <v>85</v>
      </c>
      <c r="D14" s="25">
        <v>3.9584441593391126E-2</v>
      </c>
      <c r="E14" s="25">
        <v>6.2900473933649295E-2</v>
      </c>
    </row>
    <row r="15" spans="3:5">
      <c r="C15" s="28" t="s">
        <v>65</v>
      </c>
      <c r="D15" s="25">
        <v>2.7380542604124296E-3</v>
      </c>
      <c r="E15" s="25">
        <v>3.4628751974723537E-2</v>
      </c>
    </row>
    <row r="16" spans="3:5">
      <c r="C16" s="24" t="s">
        <v>88</v>
      </c>
      <c r="D16" s="25">
        <v>2.3661259102633451E-2</v>
      </c>
      <c r="E16" s="25">
        <v>2.7399684044233805E-2</v>
      </c>
    </row>
    <row r="17" spans="3:5">
      <c r="C17" s="24" t="s">
        <v>35</v>
      </c>
      <c r="D17" s="25">
        <v>4.9913052807567311E-2</v>
      </c>
      <c r="E17" s="25">
        <v>1.9298578199052126E-2</v>
      </c>
    </row>
    <row r="18" spans="3:5">
      <c r="C18" s="24" t="s">
        <v>32</v>
      </c>
      <c r="D18" s="25">
        <v>7.6538115950451291E-2</v>
      </c>
      <c r="E18" s="25">
        <v>5.922906793048973E-2</v>
      </c>
    </row>
    <row r="19" spans="3:5">
      <c r="C19" s="24" t="s">
        <v>43</v>
      </c>
      <c r="D19" s="25">
        <v>5.274945350672109E-2</v>
      </c>
      <c r="E19" s="25">
        <v>2.69257503949447E-2</v>
      </c>
    </row>
    <row r="20" spans="3:5">
      <c r="C20" s="24" t="s">
        <v>48</v>
      </c>
      <c r="D20" s="25">
        <v>0.1599560123201266</v>
      </c>
      <c r="E20" s="25">
        <v>1.276461295418641E-2</v>
      </c>
    </row>
    <row r="21" spans="3:5">
      <c r="C21" s="24" t="s">
        <v>38</v>
      </c>
      <c r="D21" s="25">
        <v>1.9731871845649736E-2</v>
      </c>
      <c r="E21" s="25">
        <v>-1.122500372448815E-18</v>
      </c>
    </row>
    <row r="22" spans="3:5">
      <c r="C22" s="24" t="s">
        <v>54</v>
      </c>
      <c r="D22" s="25">
        <v>5.757736959038709E-3</v>
      </c>
      <c r="E22" s="25">
        <v>0</v>
      </c>
    </row>
    <row r="23" spans="3:5">
      <c r="C23" s="24" t="s">
        <v>40</v>
      </c>
      <c r="D23" s="25">
        <v>0.16878931063616737</v>
      </c>
      <c r="E23" s="25">
        <v>0.18144707740916269</v>
      </c>
    </row>
    <row r="24" spans="3:5">
      <c r="C24" s="24" t="s">
        <v>24</v>
      </c>
      <c r="D24" s="25">
        <v>7.4564481736619304E-3</v>
      </c>
      <c r="E24" s="25">
        <v>1.0641390205371247E-2</v>
      </c>
    </row>
    <row r="25" spans="3:5">
      <c r="C25" s="26" t="s">
        <v>51</v>
      </c>
      <c r="D25" s="29">
        <v>0.19795573516198103</v>
      </c>
      <c r="E25" s="30">
        <v>0.37766824644549768</v>
      </c>
    </row>
    <row r="26" spans="3:5">
      <c r="C26" s="31" t="s">
        <v>96</v>
      </c>
      <c r="D26" s="32">
        <v>1</v>
      </c>
      <c r="E26" s="32">
        <v>1</v>
      </c>
    </row>
  </sheetData>
  <conditionalFormatting pivot="1" sqref="D9:D25">
    <cfRule type="top10" dxfId="3" priority="4" percent="1" rank="10"/>
  </conditionalFormatting>
  <conditionalFormatting pivot="1" sqref="D9:D25">
    <cfRule type="top10" dxfId="2" priority="3" percent="1" bottom="1" rank="10"/>
  </conditionalFormatting>
  <conditionalFormatting pivot="1" sqref="D25">
    <cfRule type="top10" dxfId="1" priority="2" rank="10"/>
  </conditionalFormatting>
  <conditionalFormatting pivot="1" sqref="E9:E25">
    <cfRule type="top10" dxfId="0" priority="1" percent="1" rank="10"/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3FE3-1C4C-416B-B21E-7EFAA4B54596}">
  <dimension ref="A3:T30"/>
  <sheetViews>
    <sheetView topLeftCell="C19" zoomScale="69" zoomScaleNormal="85" workbookViewId="0">
      <selection activeCell="F26" sqref="F26:N30"/>
    </sheetView>
  </sheetViews>
  <sheetFormatPr defaultRowHeight="12.5"/>
  <cols>
    <col min="1" max="1" width="18.7265625" bestFit="1" customWidth="1"/>
    <col min="2" max="2" width="15.90625" bestFit="1" customWidth="1"/>
    <col min="3" max="3" width="7" bestFit="1" customWidth="1"/>
    <col min="4" max="4" width="18.36328125" bestFit="1" customWidth="1"/>
    <col min="5" max="5" width="16.7265625" bestFit="1" customWidth="1"/>
    <col min="6" max="6" width="26.08984375" bestFit="1" customWidth="1"/>
    <col min="7" max="7" width="23.54296875" bestFit="1" customWidth="1"/>
    <col min="8" max="8" width="13.6328125" bestFit="1" customWidth="1"/>
    <col min="9" max="9" width="15.90625" bestFit="1" customWidth="1"/>
    <col min="10" max="10" width="10" bestFit="1" customWidth="1"/>
    <col min="11" max="11" width="5.453125" bestFit="1" customWidth="1"/>
    <col min="12" max="12" width="5.90625" bestFit="1" customWidth="1"/>
    <col min="13" max="13" width="10.6328125" bestFit="1" customWidth="1"/>
    <col min="14" max="14" width="11.54296875" bestFit="1" customWidth="1"/>
    <col min="15" max="19" width="8" bestFit="1" customWidth="1"/>
    <col min="20" max="20" width="11.08984375" bestFit="1" customWidth="1"/>
  </cols>
  <sheetData>
    <row r="3" spans="1:20">
      <c r="A3" s="17" t="s">
        <v>102</v>
      </c>
      <c r="B3" t="s">
        <v>110</v>
      </c>
      <c r="C3" t="s">
        <v>111</v>
      </c>
      <c r="D3" t="s">
        <v>112</v>
      </c>
      <c r="F3" s="17" t="s">
        <v>113</v>
      </c>
      <c r="G3" t="s">
        <v>116</v>
      </c>
    </row>
    <row r="4" spans="1:20">
      <c r="A4" t="s">
        <v>103</v>
      </c>
      <c r="B4" s="3">
        <v>0.12641093612398804</v>
      </c>
      <c r="C4" s="3">
        <v>0.15297005006503112</v>
      </c>
      <c r="D4" s="3">
        <v>0.15414849921011062</v>
      </c>
      <c r="F4" s="18" t="s">
        <v>103</v>
      </c>
      <c r="G4" s="14">
        <v>114661</v>
      </c>
    </row>
    <row r="5" spans="1:20">
      <c r="A5" t="s">
        <v>104</v>
      </c>
      <c r="B5" s="3">
        <v>0.10467860830848594</v>
      </c>
      <c r="C5" s="3">
        <v>0.12497995617082693</v>
      </c>
      <c r="D5" s="3">
        <v>0.23058451816745654</v>
      </c>
      <c r="F5" s="18" t="s">
        <v>104</v>
      </c>
      <c r="G5" s="14">
        <v>476204</v>
      </c>
    </row>
    <row r="6" spans="1:20">
      <c r="A6" t="s">
        <v>105</v>
      </c>
      <c r="B6" s="3">
        <v>0.14970786637401151</v>
      </c>
      <c r="C6" s="3">
        <v>0.12828496089226218</v>
      </c>
      <c r="D6" s="3">
        <v>0.15059715639810431</v>
      </c>
      <c r="F6" s="18" t="s">
        <v>105</v>
      </c>
      <c r="G6" s="14">
        <v>363870</v>
      </c>
    </row>
    <row r="7" spans="1:20">
      <c r="A7" t="s">
        <v>106</v>
      </c>
      <c r="B7" s="3">
        <v>7.1846543793222153E-2</v>
      </c>
      <c r="C7" s="3">
        <v>0.18550786608940439</v>
      </c>
      <c r="D7" s="3">
        <v>0.21683412322274881</v>
      </c>
      <c r="F7" s="18" t="s">
        <v>106</v>
      </c>
      <c r="G7" s="14">
        <v>386788</v>
      </c>
    </row>
    <row r="8" spans="1:20">
      <c r="A8" t="s">
        <v>107</v>
      </c>
      <c r="B8" s="3">
        <v>0.18400618688505532</v>
      </c>
      <c r="C8" s="3">
        <v>0.11397812104691146</v>
      </c>
      <c r="D8" s="3">
        <v>9.3276461295418639E-2</v>
      </c>
      <c r="F8" s="18" t="s">
        <v>107</v>
      </c>
      <c r="G8" s="14">
        <v>173871</v>
      </c>
    </row>
    <row r="9" spans="1:20">
      <c r="A9" t="s">
        <v>108</v>
      </c>
      <c r="B9" s="3">
        <v>0.21765855010527541</v>
      </c>
      <c r="C9" s="3">
        <v>0.11650364352272527</v>
      </c>
      <c r="D9" s="3">
        <v>2.3608214849921011E-2</v>
      </c>
      <c r="F9" s="18" t="s">
        <v>108</v>
      </c>
      <c r="G9" s="14">
        <v>15854</v>
      </c>
    </row>
    <row r="10" spans="1:20">
      <c r="A10" t="s">
        <v>109</v>
      </c>
      <c r="B10" s="3">
        <v>0.14569130840996164</v>
      </c>
      <c r="C10" s="3">
        <v>0.17777540221283875</v>
      </c>
      <c r="D10" s="3">
        <v>0.13095102685624016</v>
      </c>
      <c r="F10" s="18" t="s">
        <v>109</v>
      </c>
      <c r="G10" s="14">
        <v>242697</v>
      </c>
    </row>
    <row r="11" spans="1:20">
      <c r="F11" s="18" t="s">
        <v>96</v>
      </c>
      <c r="G11" s="14">
        <v>1773945</v>
      </c>
    </row>
    <row r="13" spans="1:20">
      <c r="A13" s="17" t="s">
        <v>115</v>
      </c>
      <c r="B13" s="17" t="s">
        <v>117</v>
      </c>
    </row>
    <row r="14" spans="1:20">
      <c r="A14" s="17" t="s">
        <v>113</v>
      </c>
      <c r="B14" t="s">
        <v>118</v>
      </c>
      <c r="C14" t="s">
        <v>119</v>
      </c>
      <c r="D14" t="s">
        <v>96</v>
      </c>
      <c r="F14" s="17" t="s">
        <v>120</v>
      </c>
      <c r="G14" s="17" t="s">
        <v>117</v>
      </c>
    </row>
    <row r="15" spans="1:20">
      <c r="A15" s="18">
        <v>2010</v>
      </c>
      <c r="B15" s="19">
        <v>0.14285714285714285</v>
      </c>
      <c r="C15" s="19">
        <v>0.8571428571428571</v>
      </c>
      <c r="D15" s="19">
        <v>1</v>
      </c>
      <c r="F15" s="17" t="s">
        <v>113</v>
      </c>
      <c r="G15">
        <v>2010</v>
      </c>
      <c r="H15">
        <v>2011</v>
      </c>
      <c r="I15">
        <v>2012</v>
      </c>
      <c r="J15">
        <v>2013</v>
      </c>
      <c r="K15">
        <v>2014</v>
      </c>
      <c r="L15">
        <v>2015</v>
      </c>
      <c r="M15">
        <v>2016</v>
      </c>
      <c r="N15">
        <v>2017</v>
      </c>
      <c r="O15">
        <v>2018</v>
      </c>
      <c r="P15">
        <v>2019</v>
      </c>
      <c r="Q15">
        <v>2020</v>
      </c>
      <c r="R15">
        <v>2021</v>
      </c>
      <c r="S15">
        <v>2022</v>
      </c>
      <c r="T15" t="s">
        <v>96</v>
      </c>
    </row>
    <row r="16" spans="1:20">
      <c r="A16" s="18">
        <v>2011</v>
      </c>
      <c r="B16" s="19">
        <v>0.42857142857142855</v>
      </c>
      <c r="C16" s="19">
        <v>0.5714285714285714</v>
      </c>
      <c r="D16" s="19">
        <v>1</v>
      </c>
      <c r="F16" s="18" t="s">
        <v>103</v>
      </c>
      <c r="G16" s="3" t="e">
        <v>#DIV/0!</v>
      </c>
      <c r="H16" s="19">
        <v>9.5737397053932985E-2</v>
      </c>
      <c r="I16" s="19">
        <v>9.3595784647712441E-2</v>
      </c>
      <c r="J16" s="19">
        <v>8.5710298632430917E-2</v>
      </c>
      <c r="K16" s="19">
        <v>7.9409023246755056E-2</v>
      </c>
      <c r="L16" s="19">
        <v>6.814668047612614E-2</v>
      </c>
      <c r="M16" s="19">
        <v>5.4744014216926103E-2</v>
      </c>
      <c r="N16" s="19">
        <v>9.3984082397003746E-2</v>
      </c>
      <c r="O16" s="19">
        <v>4.6708131067961164E-2</v>
      </c>
      <c r="P16" s="19">
        <v>4.98590046490359E-2</v>
      </c>
      <c r="Q16" s="19">
        <v>4.516098523232405E-2</v>
      </c>
      <c r="R16" s="19">
        <v>4.9305992827223699E-2</v>
      </c>
      <c r="S16" s="19">
        <v>4.1754918808029944E-2</v>
      </c>
      <c r="T16" s="19">
        <v>6.4636164029888185E-2</v>
      </c>
    </row>
    <row r="17" spans="1:20">
      <c r="A17" s="18">
        <v>2012</v>
      </c>
      <c r="B17" s="19">
        <v>0.42857142857142855</v>
      </c>
      <c r="C17" s="19">
        <v>0.5714285714285714</v>
      </c>
      <c r="D17" s="19">
        <v>1</v>
      </c>
      <c r="F17" s="18" t="s">
        <v>104</v>
      </c>
      <c r="G17" s="3" t="e">
        <v>#DIV/0!</v>
      </c>
      <c r="H17" s="19">
        <v>0.16469414503413604</v>
      </c>
      <c r="I17" s="19">
        <v>0.18374510490623708</v>
      </c>
      <c r="J17" s="19">
        <v>0.20030002790957299</v>
      </c>
      <c r="K17" s="19">
        <v>0.23618202306590058</v>
      </c>
      <c r="L17" s="19">
        <v>0.26825625553504151</v>
      </c>
      <c r="M17" s="19">
        <v>0.28422053932882541</v>
      </c>
      <c r="N17" s="19">
        <v>0.27520774812734083</v>
      </c>
      <c r="O17" s="19">
        <v>0.29890776699029126</v>
      </c>
      <c r="P17" s="19">
        <v>0.30452709397149608</v>
      </c>
      <c r="Q17" s="19">
        <v>0.28483509653709482</v>
      </c>
      <c r="R17" s="19">
        <v>0.3234867358392422</v>
      </c>
      <c r="S17" s="19">
        <v>0.30408690671249117</v>
      </c>
      <c r="T17" s="19">
        <v>0.26844349740268159</v>
      </c>
    </row>
    <row r="18" spans="1:20">
      <c r="A18" s="18">
        <v>2013</v>
      </c>
      <c r="B18" s="19">
        <v>0.5714285714285714</v>
      </c>
      <c r="C18" s="19">
        <v>0.42857142857142855</v>
      </c>
      <c r="D18" s="19">
        <v>1</v>
      </c>
      <c r="F18" s="18" t="s">
        <v>105</v>
      </c>
      <c r="G18" s="3" t="e">
        <v>#DIV/0!</v>
      </c>
      <c r="H18" s="19">
        <v>0.22922983626440266</v>
      </c>
      <c r="I18" s="19">
        <v>0.21005125919322487</v>
      </c>
      <c r="J18" s="19">
        <v>0.21647362545353055</v>
      </c>
      <c r="K18" s="19">
        <v>0.20081801866974583</v>
      </c>
      <c r="L18" s="19">
        <v>0.19920895813632339</v>
      </c>
      <c r="M18" s="19">
        <v>0.20729576073090339</v>
      </c>
      <c r="N18" s="19">
        <v>0.18978961844569289</v>
      </c>
      <c r="O18" s="19">
        <v>0.20652305825242717</v>
      </c>
      <c r="P18" s="19">
        <v>0.20761374895206158</v>
      </c>
      <c r="Q18" s="19">
        <v>0.19485766014078607</v>
      </c>
      <c r="R18" s="19">
        <v>0.21792783420483477</v>
      </c>
      <c r="S18" s="19">
        <v>0.17686395183098216</v>
      </c>
      <c r="T18" s="19">
        <v>0.20511909895740849</v>
      </c>
    </row>
    <row r="19" spans="1:20">
      <c r="A19" s="18">
        <v>2014</v>
      </c>
      <c r="B19" s="19">
        <v>0.5714285714285714</v>
      </c>
      <c r="C19" s="19">
        <v>0.42857142857142855</v>
      </c>
      <c r="D19" s="19">
        <v>1</v>
      </c>
      <c r="F19" s="18" t="s">
        <v>106</v>
      </c>
      <c r="G19" s="3" t="e">
        <v>#DIV/0!</v>
      </c>
      <c r="H19" s="19">
        <v>0.23966626890197382</v>
      </c>
      <c r="I19" s="19">
        <v>0.25639943965105544</v>
      </c>
      <c r="J19" s="19">
        <v>0.24930923806865754</v>
      </c>
      <c r="K19" s="19">
        <v>0.24919658880649964</v>
      </c>
      <c r="L19" s="19">
        <v>0.24914066135302682</v>
      </c>
      <c r="M19" s="19">
        <v>0.23297913916807386</v>
      </c>
      <c r="N19" s="19">
        <v>0.22097378277153559</v>
      </c>
      <c r="O19" s="19">
        <v>0.21680825242718446</v>
      </c>
      <c r="P19" s="19">
        <v>0.20484719152503619</v>
      </c>
      <c r="Q19" s="19">
        <v>0.17483415075729938</v>
      </c>
      <c r="R19" s="19">
        <v>0.18905193418567087</v>
      </c>
      <c r="S19" s="19">
        <v>0.17937497502297886</v>
      </c>
      <c r="T19" s="19">
        <v>0.2180383270056287</v>
      </c>
    </row>
    <row r="20" spans="1:20">
      <c r="A20" s="18">
        <v>2015</v>
      </c>
      <c r="B20" s="19">
        <v>0.42857142857142855</v>
      </c>
      <c r="C20" s="19">
        <v>0.5714285714285714</v>
      </c>
      <c r="D20" s="19">
        <v>1</v>
      </c>
      <c r="F20" s="18" t="s">
        <v>107</v>
      </c>
      <c r="G20" s="3" t="e">
        <v>#DIV/0!</v>
      </c>
      <c r="H20" s="19">
        <v>0.14424186701617794</v>
      </c>
      <c r="I20" s="19">
        <v>0.13162628545958166</v>
      </c>
      <c r="J20" s="19">
        <v>0.11777142059726486</v>
      </c>
      <c r="K20" s="19">
        <v>0.10287141247339353</v>
      </c>
      <c r="L20" s="19">
        <v>8.7539964875940013E-2</v>
      </c>
      <c r="M20" s="19">
        <v>8.752848178271995E-2</v>
      </c>
      <c r="N20" s="19">
        <v>8.6508075842696625E-2</v>
      </c>
      <c r="O20" s="19">
        <v>8.5664441747572817E-2</v>
      </c>
      <c r="P20" s="19">
        <v>7.7204481365749561E-2</v>
      </c>
      <c r="Q20" s="19">
        <v>0.1638225717103752</v>
      </c>
      <c r="R20" s="19">
        <v>7.2206860678402277E-2</v>
      </c>
      <c r="S20" s="19">
        <v>5.8512834858596756E-2</v>
      </c>
      <c r="T20" s="19">
        <v>9.8013749017021382E-2</v>
      </c>
    </row>
    <row r="21" spans="1:20">
      <c r="A21" s="18">
        <v>2016</v>
      </c>
      <c r="B21" s="19">
        <v>0.42857142857142855</v>
      </c>
      <c r="C21" s="19">
        <v>0.5714285714285714</v>
      </c>
      <c r="D21" s="19">
        <v>1</v>
      </c>
      <c r="F21" s="18" t="s">
        <v>108</v>
      </c>
      <c r="G21" s="3" t="e">
        <v>#DIV/0!</v>
      </c>
      <c r="H21" s="19">
        <v>7.6096950253330461E-3</v>
      </c>
      <c r="I21" s="19">
        <v>9.4240504314050105E-3</v>
      </c>
      <c r="J21" s="19">
        <v>1.028467764443204E-2</v>
      </c>
      <c r="K21" s="19">
        <v>8.0480238171422216E-3</v>
      </c>
      <c r="L21" s="19">
        <v>5.2686089971630563E-3</v>
      </c>
      <c r="M21" s="19">
        <v>5.7000435061535402E-3</v>
      </c>
      <c r="N21" s="19">
        <v>8.5878979400749057E-3</v>
      </c>
      <c r="O21" s="19">
        <v>1.0247269417475727E-2</v>
      </c>
      <c r="P21" s="19">
        <v>1.1691182074537001E-2</v>
      </c>
      <c r="Q21" s="19">
        <v>8.8970856471160473E-3</v>
      </c>
      <c r="R21" s="19">
        <v>9.5066663016398836E-3</v>
      </c>
      <c r="S21" s="19">
        <v>1.0869999600367662E-2</v>
      </c>
      <c r="T21" s="19">
        <v>8.9371429215674668E-3</v>
      </c>
    </row>
    <row r="22" spans="1:20">
      <c r="A22" s="18">
        <v>2017</v>
      </c>
      <c r="B22" s="19">
        <v>0.375</v>
      </c>
      <c r="C22" s="19">
        <v>0.625</v>
      </c>
      <c r="D22" s="19">
        <v>1</v>
      </c>
      <c r="F22" s="18" t="s">
        <v>109</v>
      </c>
      <c r="G22" s="3" t="e">
        <v>#DIV/0!</v>
      </c>
      <c r="H22" s="19">
        <v>0.1188207907040435</v>
      </c>
      <c r="I22" s="19">
        <v>0.11515807571078353</v>
      </c>
      <c r="J22" s="19">
        <v>0.12015071169411108</v>
      </c>
      <c r="K22" s="19">
        <v>0.12347490992056315</v>
      </c>
      <c r="L22" s="19">
        <v>0.12243887062637906</v>
      </c>
      <c r="M22" s="19">
        <v>0.12753202126639776</v>
      </c>
      <c r="N22" s="19">
        <v>0.12494879447565543</v>
      </c>
      <c r="O22" s="19">
        <v>0.13514108009708739</v>
      </c>
      <c r="P22" s="19">
        <v>0.14425729746208368</v>
      </c>
      <c r="Q22" s="19">
        <v>0.12759244997500438</v>
      </c>
      <c r="R22" s="19">
        <v>0.13851397596298629</v>
      </c>
      <c r="S22" s="19">
        <v>0.22853641316655343</v>
      </c>
      <c r="T22" s="19">
        <v>0.1368120206658042</v>
      </c>
    </row>
    <row r="23" spans="1:20">
      <c r="A23" s="18">
        <v>2018</v>
      </c>
      <c r="B23" s="19">
        <v>0.14285714285714285</v>
      </c>
      <c r="C23" s="19">
        <v>0.8571428571428571</v>
      </c>
      <c r="D23" s="19">
        <v>1</v>
      </c>
      <c r="F23" s="18" t="s">
        <v>96</v>
      </c>
      <c r="G23" s="3" t="e">
        <v>#DIV/0!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1</v>
      </c>
      <c r="N23" s="19">
        <v>1</v>
      </c>
      <c r="O23" s="19">
        <v>1</v>
      </c>
      <c r="P23" s="19">
        <v>1</v>
      </c>
      <c r="Q23" s="19">
        <v>1</v>
      </c>
      <c r="R23" s="19">
        <v>1</v>
      </c>
      <c r="S23" s="19">
        <v>1</v>
      </c>
      <c r="T23" s="19">
        <v>1</v>
      </c>
    </row>
    <row r="24" spans="1:20">
      <c r="A24" s="18">
        <v>2019</v>
      </c>
      <c r="B24" s="19">
        <v>0.42857142857142855</v>
      </c>
      <c r="C24" s="19">
        <v>0.5714285714285714</v>
      </c>
      <c r="D24" s="19">
        <v>1</v>
      </c>
    </row>
    <row r="25" spans="1:20">
      <c r="A25" s="18">
        <v>2020</v>
      </c>
      <c r="B25" s="19">
        <v>0.42857142857142855</v>
      </c>
      <c r="C25" s="19">
        <v>0.5714285714285714</v>
      </c>
      <c r="D25" s="19">
        <v>1</v>
      </c>
    </row>
    <row r="26" spans="1:20">
      <c r="A26" s="18">
        <v>2021</v>
      </c>
      <c r="B26" s="19">
        <v>0.5714285714285714</v>
      </c>
      <c r="C26" s="19">
        <v>0.42857142857142855</v>
      </c>
      <c r="D26" s="19">
        <v>1</v>
      </c>
      <c r="F26" s="17" t="s">
        <v>116</v>
      </c>
      <c r="G26" s="17" t="s">
        <v>117</v>
      </c>
    </row>
    <row r="27" spans="1:20">
      <c r="A27" s="18">
        <v>2022</v>
      </c>
      <c r="B27" s="19">
        <v>0.625</v>
      </c>
      <c r="C27" s="19">
        <v>0.375</v>
      </c>
      <c r="D27" s="19">
        <v>1</v>
      </c>
      <c r="F27" s="17" t="s">
        <v>113</v>
      </c>
      <c r="G27" t="s">
        <v>103</v>
      </c>
      <c r="H27" t="s">
        <v>104</v>
      </c>
      <c r="I27" t="s">
        <v>105</v>
      </c>
      <c r="J27" t="s">
        <v>106</v>
      </c>
      <c r="K27" t="s">
        <v>107</v>
      </c>
      <c r="L27" t="s">
        <v>108</v>
      </c>
      <c r="M27" t="s">
        <v>109</v>
      </c>
      <c r="N27" t="s">
        <v>96</v>
      </c>
    </row>
    <row r="28" spans="1:20">
      <c r="A28" s="18" t="s">
        <v>96</v>
      </c>
      <c r="B28" s="19">
        <v>0.44</v>
      </c>
      <c r="C28" s="19">
        <v>0.56000000000000005</v>
      </c>
      <c r="D28" s="19">
        <v>1</v>
      </c>
      <c r="F28" s="18">
        <v>2011</v>
      </c>
      <c r="G28" s="19">
        <v>0.60957837703182416</v>
      </c>
      <c r="H28" s="19">
        <v>0.26943817707583251</v>
      </c>
      <c r="I28" s="19">
        <v>0.46881376275255049</v>
      </c>
      <c r="J28" s="19">
        <v>0.47639693587899057</v>
      </c>
      <c r="K28" s="19">
        <v>0.62667856535781064</v>
      </c>
      <c r="L28" s="19">
        <v>0.3228215767634855</v>
      </c>
      <c r="M28" s="19">
        <v>0.26147223417993976</v>
      </c>
      <c r="N28" s="19">
        <v>0.40510191143373381</v>
      </c>
    </row>
    <row r="29" spans="1:20">
      <c r="F29" s="18">
        <v>2022</v>
      </c>
      <c r="G29" s="19">
        <v>0.3904216229681759</v>
      </c>
      <c r="H29" s="19">
        <v>0.73056182292416749</v>
      </c>
      <c r="I29" s="19">
        <v>0.53118623724744951</v>
      </c>
      <c r="J29" s="19">
        <v>0.52360306412100943</v>
      </c>
      <c r="K29" s="19">
        <v>0.37332143464218936</v>
      </c>
      <c r="L29" s="19">
        <v>0.67717842323651456</v>
      </c>
      <c r="M29" s="19">
        <v>0.7385277658200603</v>
      </c>
      <c r="N29" s="19">
        <v>0.59489808856626625</v>
      </c>
    </row>
    <row r="30" spans="1:20">
      <c r="F30" s="18" t="s">
        <v>96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general_data</vt:lpstr>
      <vt:lpstr>data_per_bac</vt:lpstr>
      <vt:lpstr>charts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Tounakti Mouna</dc:creator>
  <cp:lastModifiedBy>Tounakti Mouna</cp:lastModifiedBy>
  <dcterms:created xsi:type="dcterms:W3CDTF">2025-08-03T11:39:33Z</dcterms:created>
  <dcterms:modified xsi:type="dcterms:W3CDTF">2025-09-21T14:34:51Z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D914DA710E59426EBE7E25959FC034F3_12</vt:lpwstr>
  </property>
  <property fmtid="{D5CDD505-2E9C-101B-9397-08002B2CF9AE}" pid="3" name="KSOProductBuildVer">
    <vt:lpwstr>1033-12.2.0.21931</vt:lpwstr>
  </property>
</Properties>
</file>