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mouni\Documents\WIT Coursework\Summer'25\Capstone II\Data\"/>
    </mc:Choice>
  </mc:AlternateContent>
  <xr:revisionPtr revIDLastSave="0" documentId="13_ncr:1_{30D13F79-C12F-43F5-A277-FDF6EDC7E3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solidated" sheetId="7" r:id="rId1"/>
    <sheet name="HD" sheetId="3" r:id="rId2"/>
    <sheet name="W" sheetId="2" r:id="rId3"/>
    <sheet name="AMZN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3" l="1"/>
  <c r="AD2" i="3"/>
  <c r="AC2" i="3"/>
  <c r="AB2" i="3"/>
  <c r="AA2" i="3"/>
  <c r="Z2" i="3"/>
  <c r="V2" i="3"/>
  <c r="U2" i="3"/>
  <c r="T2" i="3"/>
  <c r="S2" i="3"/>
  <c r="R2" i="3"/>
  <c r="Q2" i="3"/>
  <c r="P2" i="3"/>
  <c r="O2" i="3"/>
  <c r="C31" i="6"/>
  <c r="AD31" i="2"/>
  <c r="AC31" i="2"/>
  <c r="V31" i="2"/>
  <c r="U31" i="2"/>
  <c r="T31" i="2"/>
  <c r="S31" i="2"/>
  <c r="R31" i="2"/>
  <c r="C31" i="2"/>
  <c r="AD29" i="6"/>
  <c r="AC29" i="6"/>
  <c r="AB29" i="6"/>
  <c r="AA29" i="6"/>
  <c r="Z29" i="6"/>
  <c r="AD28" i="6"/>
  <c r="AC28" i="6"/>
  <c r="AB28" i="6"/>
  <c r="AA28" i="6"/>
  <c r="Z28" i="6"/>
  <c r="AD27" i="6"/>
  <c r="AC27" i="6"/>
  <c r="AB27" i="6"/>
  <c r="AA27" i="6"/>
  <c r="Z27" i="6"/>
  <c r="AD26" i="6"/>
  <c r="AC26" i="6"/>
  <c r="AB26" i="6"/>
  <c r="AA26" i="6"/>
  <c r="Z26" i="6"/>
  <c r="AD25" i="6"/>
  <c r="AC25" i="6"/>
  <c r="AB25" i="6"/>
  <c r="AA25" i="6"/>
  <c r="Z25" i="6"/>
  <c r="AD24" i="6"/>
  <c r="AC24" i="6"/>
  <c r="AB24" i="6"/>
  <c r="AA24" i="6"/>
  <c r="Z24" i="6"/>
  <c r="AD23" i="6"/>
  <c r="AC23" i="6"/>
  <c r="AB23" i="6"/>
  <c r="AA23" i="6"/>
  <c r="Z23" i="6"/>
  <c r="AD22" i="6"/>
  <c r="AC22" i="6"/>
  <c r="AB22" i="6"/>
  <c r="AA22" i="6"/>
  <c r="Z22" i="6"/>
  <c r="AD21" i="6"/>
  <c r="AC21" i="6"/>
  <c r="AB21" i="6"/>
  <c r="AA21" i="6"/>
  <c r="Z21" i="6"/>
  <c r="AD20" i="6"/>
  <c r="AC20" i="6"/>
  <c r="AB20" i="6"/>
  <c r="AA20" i="6"/>
  <c r="Z20" i="6"/>
  <c r="AD19" i="6"/>
  <c r="AC19" i="6"/>
  <c r="AB19" i="6"/>
  <c r="AA19" i="6"/>
  <c r="Z19" i="6"/>
  <c r="AD18" i="6"/>
  <c r="AC18" i="6"/>
  <c r="AB18" i="6"/>
  <c r="AA18" i="6"/>
  <c r="Z18" i="6"/>
  <c r="AD17" i="6"/>
  <c r="AC17" i="6"/>
  <c r="AB17" i="6"/>
  <c r="AA17" i="6"/>
  <c r="Z17" i="6"/>
  <c r="AD16" i="6"/>
  <c r="AC16" i="6"/>
  <c r="AB16" i="6"/>
  <c r="AA16" i="6"/>
  <c r="Z16" i="6"/>
  <c r="AD15" i="6"/>
  <c r="AC15" i="6"/>
  <c r="AB15" i="6"/>
  <c r="AA15" i="6"/>
  <c r="Z15" i="6"/>
  <c r="AD14" i="6"/>
  <c r="AC14" i="6"/>
  <c r="AB14" i="6"/>
  <c r="AA14" i="6"/>
  <c r="Z14" i="6"/>
  <c r="AD13" i="6"/>
  <c r="AC13" i="6"/>
  <c r="AB13" i="6"/>
  <c r="AA13" i="6"/>
  <c r="Z13" i="6"/>
  <c r="AD12" i="6"/>
  <c r="AC12" i="6"/>
  <c r="AB12" i="6"/>
  <c r="AA12" i="6"/>
  <c r="Z12" i="6"/>
  <c r="AD11" i="6"/>
  <c r="AC11" i="6"/>
  <c r="AB11" i="6"/>
  <c r="AA11" i="6"/>
  <c r="Z11" i="6"/>
  <c r="AD10" i="6"/>
  <c r="AC10" i="6"/>
  <c r="AB10" i="6"/>
  <c r="AA10" i="6"/>
  <c r="Z10" i="6"/>
  <c r="AD9" i="6"/>
  <c r="AC9" i="6"/>
  <c r="AB9" i="6"/>
  <c r="AA9" i="6"/>
  <c r="Z9" i="6"/>
  <c r="AD8" i="6"/>
  <c r="AC8" i="6"/>
  <c r="AB8" i="6"/>
  <c r="AA8" i="6"/>
  <c r="Z8" i="6"/>
  <c r="AD7" i="6"/>
  <c r="AC7" i="6"/>
  <c r="AB7" i="6"/>
  <c r="AA7" i="6"/>
  <c r="Z7" i="6"/>
  <c r="AD6" i="6"/>
  <c r="AC6" i="6"/>
  <c r="AB6" i="6"/>
  <c r="AA6" i="6"/>
  <c r="Z6" i="6"/>
  <c r="AD5" i="6"/>
  <c r="AC5" i="6"/>
  <c r="AB5" i="6"/>
  <c r="AA5" i="6"/>
  <c r="Z5" i="6"/>
  <c r="AD4" i="6"/>
  <c r="AC4" i="6"/>
  <c r="AB4" i="6"/>
  <c r="AA4" i="6"/>
  <c r="Z4" i="6"/>
  <c r="AD3" i="6"/>
  <c r="AC3" i="6"/>
  <c r="AB3" i="6"/>
  <c r="AA3" i="6"/>
  <c r="Z3" i="6"/>
  <c r="AD2" i="6"/>
  <c r="AD31" i="6" s="1"/>
  <c r="AC2" i="6"/>
  <c r="AC31" i="6" s="1"/>
  <c r="AB2" i="6"/>
  <c r="AA2" i="6"/>
  <c r="AA31" i="6" s="1"/>
  <c r="Z2" i="6"/>
  <c r="AD29" i="2"/>
  <c r="AC29" i="2"/>
  <c r="AB29" i="2"/>
  <c r="AA29" i="2"/>
  <c r="Z29" i="2"/>
  <c r="AD28" i="2"/>
  <c r="AC28" i="2"/>
  <c r="AB28" i="2"/>
  <c r="AA28" i="2"/>
  <c r="Z28" i="2"/>
  <c r="AD27" i="2"/>
  <c r="AC27" i="2"/>
  <c r="AB27" i="2"/>
  <c r="AA27" i="2"/>
  <c r="Z27" i="2"/>
  <c r="AD26" i="2"/>
  <c r="AC26" i="2"/>
  <c r="AB26" i="2"/>
  <c r="AA26" i="2"/>
  <c r="Z26" i="2"/>
  <c r="AD25" i="2"/>
  <c r="AC25" i="2"/>
  <c r="AB25" i="2"/>
  <c r="AA25" i="2"/>
  <c r="Z25" i="2"/>
  <c r="AD24" i="2"/>
  <c r="AC24" i="2"/>
  <c r="AB24" i="2"/>
  <c r="AA24" i="2"/>
  <c r="Z24" i="2"/>
  <c r="AD23" i="2"/>
  <c r="AC23" i="2"/>
  <c r="AB23" i="2"/>
  <c r="AA23" i="2"/>
  <c r="Z23" i="2"/>
  <c r="AD22" i="2"/>
  <c r="AC22" i="2"/>
  <c r="AB22" i="2"/>
  <c r="AA22" i="2"/>
  <c r="Z22" i="2"/>
  <c r="AD21" i="2"/>
  <c r="AC21" i="2"/>
  <c r="AB21" i="2"/>
  <c r="AA21" i="2"/>
  <c r="Z21" i="2"/>
  <c r="AD20" i="2"/>
  <c r="AC20" i="2"/>
  <c r="AB20" i="2"/>
  <c r="AA20" i="2"/>
  <c r="Z20" i="2"/>
  <c r="AD19" i="2"/>
  <c r="AC19" i="2"/>
  <c r="AB19" i="2"/>
  <c r="AA19" i="2"/>
  <c r="Z19" i="2"/>
  <c r="AD18" i="2"/>
  <c r="AC18" i="2"/>
  <c r="AB18" i="2"/>
  <c r="AA18" i="2"/>
  <c r="Z18" i="2"/>
  <c r="AD17" i="2"/>
  <c r="AC17" i="2"/>
  <c r="AB17" i="2"/>
  <c r="AA17" i="2"/>
  <c r="Z17" i="2"/>
  <c r="AD16" i="2"/>
  <c r="AC16" i="2"/>
  <c r="AB16" i="2"/>
  <c r="AA16" i="2"/>
  <c r="Z16" i="2"/>
  <c r="AD15" i="2"/>
  <c r="AC15" i="2"/>
  <c r="AB15" i="2"/>
  <c r="AA15" i="2"/>
  <c r="Z15" i="2"/>
  <c r="AD14" i="2"/>
  <c r="AC14" i="2"/>
  <c r="AB14" i="2"/>
  <c r="AA14" i="2"/>
  <c r="AA31" i="2" s="1"/>
  <c r="Z14" i="2"/>
  <c r="AD13" i="2"/>
  <c r="AC13" i="2"/>
  <c r="AB13" i="2"/>
  <c r="AA13" i="2"/>
  <c r="Z13" i="2"/>
  <c r="AD12" i="2"/>
  <c r="AC12" i="2"/>
  <c r="AB12" i="2"/>
  <c r="AA12" i="2"/>
  <c r="Z12" i="2"/>
  <c r="AD11" i="2"/>
  <c r="AC11" i="2"/>
  <c r="AB11" i="2"/>
  <c r="AA11" i="2"/>
  <c r="Z11" i="2"/>
  <c r="AD10" i="2"/>
  <c r="AC10" i="2"/>
  <c r="AB10" i="2"/>
  <c r="AA10" i="2"/>
  <c r="Z10" i="2"/>
  <c r="AD9" i="2"/>
  <c r="AC9" i="2"/>
  <c r="AB9" i="2"/>
  <c r="AA9" i="2"/>
  <c r="Z9" i="2"/>
  <c r="AD8" i="2"/>
  <c r="AC8" i="2"/>
  <c r="AB8" i="2"/>
  <c r="AA8" i="2"/>
  <c r="Z8" i="2"/>
  <c r="AD7" i="2"/>
  <c r="AC7" i="2"/>
  <c r="AB7" i="2"/>
  <c r="AA7" i="2"/>
  <c r="Z7" i="2"/>
  <c r="AD6" i="2"/>
  <c r="AC6" i="2"/>
  <c r="AB6" i="2"/>
  <c r="AA6" i="2"/>
  <c r="Z6" i="2"/>
  <c r="AD5" i="2"/>
  <c r="AC5" i="2"/>
  <c r="AB5" i="2"/>
  <c r="AA5" i="2"/>
  <c r="Z5" i="2"/>
  <c r="AD4" i="2"/>
  <c r="AC4" i="2"/>
  <c r="AB4" i="2"/>
  <c r="AA4" i="2"/>
  <c r="Z4" i="2"/>
  <c r="AD3" i="2"/>
  <c r="AC3" i="2"/>
  <c r="AB3" i="2"/>
  <c r="AA3" i="2"/>
  <c r="Z3" i="2"/>
  <c r="AD2" i="2"/>
  <c r="AC2" i="2"/>
  <c r="AB2" i="2"/>
  <c r="AB31" i="2" s="1"/>
  <c r="AA2" i="2"/>
  <c r="Z2" i="2"/>
  <c r="Z31" i="2" s="1"/>
  <c r="AD29" i="3"/>
  <c r="AC29" i="3"/>
  <c r="AB29" i="3"/>
  <c r="AA29" i="3"/>
  <c r="Z29" i="3"/>
  <c r="AD28" i="3"/>
  <c r="AC28" i="3"/>
  <c r="AB28" i="3"/>
  <c r="AA28" i="3"/>
  <c r="Z28" i="3"/>
  <c r="AD27" i="3"/>
  <c r="AC27" i="3"/>
  <c r="AB27" i="3"/>
  <c r="AA27" i="3"/>
  <c r="Z27" i="3"/>
  <c r="AD26" i="3"/>
  <c r="AC26" i="3"/>
  <c r="AB26" i="3"/>
  <c r="AA26" i="3"/>
  <c r="Z26" i="3"/>
  <c r="AD25" i="3"/>
  <c r="AC25" i="3"/>
  <c r="AB25" i="3"/>
  <c r="AA25" i="3"/>
  <c r="Z25" i="3"/>
  <c r="AD24" i="3"/>
  <c r="AC24" i="3"/>
  <c r="AB24" i="3"/>
  <c r="AA24" i="3"/>
  <c r="Z24" i="3"/>
  <c r="AD23" i="3"/>
  <c r="AC23" i="3"/>
  <c r="AB23" i="3"/>
  <c r="AA23" i="3"/>
  <c r="Z23" i="3"/>
  <c r="AD22" i="3"/>
  <c r="AC22" i="3"/>
  <c r="AB22" i="3"/>
  <c r="AA22" i="3"/>
  <c r="Z22" i="3"/>
  <c r="AD21" i="3"/>
  <c r="AC21" i="3"/>
  <c r="AB21" i="3"/>
  <c r="AA21" i="3"/>
  <c r="Z21" i="3"/>
  <c r="AD20" i="3"/>
  <c r="AC20" i="3"/>
  <c r="AB20" i="3"/>
  <c r="AA20" i="3"/>
  <c r="Z20" i="3"/>
  <c r="AD19" i="3"/>
  <c r="AC19" i="3"/>
  <c r="AB19" i="3"/>
  <c r="AA19" i="3"/>
  <c r="Z19" i="3"/>
  <c r="AD18" i="3"/>
  <c r="AC18" i="3"/>
  <c r="AB18" i="3"/>
  <c r="AA18" i="3"/>
  <c r="Z18" i="3"/>
  <c r="AD17" i="3"/>
  <c r="AC17" i="3"/>
  <c r="AB17" i="3"/>
  <c r="AA17" i="3"/>
  <c r="Z17" i="3"/>
  <c r="AD16" i="3"/>
  <c r="AC16" i="3"/>
  <c r="AB16" i="3"/>
  <c r="AA16" i="3"/>
  <c r="Z16" i="3"/>
  <c r="AD15" i="3"/>
  <c r="AC15" i="3"/>
  <c r="AB15" i="3"/>
  <c r="AA15" i="3"/>
  <c r="Z15" i="3"/>
  <c r="AD14" i="3"/>
  <c r="AC14" i="3"/>
  <c r="AB14" i="3"/>
  <c r="AA14" i="3"/>
  <c r="Z14" i="3"/>
  <c r="AD13" i="3"/>
  <c r="AC13" i="3"/>
  <c r="AB13" i="3"/>
  <c r="AA13" i="3"/>
  <c r="Z13" i="3"/>
  <c r="AD12" i="3"/>
  <c r="AC12" i="3"/>
  <c r="AB12" i="3"/>
  <c r="AA12" i="3"/>
  <c r="Z12" i="3"/>
  <c r="AD11" i="3"/>
  <c r="AC11" i="3"/>
  <c r="AB11" i="3"/>
  <c r="AA11" i="3"/>
  <c r="Z11" i="3"/>
  <c r="AD10" i="3"/>
  <c r="AC10" i="3"/>
  <c r="AB10" i="3"/>
  <c r="AA10" i="3"/>
  <c r="Z10" i="3"/>
  <c r="AD9" i="3"/>
  <c r="AC9" i="3"/>
  <c r="AB9" i="3"/>
  <c r="AA9" i="3"/>
  <c r="Z9" i="3"/>
  <c r="AD8" i="3"/>
  <c r="AC8" i="3"/>
  <c r="AB8" i="3"/>
  <c r="AA8" i="3"/>
  <c r="Z8" i="3"/>
  <c r="AD7" i="3"/>
  <c r="AC7" i="3"/>
  <c r="AB7" i="3"/>
  <c r="AA7" i="3"/>
  <c r="Z7" i="3"/>
  <c r="AD6" i="3"/>
  <c r="AC6" i="3"/>
  <c r="AB6" i="3"/>
  <c r="AA6" i="3"/>
  <c r="Z6" i="3"/>
  <c r="AD5" i="3"/>
  <c r="AC5" i="3"/>
  <c r="AB5" i="3"/>
  <c r="AA5" i="3"/>
  <c r="Z5" i="3"/>
  <c r="AD4" i="3"/>
  <c r="AC4" i="3"/>
  <c r="AB4" i="3"/>
  <c r="AA4" i="3"/>
  <c r="Z4" i="3"/>
  <c r="AD3" i="3"/>
  <c r="AD32" i="3" s="1"/>
  <c r="AC3" i="3"/>
  <c r="AC32" i="3" s="1"/>
  <c r="AB3" i="3"/>
  <c r="AB32" i="3" s="1"/>
  <c r="AA3" i="3"/>
  <c r="AA32" i="3" s="1"/>
  <c r="Z3" i="3"/>
  <c r="Z32" i="3" s="1"/>
  <c r="V29" i="6"/>
  <c r="U29" i="6"/>
  <c r="T29" i="6"/>
  <c r="S29" i="6"/>
  <c r="R29" i="6"/>
  <c r="Q29" i="6"/>
  <c r="P29" i="6"/>
  <c r="O29" i="6"/>
  <c r="V28" i="6"/>
  <c r="U28" i="6"/>
  <c r="T28" i="6"/>
  <c r="S28" i="6"/>
  <c r="R28" i="6"/>
  <c r="Q28" i="6"/>
  <c r="P28" i="6"/>
  <c r="O28" i="6"/>
  <c r="V27" i="6"/>
  <c r="U27" i="6"/>
  <c r="T27" i="6"/>
  <c r="S27" i="6"/>
  <c r="R27" i="6"/>
  <c r="Q27" i="6"/>
  <c r="P27" i="6"/>
  <c r="O27" i="6"/>
  <c r="V26" i="6"/>
  <c r="U26" i="6"/>
  <c r="T26" i="6"/>
  <c r="S26" i="6"/>
  <c r="R26" i="6"/>
  <c r="Q26" i="6"/>
  <c r="P26" i="6"/>
  <c r="O26" i="6"/>
  <c r="V25" i="6"/>
  <c r="U25" i="6"/>
  <c r="T25" i="6"/>
  <c r="S25" i="6"/>
  <c r="R25" i="6"/>
  <c r="Q25" i="6"/>
  <c r="P25" i="6"/>
  <c r="O25" i="6"/>
  <c r="V24" i="6"/>
  <c r="U24" i="6"/>
  <c r="T24" i="6"/>
  <c r="S24" i="6"/>
  <c r="R24" i="6"/>
  <c r="Q24" i="6"/>
  <c r="P24" i="6"/>
  <c r="O24" i="6"/>
  <c r="V23" i="6"/>
  <c r="U23" i="6"/>
  <c r="T23" i="6"/>
  <c r="S23" i="6"/>
  <c r="R23" i="6"/>
  <c r="Q23" i="6"/>
  <c r="P23" i="6"/>
  <c r="O23" i="6"/>
  <c r="V22" i="6"/>
  <c r="U22" i="6"/>
  <c r="T22" i="6"/>
  <c r="S22" i="6"/>
  <c r="R22" i="6"/>
  <c r="Q22" i="6"/>
  <c r="P22" i="6"/>
  <c r="O22" i="6"/>
  <c r="V21" i="6"/>
  <c r="U21" i="6"/>
  <c r="T21" i="6"/>
  <c r="S21" i="6"/>
  <c r="R21" i="6"/>
  <c r="Q21" i="6"/>
  <c r="P21" i="6"/>
  <c r="O21" i="6"/>
  <c r="V20" i="6"/>
  <c r="U20" i="6"/>
  <c r="T20" i="6"/>
  <c r="S20" i="6"/>
  <c r="R20" i="6"/>
  <c r="Q20" i="6"/>
  <c r="P20" i="6"/>
  <c r="O20" i="6"/>
  <c r="V19" i="6"/>
  <c r="U19" i="6"/>
  <c r="T19" i="6"/>
  <c r="S19" i="6"/>
  <c r="R19" i="6"/>
  <c r="Q19" i="6"/>
  <c r="P19" i="6"/>
  <c r="O19" i="6"/>
  <c r="V18" i="6"/>
  <c r="U18" i="6"/>
  <c r="T18" i="6"/>
  <c r="S18" i="6"/>
  <c r="R18" i="6"/>
  <c r="Q18" i="6"/>
  <c r="P18" i="6"/>
  <c r="O18" i="6"/>
  <c r="V17" i="6"/>
  <c r="U17" i="6"/>
  <c r="T17" i="6"/>
  <c r="S17" i="6"/>
  <c r="R17" i="6"/>
  <c r="Q17" i="6"/>
  <c r="P17" i="6"/>
  <c r="O17" i="6"/>
  <c r="V16" i="6"/>
  <c r="U16" i="6"/>
  <c r="T16" i="6"/>
  <c r="S16" i="6"/>
  <c r="R16" i="6"/>
  <c r="Q16" i="6"/>
  <c r="P16" i="6"/>
  <c r="O16" i="6"/>
  <c r="V15" i="6"/>
  <c r="U15" i="6"/>
  <c r="T15" i="6"/>
  <c r="S15" i="6"/>
  <c r="R15" i="6"/>
  <c r="Q15" i="6"/>
  <c r="P15" i="6"/>
  <c r="O15" i="6"/>
  <c r="V14" i="6"/>
  <c r="U14" i="6"/>
  <c r="T14" i="6"/>
  <c r="S14" i="6"/>
  <c r="R14" i="6"/>
  <c r="Q14" i="6"/>
  <c r="P14" i="6"/>
  <c r="O14" i="6"/>
  <c r="V13" i="6"/>
  <c r="U13" i="6"/>
  <c r="T13" i="6"/>
  <c r="S13" i="6"/>
  <c r="R13" i="6"/>
  <c r="Q13" i="6"/>
  <c r="P13" i="6"/>
  <c r="O13" i="6"/>
  <c r="V12" i="6"/>
  <c r="U12" i="6"/>
  <c r="T12" i="6"/>
  <c r="S12" i="6"/>
  <c r="R12" i="6"/>
  <c r="Q12" i="6"/>
  <c r="P12" i="6"/>
  <c r="O12" i="6"/>
  <c r="V11" i="6"/>
  <c r="U11" i="6"/>
  <c r="T11" i="6"/>
  <c r="S11" i="6"/>
  <c r="R11" i="6"/>
  <c r="Q11" i="6"/>
  <c r="P11" i="6"/>
  <c r="O11" i="6"/>
  <c r="V10" i="6"/>
  <c r="U10" i="6"/>
  <c r="T10" i="6"/>
  <c r="S10" i="6"/>
  <c r="R10" i="6"/>
  <c r="Q10" i="6"/>
  <c r="P10" i="6"/>
  <c r="O10" i="6"/>
  <c r="V9" i="6"/>
  <c r="U9" i="6"/>
  <c r="T9" i="6"/>
  <c r="S9" i="6"/>
  <c r="R9" i="6"/>
  <c r="Q9" i="6"/>
  <c r="P9" i="6"/>
  <c r="O9" i="6"/>
  <c r="V8" i="6"/>
  <c r="U8" i="6"/>
  <c r="T8" i="6"/>
  <c r="S8" i="6"/>
  <c r="R8" i="6"/>
  <c r="Q8" i="6"/>
  <c r="P8" i="6"/>
  <c r="O8" i="6"/>
  <c r="V7" i="6"/>
  <c r="U7" i="6"/>
  <c r="T7" i="6"/>
  <c r="S7" i="6"/>
  <c r="R7" i="6"/>
  <c r="Q7" i="6"/>
  <c r="P7" i="6"/>
  <c r="O7" i="6"/>
  <c r="V6" i="6"/>
  <c r="U6" i="6"/>
  <c r="T6" i="6"/>
  <c r="S6" i="6"/>
  <c r="R6" i="6"/>
  <c r="Q6" i="6"/>
  <c r="P6" i="6"/>
  <c r="O6" i="6"/>
  <c r="V5" i="6"/>
  <c r="U5" i="6"/>
  <c r="T5" i="6"/>
  <c r="S5" i="6"/>
  <c r="R5" i="6"/>
  <c r="Q5" i="6"/>
  <c r="P5" i="6"/>
  <c r="O5" i="6"/>
  <c r="V4" i="6"/>
  <c r="U4" i="6"/>
  <c r="T4" i="6"/>
  <c r="S4" i="6"/>
  <c r="R4" i="6"/>
  <c r="Q4" i="6"/>
  <c r="P4" i="6"/>
  <c r="O4" i="6"/>
  <c r="V3" i="6"/>
  <c r="U3" i="6"/>
  <c r="T3" i="6"/>
  <c r="S3" i="6"/>
  <c r="R3" i="6"/>
  <c r="Q3" i="6"/>
  <c r="P3" i="6"/>
  <c r="O3" i="6"/>
  <c r="V2" i="6"/>
  <c r="V31" i="6" s="1"/>
  <c r="U2" i="6"/>
  <c r="U31" i="6" s="1"/>
  <c r="T2" i="6"/>
  <c r="T31" i="6" s="1"/>
  <c r="S2" i="6"/>
  <c r="S31" i="6" s="1"/>
  <c r="R2" i="6"/>
  <c r="R31" i="6" s="1"/>
  <c r="Q2" i="6"/>
  <c r="Q31" i="6" s="1"/>
  <c r="P2" i="6"/>
  <c r="P31" i="6" s="1"/>
  <c r="O2" i="6"/>
  <c r="O31" i="6" s="1"/>
  <c r="V29" i="2"/>
  <c r="U29" i="2"/>
  <c r="T29" i="2"/>
  <c r="S29" i="2"/>
  <c r="R29" i="2"/>
  <c r="Q29" i="2"/>
  <c r="P29" i="2"/>
  <c r="O29" i="2"/>
  <c r="V28" i="2"/>
  <c r="U28" i="2"/>
  <c r="T28" i="2"/>
  <c r="S28" i="2"/>
  <c r="R28" i="2"/>
  <c r="Q28" i="2"/>
  <c r="P28" i="2"/>
  <c r="O28" i="2"/>
  <c r="V27" i="2"/>
  <c r="U27" i="2"/>
  <c r="T27" i="2"/>
  <c r="S27" i="2"/>
  <c r="R27" i="2"/>
  <c r="Q27" i="2"/>
  <c r="P27" i="2"/>
  <c r="O27" i="2"/>
  <c r="V26" i="2"/>
  <c r="U26" i="2"/>
  <c r="T26" i="2"/>
  <c r="S26" i="2"/>
  <c r="R26" i="2"/>
  <c r="Q26" i="2"/>
  <c r="P26" i="2"/>
  <c r="O26" i="2"/>
  <c r="V25" i="2"/>
  <c r="U25" i="2"/>
  <c r="T25" i="2"/>
  <c r="S25" i="2"/>
  <c r="R25" i="2"/>
  <c r="Q25" i="2"/>
  <c r="P25" i="2"/>
  <c r="O25" i="2"/>
  <c r="V24" i="2"/>
  <c r="U24" i="2"/>
  <c r="T24" i="2"/>
  <c r="S24" i="2"/>
  <c r="R24" i="2"/>
  <c r="Q24" i="2"/>
  <c r="P24" i="2"/>
  <c r="O24" i="2"/>
  <c r="V23" i="2"/>
  <c r="U23" i="2"/>
  <c r="T23" i="2"/>
  <c r="S23" i="2"/>
  <c r="R23" i="2"/>
  <c r="Q23" i="2"/>
  <c r="P23" i="2"/>
  <c r="O23" i="2"/>
  <c r="V22" i="2"/>
  <c r="U22" i="2"/>
  <c r="T22" i="2"/>
  <c r="S22" i="2"/>
  <c r="R22" i="2"/>
  <c r="Q22" i="2"/>
  <c r="P22" i="2"/>
  <c r="O22" i="2"/>
  <c r="V21" i="2"/>
  <c r="U21" i="2"/>
  <c r="T21" i="2"/>
  <c r="S21" i="2"/>
  <c r="R21" i="2"/>
  <c r="Q21" i="2"/>
  <c r="P21" i="2"/>
  <c r="O21" i="2"/>
  <c r="V20" i="2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V17" i="2"/>
  <c r="U17" i="2"/>
  <c r="T17" i="2"/>
  <c r="S17" i="2"/>
  <c r="R17" i="2"/>
  <c r="Q17" i="2"/>
  <c r="P17" i="2"/>
  <c r="O17" i="2"/>
  <c r="V16" i="2"/>
  <c r="U16" i="2"/>
  <c r="T16" i="2"/>
  <c r="S16" i="2"/>
  <c r="R16" i="2"/>
  <c r="Q16" i="2"/>
  <c r="P16" i="2"/>
  <c r="O16" i="2"/>
  <c r="V15" i="2"/>
  <c r="U15" i="2"/>
  <c r="T15" i="2"/>
  <c r="S15" i="2"/>
  <c r="R15" i="2"/>
  <c r="Q15" i="2"/>
  <c r="P15" i="2"/>
  <c r="O15" i="2"/>
  <c r="V14" i="2"/>
  <c r="U14" i="2"/>
  <c r="T14" i="2"/>
  <c r="S14" i="2"/>
  <c r="R14" i="2"/>
  <c r="Q14" i="2"/>
  <c r="Q31" i="2" s="1"/>
  <c r="P14" i="2"/>
  <c r="P31" i="2" s="1"/>
  <c r="O14" i="2"/>
  <c r="O31" i="2" s="1"/>
  <c r="V13" i="2"/>
  <c r="U13" i="2"/>
  <c r="T13" i="2"/>
  <c r="S13" i="2"/>
  <c r="R13" i="2"/>
  <c r="Q13" i="2"/>
  <c r="P13" i="2"/>
  <c r="O13" i="2"/>
  <c r="V12" i="2"/>
  <c r="U12" i="2"/>
  <c r="T12" i="2"/>
  <c r="S12" i="2"/>
  <c r="R12" i="2"/>
  <c r="Q12" i="2"/>
  <c r="P12" i="2"/>
  <c r="O12" i="2"/>
  <c r="V11" i="2"/>
  <c r="U11" i="2"/>
  <c r="T11" i="2"/>
  <c r="S11" i="2"/>
  <c r="R11" i="2"/>
  <c r="Q11" i="2"/>
  <c r="P11" i="2"/>
  <c r="O11" i="2"/>
  <c r="V10" i="2"/>
  <c r="U10" i="2"/>
  <c r="T10" i="2"/>
  <c r="S10" i="2"/>
  <c r="R10" i="2"/>
  <c r="Q10" i="2"/>
  <c r="P10" i="2"/>
  <c r="O10" i="2"/>
  <c r="V9" i="2"/>
  <c r="U9" i="2"/>
  <c r="T9" i="2"/>
  <c r="S9" i="2"/>
  <c r="R9" i="2"/>
  <c r="Q9" i="2"/>
  <c r="P9" i="2"/>
  <c r="O9" i="2"/>
  <c r="V8" i="2"/>
  <c r="U8" i="2"/>
  <c r="T8" i="2"/>
  <c r="S8" i="2"/>
  <c r="R8" i="2"/>
  <c r="Q8" i="2"/>
  <c r="P8" i="2"/>
  <c r="O8" i="2"/>
  <c r="V7" i="2"/>
  <c r="U7" i="2"/>
  <c r="T7" i="2"/>
  <c r="S7" i="2"/>
  <c r="R7" i="2"/>
  <c r="Q7" i="2"/>
  <c r="P7" i="2"/>
  <c r="O7" i="2"/>
  <c r="V6" i="2"/>
  <c r="U6" i="2"/>
  <c r="T6" i="2"/>
  <c r="S6" i="2"/>
  <c r="R6" i="2"/>
  <c r="Q6" i="2"/>
  <c r="P6" i="2"/>
  <c r="O6" i="2"/>
  <c r="V5" i="2"/>
  <c r="U5" i="2"/>
  <c r="T5" i="2"/>
  <c r="S5" i="2"/>
  <c r="R5" i="2"/>
  <c r="Q5" i="2"/>
  <c r="P5" i="2"/>
  <c r="O5" i="2"/>
  <c r="V4" i="2"/>
  <c r="U4" i="2"/>
  <c r="T4" i="2"/>
  <c r="S4" i="2"/>
  <c r="R4" i="2"/>
  <c r="Q4" i="2"/>
  <c r="P4" i="2"/>
  <c r="O4" i="2"/>
  <c r="V3" i="2"/>
  <c r="U3" i="2"/>
  <c r="T3" i="2"/>
  <c r="S3" i="2"/>
  <c r="R3" i="2"/>
  <c r="Q3" i="2"/>
  <c r="P3" i="2"/>
  <c r="O3" i="2"/>
  <c r="V2" i="2"/>
  <c r="U2" i="2"/>
  <c r="T2" i="2"/>
  <c r="S2" i="2"/>
  <c r="R2" i="2"/>
  <c r="Q2" i="2"/>
  <c r="P2" i="2"/>
  <c r="O2" i="2"/>
  <c r="V29" i="3"/>
  <c r="U29" i="3"/>
  <c r="T29" i="3"/>
  <c r="S29" i="3"/>
  <c r="R29" i="3"/>
  <c r="Q29" i="3"/>
  <c r="P29" i="3"/>
  <c r="O29" i="3"/>
  <c r="V28" i="3"/>
  <c r="U28" i="3"/>
  <c r="T28" i="3"/>
  <c r="S28" i="3"/>
  <c r="R28" i="3"/>
  <c r="Q28" i="3"/>
  <c r="P28" i="3"/>
  <c r="O28" i="3"/>
  <c r="V27" i="3"/>
  <c r="U27" i="3"/>
  <c r="T27" i="3"/>
  <c r="S27" i="3"/>
  <c r="R27" i="3"/>
  <c r="Q27" i="3"/>
  <c r="P27" i="3"/>
  <c r="O27" i="3"/>
  <c r="V26" i="3"/>
  <c r="U26" i="3"/>
  <c r="T26" i="3"/>
  <c r="S26" i="3"/>
  <c r="R26" i="3"/>
  <c r="Q26" i="3"/>
  <c r="P26" i="3"/>
  <c r="O26" i="3"/>
  <c r="V25" i="3"/>
  <c r="U25" i="3"/>
  <c r="T25" i="3"/>
  <c r="S25" i="3"/>
  <c r="R25" i="3"/>
  <c r="Q25" i="3"/>
  <c r="P25" i="3"/>
  <c r="O25" i="3"/>
  <c r="V24" i="3"/>
  <c r="U24" i="3"/>
  <c r="T24" i="3"/>
  <c r="S24" i="3"/>
  <c r="R24" i="3"/>
  <c r="Q24" i="3"/>
  <c r="P24" i="3"/>
  <c r="O24" i="3"/>
  <c r="V23" i="3"/>
  <c r="U23" i="3"/>
  <c r="T23" i="3"/>
  <c r="S23" i="3"/>
  <c r="R23" i="3"/>
  <c r="Q23" i="3"/>
  <c r="P23" i="3"/>
  <c r="O23" i="3"/>
  <c r="V22" i="3"/>
  <c r="U22" i="3"/>
  <c r="T22" i="3"/>
  <c r="S22" i="3"/>
  <c r="R22" i="3"/>
  <c r="Q22" i="3"/>
  <c r="P22" i="3"/>
  <c r="O22" i="3"/>
  <c r="V21" i="3"/>
  <c r="U21" i="3"/>
  <c r="T21" i="3"/>
  <c r="S21" i="3"/>
  <c r="R21" i="3"/>
  <c r="Q21" i="3"/>
  <c r="P21" i="3"/>
  <c r="O21" i="3"/>
  <c r="V20" i="3"/>
  <c r="U20" i="3"/>
  <c r="T20" i="3"/>
  <c r="S20" i="3"/>
  <c r="R20" i="3"/>
  <c r="Q20" i="3"/>
  <c r="P20" i="3"/>
  <c r="O20" i="3"/>
  <c r="V19" i="3"/>
  <c r="U19" i="3"/>
  <c r="T19" i="3"/>
  <c r="S19" i="3"/>
  <c r="R19" i="3"/>
  <c r="Q19" i="3"/>
  <c r="P19" i="3"/>
  <c r="O19" i="3"/>
  <c r="V18" i="3"/>
  <c r="U18" i="3"/>
  <c r="T18" i="3"/>
  <c r="S18" i="3"/>
  <c r="R18" i="3"/>
  <c r="Q18" i="3"/>
  <c r="P18" i="3"/>
  <c r="O18" i="3"/>
  <c r="V17" i="3"/>
  <c r="U17" i="3"/>
  <c r="T17" i="3"/>
  <c r="S17" i="3"/>
  <c r="R17" i="3"/>
  <c r="Q17" i="3"/>
  <c r="P17" i="3"/>
  <c r="O17" i="3"/>
  <c r="V16" i="3"/>
  <c r="U16" i="3"/>
  <c r="T16" i="3"/>
  <c r="S16" i="3"/>
  <c r="R16" i="3"/>
  <c r="Q16" i="3"/>
  <c r="P16" i="3"/>
  <c r="O16" i="3"/>
  <c r="V15" i="3"/>
  <c r="U15" i="3"/>
  <c r="T15" i="3"/>
  <c r="S15" i="3"/>
  <c r="R15" i="3"/>
  <c r="Q15" i="3"/>
  <c r="P15" i="3"/>
  <c r="O15" i="3"/>
  <c r="V14" i="3"/>
  <c r="U14" i="3"/>
  <c r="T14" i="3"/>
  <c r="S14" i="3"/>
  <c r="R14" i="3"/>
  <c r="Q14" i="3"/>
  <c r="P14" i="3"/>
  <c r="O14" i="3"/>
  <c r="V13" i="3"/>
  <c r="U13" i="3"/>
  <c r="T13" i="3"/>
  <c r="S13" i="3"/>
  <c r="R13" i="3"/>
  <c r="Q13" i="3"/>
  <c r="P13" i="3"/>
  <c r="O13" i="3"/>
  <c r="V12" i="3"/>
  <c r="U12" i="3"/>
  <c r="T12" i="3"/>
  <c r="S12" i="3"/>
  <c r="R12" i="3"/>
  <c r="Q12" i="3"/>
  <c r="P12" i="3"/>
  <c r="O12" i="3"/>
  <c r="V11" i="3"/>
  <c r="U11" i="3"/>
  <c r="T11" i="3"/>
  <c r="S11" i="3"/>
  <c r="R11" i="3"/>
  <c r="Q11" i="3"/>
  <c r="P11" i="3"/>
  <c r="O11" i="3"/>
  <c r="V10" i="3"/>
  <c r="U10" i="3"/>
  <c r="T10" i="3"/>
  <c r="S10" i="3"/>
  <c r="R10" i="3"/>
  <c r="Q10" i="3"/>
  <c r="P10" i="3"/>
  <c r="O10" i="3"/>
  <c r="V9" i="3"/>
  <c r="U9" i="3"/>
  <c r="T9" i="3"/>
  <c r="S9" i="3"/>
  <c r="R9" i="3"/>
  <c r="Q9" i="3"/>
  <c r="P9" i="3"/>
  <c r="O9" i="3"/>
  <c r="V8" i="3"/>
  <c r="U8" i="3"/>
  <c r="T8" i="3"/>
  <c r="S8" i="3"/>
  <c r="R8" i="3"/>
  <c r="Q8" i="3"/>
  <c r="P8" i="3"/>
  <c r="O8" i="3"/>
  <c r="V7" i="3"/>
  <c r="U7" i="3"/>
  <c r="T7" i="3"/>
  <c r="S7" i="3"/>
  <c r="R7" i="3"/>
  <c r="Q7" i="3"/>
  <c r="P7" i="3"/>
  <c r="O7" i="3"/>
  <c r="V6" i="3"/>
  <c r="U6" i="3"/>
  <c r="T6" i="3"/>
  <c r="S6" i="3"/>
  <c r="R6" i="3"/>
  <c r="Q6" i="3"/>
  <c r="P6" i="3"/>
  <c r="O6" i="3"/>
  <c r="V5" i="3"/>
  <c r="U5" i="3"/>
  <c r="T5" i="3"/>
  <c r="S5" i="3"/>
  <c r="R5" i="3"/>
  <c r="Q5" i="3"/>
  <c r="P5" i="3"/>
  <c r="O5" i="3"/>
  <c r="V4" i="3"/>
  <c r="U4" i="3"/>
  <c r="T4" i="3"/>
  <c r="S4" i="3"/>
  <c r="R4" i="3"/>
  <c r="Q4" i="3"/>
  <c r="P4" i="3"/>
  <c r="O4" i="3"/>
  <c r="V3" i="3"/>
  <c r="V32" i="3" s="1"/>
  <c r="U3" i="3"/>
  <c r="U32" i="3" s="1"/>
  <c r="T3" i="3"/>
  <c r="T32" i="3" s="1"/>
  <c r="S3" i="3"/>
  <c r="S32" i="3" s="1"/>
  <c r="R3" i="3"/>
  <c r="R32" i="3" s="1"/>
  <c r="Q3" i="3"/>
  <c r="Q32" i="3" s="1"/>
  <c r="P3" i="3"/>
  <c r="P32" i="3" s="1"/>
  <c r="O3" i="3"/>
  <c r="O32" i="3" s="1"/>
  <c r="Z31" i="6" l="1"/>
  <c r="AB3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D1" authorId="0" shapeId="0" xr:uid="{EEAB2C30-A09D-443C-B66A-5AAA249DBD17}">
      <text>
        <r>
          <rPr>
            <sz val="11"/>
            <color theme="1"/>
            <rFont val="Aptos Narrow"/>
            <family val="2"/>
            <scheme val="minor"/>
          </rPr>
          <t xml:space="preserve">Nguyen, Nam Tran:
In order to calculate the net sales of the Q4 of each year , take the annual net sales - (net sales of Q1 + Q2 +Q3)
</t>
        </r>
      </text>
    </comment>
    <comment ref="E1" authorId="0" shapeId="0" xr:uid="{78E10C98-DA77-424E-8E2F-97C132A43614}">
      <text>
        <r>
          <rPr>
            <sz val="11"/>
            <color theme="1"/>
            <rFont val="Aptos Narrow"/>
            <family val="2"/>
            <scheme val="minor"/>
          </rPr>
          <t xml:space="preserve">Nguyen, Nam Tran:
In order to calculate the net income of the Q4 of each year , take the annual net income- (net income of Q1 + Q2 +Q3)
</t>
        </r>
      </text>
    </comment>
    <comment ref="K1" authorId="0" shapeId="0" xr:uid="{0F855431-36F9-4781-A719-52FCCC0660B0}">
      <text>
        <r>
          <rPr>
            <sz val="11"/>
            <color theme="1"/>
            <rFont val="Aptos Narrow"/>
            <family val="2"/>
            <scheme val="minor"/>
          </rPr>
          <t>Nguyen, Nam Tran:
In order to find the Q4, I took net Income / diluted weighted average common shares</t>
        </r>
      </text>
    </comment>
    <comment ref="M1" authorId="0" shapeId="0" xr:uid="{7B0D957B-25E0-459B-A454-9F37B5FEDB16}">
      <text>
        <r>
          <rPr>
            <sz val="11"/>
            <color theme="1"/>
            <rFont val="Aptos Narrow"/>
            <family val="2"/>
            <scheme val="minor"/>
          </rPr>
          <t>Nguyen, Nam Tran:
short-term debt + Current installments of long-term debt +current operating lease liabilities + long-term debt + long-term operating lease liabilities
 (formula of yahoo finance)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C1" authorId="0" shapeId="0" xr:uid="{99318461-088C-4E78-ADDF-030F92F97298}">
      <text>
        <r>
          <rPr>
            <sz val="11"/>
            <color theme="1"/>
            <rFont val="Aptos Narrow"/>
            <family val="2"/>
            <scheme val="minor"/>
          </rPr>
          <t xml:space="preserve">Nguyen, Nam Tran:
Class A + Class B outstanding.
Data record in thousands
</t>
        </r>
      </text>
    </comment>
    <comment ref="D1" authorId="0" shapeId="0" xr:uid="{8D9F8B53-8AE1-44D1-AA2E-23E8728C7AA0}">
      <text>
        <r>
          <rPr>
            <sz val="11"/>
            <color theme="1"/>
            <rFont val="Aptos Narrow"/>
            <family val="2"/>
            <scheme val="minor"/>
          </rPr>
          <t>Nguyen, Nam Tran:
Net Sales of the Q4 = net sales in fiscal year - sum net sales of Q1, Q2, Q3</t>
        </r>
      </text>
    </comment>
    <comment ref="E1" authorId="0" shapeId="0" xr:uid="{A920922E-245E-431E-8B32-87B60B9AB871}">
      <text>
        <r>
          <rPr>
            <sz val="11"/>
            <color theme="1"/>
            <rFont val="Aptos Narrow"/>
            <family val="2"/>
            <scheme val="minor"/>
          </rPr>
          <t xml:space="preserve">Nguyen, Nam Tran:
Net income/loss of Q4  = net income/loss of fiscal year - sum net income/loss of Q1, Q2, Q3
</t>
        </r>
      </text>
    </comment>
    <comment ref="K1" authorId="0" shapeId="0" xr:uid="{4064BB10-9A1B-41CE-9B9A-EC941D9B7CDF}">
      <text>
        <r>
          <rPr>
            <sz val="11"/>
            <color theme="1"/>
            <rFont val="Aptos Narrow"/>
            <family val="2"/>
            <scheme val="minor"/>
          </rPr>
          <t>Nguyen, Nam Tran:
In order to find the Q4 EPS, EPS =  Net Income (net earnings) of Q4 / diluted weighted average common shares</t>
        </r>
      </text>
    </comment>
    <comment ref="M1" authorId="0" shapeId="0" xr:uid="{4EFADBBE-3C8C-4D1D-ABE6-866EF5FF1C4E}">
      <text>
        <r>
          <rPr>
            <sz val="11"/>
            <color theme="1"/>
            <rFont val="Aptos Narrow"/>
            <family val="2"/>
            <scheme val="minor"/>
          </rPr>
          <t>Nguyen, Nam Tran:
Total debt = "long-term debt" + "Operating lease liabilities ,net of current"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D1" authorId="0" shapeId="0" xr:uid="{9AFC472C-92D3-41E6-9821-79E08B5CBBB8}">
      <text>
        <r>
          <rPr>
            <sz val="11"/>
            <color theme="1"/>
            <rFont val="Aptos Narrow"/>
            <family val="2"/>
            <scheme val="minor"/>
          </rPr>
          <t xml:space="preserve">Nguyen, Nam Tran:
net sales of fiscal year - sum of net sales of Q1, Q2, Q3
</t>
        </r>
      </text>
    </comment>
    <comment ref="E1" authorId="0" shapeId="0" xr:uid="{6231CAD5-01D1-4913-A3C7-023FC7CD30EC}">
      <text>
        <r>
          <rPr>
            <sz val="11"/>
            <color theme="1"/>
            <rFont val="Aptos Narrow"/>
            <family val="2"/>
            <scheme val="minor"/>
          </rPr>
          <t>Nguyen, Nam Tran:
Net income (loss) of fiscal year - sum net income of Q1, Q2, Q3</t>
        </r>
      </text>
    </comment>
    <comment ref="H1" authorId="0" shapeId="0" xr:uid="{38E469EA-7914-4D64-A47A-FA0F34CA8B04}">
      <text>
        <r>
          <rPr>
            <sz val="11"/>
            <color theme="1"/>
            <rFont val="Aptos Narrow"/>
            <family val="2"/>
            <scheme val="minor"/>
          </rPr>
          <t>Nguyen, Nam Tran:
total liabilities = "total liabilities and stockholders' equity" - "total stockholders' equity</t>
        </r>
      </text>
    </comment>
    <comment ref="M1" authorId="0" shapeId="0" xr:uid="{1E42D49D-D360-43F7-B695-60F8C74B379B}">
      <text>
        <r>
          <rPr>
            <sz val="11"/>
            <color theme="1"/>
            <rFont val="Aptos Narrow"/>
            <family val="2"/>
            <scheme val="minor"/>
          </rPr>
          <t xml:space="preserve">Nguyen, Nam Tran:
total debt = Long-term debt + long-term lease liabilities
</t>
        </r>
      </text>
    </comment>
    <comment ref="C13" authorId="0" shapeId="0" xr:uid="{4B55B0CD-4E58-496F-9C75-FD1BED449E63}">
      <text>
        <r>
          <rPr>
            <sz val="11"/>
            <color theme="1"/>
            <rFont val="Aptos Narrow"/>
            <family val="2"/>
            <scheme val="minor"/>
          </rPr>
          <t xml:space="preserve">Nguyen, Nam Tran:
Stock split so takes the stock and multiply to 20
</t>
        </r>
      </text>
    </comment>
    <comment ref="K13" authorId="0" shapeId="0" xr:uid="{F3AF589A-BB04-491A-A489-5547C864B6C3}">
      <text>
        <r>
          <rPr>
            <sz val="11"/>
            <color theme="1"/>
            <rFont val="Aptos Narrow"/>
            <family val="2"/>
            <scheme val="minor"/>
          </rPr>
          <t xml:space="preserve">Nguyen, Nam Tran:
Stock split so take the current divided to 20
</t>
        </r>
      </text>
    </comment>
    <comment ref="C16" authorId="0" shapeId="0" xr:uid="{649EE944-3AD5-4547-A860-0AB20B882437}">
      <text>
        <r>
          <rPr>
            <sz val="11"/>
            <color theme="1"/>
            <rFont val="Aptos Narrow"/>
            <family val="2"/>
            <scheme val="minor"/>
          </rPr>
          <t>Nguyen, Nam Tran:
506440520 shares</t>
        </r>
      </text>
    </comment>
  </commentList>
</comments>
</file>

<file path=xl/sharedStrings.xml><?xml version="1.0" encoding="utf-8"?>
<sst xmlns="http://schemas.openxmlformats.org/spreadsheetml/2006/main" count="185" uniqueCount="33">
  <si>
    <t>Company</t>
  </si>
  <si>
    <t>Quater</t>
  </si>
  <si>
    <t>Year</t>
  </si>
  <si>
    <t>ROA</t>
  </si>
  <si>
    <t>ROE</t>
  </si>
  <si>
    <t>Profit Margin</t>
  </si>
  <si>
    <t>Current Ratio</t>
  </si>
  <si>
    <t>Debt to Equity Ratio</t>
  </si>
  <si>
    <t>Debt to Asset Ratio</t>
  </si>
  <si>
    <t>Cash Ratio</t>
  </si>
  <si>
    <t>Debt to Capital Ratio</t>
  </si>
  <si>
    <t>EPS Growth</t>
  </si>
  <si>
    <t>P/S Ratio</t>
  </si>
  <si>
    <t>P/E Ratio</t>
  </si>
  <si>
    <t>P/B Ratio</t>
  </si>
  <si>
    <t>Financial Leverage</t>
  </si>
  <si>
    <t>Shares OutStanding</t>
  </si>
  <si>
    <t>HD</t>
  </si>
  <si>
    <t>W</t>
  </si>
  <si>
    <t>AMZ</t>
  </si>
  <si>
    <t>Shares Outstanding</t>
  </si>
  <si>
    <t>Net Sales/Net Revenue</t>
  </si>
  <si>
    <t>Net Income</t>
  </si>
  <si>
    <t>Total shareholder's Equity</t>
  </si>
  <si>
    <t>Total Current Liabilities</t>
  </si>
  <si>
    <t>Total liabilies</t>
  </si>
  <si>
    <t>Total Current Assets</t>
  </si>
  <si>
    <t>Total Assets</t>
  </si>
  <si>
    <t>EPS</t>
  </si>
  <si>
    <t>Cash and Cash equivalents</t>
  </si>
  <si>
    <t>total debt</t>
  </si>
  <si>
    <t>Stock Price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</si>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</sst>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9">
    <font>
      <sz val="11"/>
      <color theme="1"/>
      <name val="Aptos Narrow"/>
      <family val="2"/>
      <scheme val="minor"/>
    </font>
    <font>
      <sz val="11"/>
      <color rgb="FF000000"/>
      <name val="GT America"/>
      <charset val="1"/>
    </font>
    <font>
      <sz val="11"/>
      <color rgb="FF000000"/>
      <name val="Aptos Narrow"/>
      <family val="2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232A31"/>
      <name val="GT America"/>
      <charset val="1"/>
    </font>
    <font>
      <sz val="11"/>
      <color theme="1"/>
      <name val="GT America"/>
      <charset val="1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1" fillId="0" borderId="0" xfId="0" applyFont="1"/>
    <xf numFmtId="4" fontId="1" fillId="0" borderId="0" xfId="0" applyNumberFormat="1" applyFont="1"/>
    <xf numFmtId="3" fontId="0" fillId="0" borderId="0" xfId="0" applyNumberFormat="1" applyAlignment="1">
      <alignment wrapText="1"/>
    </xf>
    <xf numFmtId="0" fontId="3" fillId="0" borderId="0" xfId="0" applyFont="1"/>
    <xf numFmtId="3" fontId="2" fillId="0" borderId="0" xfId="0" applyNumberFormat="1" applyFont="1"/>
    <xf numFmtId="3" fontId="4" fillId="0" borderId="0" xfId="0" applyNumberFormat="1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3" fontId="3" fillId="0" borderId="0" xfId="0" applyNumberFormat="1" applyFont="1"/>
    <xf numFmtId="0" fontId="0" fillId="0" borderId="1" xfId="0" applyBorder="1"/>
    <xf numFmtId="164" fontId="0" fillId="0" borderId="1" xfId="0" applyNumberFormat="1" applyBorder="1" applyAlignment="1">
      <alignment wrapText="1"/>
    </xf>
    <xf numFmtId="164" fontId="1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A4FC-46A8-4207-AD9B-6AA7568B5804}">
  <dimension ref="A1:T85"/>
  <sheetViews>
    <sheetView tabSelected="1" workbookViewId="0"/>
  </sheetViews>
  <sheetFormatPr defaultRowHeight="15" customHeight="1"/>
  <cols>
    <col min="2" max="2" width="6.6640625" bestFit="1" customWidth="1"/>
    <col min="3" max="3" width="5" bestFit="1" customWidth="1"/>
    <col min="4" max="4" width="4.5546875" bestFit="1" customWidth="1"/>
    <col min="5" max="5" width="12.6640625" bestFit="1" customWidth="1"/>
    <col min="6" max="6" width="11.44140625" bestFit="1" customWidth="1"/>
    <col min="7" max="7" width="11.88671875" bestFit="1" customWidth="1"/>
    <col min="8" max="8" width="17.44140625" bestFit="1" customWidth="1"/>
    <col min="9" max="9" width="16.6640625" bestFit="1" customWidth="1"/>
    <col min="10" max="10" width="9.77734375" bestFit="1" customWidth="1"/>
    <col min="11" max="11" width="18.33203125" bestFit="1" customWidth="1"/>
    <col min="12" max="12" width="10.5546875" bestFit="1" customWidth="1"/>
    <col min="13" max="13" width="8.5546875" bestFit="1" customWidth="1"/>
    <col min="14" max="14" width="8.44140625" bestFit="1" customWidth="1"/>
    <col min="15" max="15" width="8.5546875" bestFit="1" customWidth="1"/>
    <col min="16" max="16" width="16.44140625" bestFit="1" customWidth="1"/>
    <col min="17" max="17" width="17.5546875" bestFit="1" customWidth="1"/>
  </cols>
  <sheetData>
    <row r="1" spans="1:17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0" t="s">
        <v>16</v>
      </c>
    </row>
    <row r="2" spans="1:17">
      <c r="A2" s="17" t="s">
        <v>17</v>
      </c>
      <c r="B2" s="17">
        <v>4</v>
      </c>
      <c r="C2" s="17">
        <v>2024</v>
      </c>
      <c r="D2" s="17">
        <v>3.1180099668119725</v>
      </c>
      <c r="E2" s="17">
        <v>45.135542168674696</v>
      </c>
      <c r="F2" s="17">
        <v>7.5483578480757609</v>
      </c>
      <c r="G2" s="17">
        <v>0.65345983293802212</v>
      </c>
      <c r="H2" s="17">
        <v>13.475753012048193</v>
      </c>
      <c r="I2" s="17">
        <v>0.93091896503292793</v>
      </c>
      <c r="J2" s="17">
        <v>3.4216768072599775E-2</v>
      </c>
      <c r="K2" s="17">
        <v>0.88623123843465146</v>
      </c>
      <c r="L2" s="17">
        <v>-17.711171662125338</v>
      </c>
      <c r="M2" s="17">
        <v>10.248935119887165</v>
      </c>
      <c r="N2" s="17">
        <v>135.55629139072846</v>
      </c>
      <c r="O2" s="17">
        <v>61.28369277108434</v>
      </c>
      <c r="P2" s="17">
        <v>14.561972891566265</v>
      </c>
      <c r="Q2" s="18">
        <v>0.99399999999999999</v>
      </c>
    </row>
    <row r="3" spans="1:17">
      <c r="A3" s="17" t="s">
        <v>17</v>
      </c>
      <c r="B3" s="17">
        <v>3</v>
      </c>
      <c r="C3" s="17">
        <v>2024</v>
      </c>
      <c r="D3" s="17">
        <v>3.7506168777759501</v>
      </c>
      <c r="E3" s="17">
        <v>63.048738333909441</v>
      </c>
      <c r="F3" s="17">
        <v>9.0707909590471694</v>
      </c>
      <c r="G3" s="17">
        <v>1.1325794032723773</v>
      </c>
      <c r="H3" s="17">
        <v>15.810231593501555</v>
      </c>
      <c r="I3" s="17">
        <v>0.94051241980588918</v>
      </c>
      <c r="J3" s="17">
        <v>5.2626151519318029E-2</v>
      </c>
      <c r="K3" s="17">
        <v>0.91634376265109019</v>
      </c>
      <c r="L3" s="17">
        <v>-20.217391304347821</v>
      </c>
      <c r="M3" s="17">
        <v>9.6102508889275686</v>
      </c>
      <c r="N3" s="17">
        <v>106.05449591280654</v>
      </c>
      <c r="O3" s="17">
        <v>66.79838575872796</v>
      </c>
      <c r="P3" s="17">
        <v>16.774109920497754</v>
      </c>
      <c r="Q3" s="19">
        <v>0.99299999999999999</v>
      </c>
    </row>
    <row r="4" spans="1:17">
      <c r="A4" s="17" t="s">
        <v>17</v>
      </c>
      <c r="B4" s="17">
        <v>2</v>
      </c>
      <c r="C4" s="17">
        <v>2024</v>
      </c>
      <c r="D4" s="17">
        <v>4.7095388555025508</v>
      </c>
      <c r="E4" s="17">
        <v>103.19004524886878</v>
      </c>
      <c r="F4" s="17">
        <v>10.563983786913724</v>
      </c>
      <c r="G4" s="17">
        <v>1.1475660491412722</v>
      </c>
      <c r="H4" s="17">
        <v>20.910859728506786</v>
      </c>
      <c r="I4" s="17">
        <v>0.95436053115255148</v>
      </c>
      <c r="J4" s="17">
        <v>5.7355189702378837E-2</v>
      </c>
      <c r="K4" s="17">
        <v>0.93597172325877853</v>
      </c>
      <c r="L4" s="17">
        <v>26.721763085399441</v>
      </c>
      <c r="M4" s="17">
        <v>8.3193505500868561</v>
      </c>
      <c r="N4" s="17">
        <v>78.634782608695659</v>
      </c>
      <c r="O4" s="17">
        <v>81.264244343891406</v>
      </c>
      <c r="P4" s="17">
        <v>19.918099547511311</v>
      </c>
      <c r="Q4" s="19">
        <v>0.99299999999999999</v>
      </c>
    </row>
    <row r="5" spans="1:17">
      <c r="A5" s="17" t="s">
        <v>17</v>
      </c>
      <c r="B5" s="17">
        <v>1</v>
      </c>
      <c r="C5" s="17">
        <v>2024</v>
      </c>
      <c r="D5" s="17">
        <v>4.5437334343051878</v>
      </c>
      <c r="E5" s="17">
        <v>197.80219780219781</v>
      </c>
      <c r="F5" s="17">
        <v>9.8852215937173931</v>
      </c>
      <c r="G5" s="17">
        <v>1.3392175376657498</v>
      </c>
      <c r="H5" s="17">
        <v>42.532967032967036</v>
      </c>
      <c r="I5" s="17">
        <v>0.97702890319323488</v>
      </c>
      <c r="J5" s="17">
        <v>0.17504823679132969</v>
      </c>
      <c r="K5" s="17">
        <v>0.9655505290454468</v>
      </c>
      <c r="L5" s="17">
        <v>29.642857142857149</v>
      </c>
      <c r="M5" s="17">
        <v>8.8830007139326703</v>
      </c>
      <c r="N5" s="17">
        <v>89.837465564738295</v>
      </c>
      <c r="O5" s="17">
        <v>177.74786813186813</v>
      </c>
      <c r="P5" s="17">
        <v>42.791208791208788</v>
      </c>
      <c r="Q5" s="19">
        <v>0.99199999999999999</v>
      </c>
    </row>
    <row r="6" spans="1:17">
      <c r="A6" s="17" t="s">
        <v>17</v>
      </c>
      <c r="B6" s="17">
        <v>4</v>
      </c>
      <c r="C6" s="17">
        <v>2023</v>
      </c>
      <c r="D6" s="17">
        <v>3.6600026133542398</v>
      </c>
      <c r="E6" s="17">
        <v>268.29501915708812</v>
      </c>
      <c r="F6" s="17">
        <v>8.05208992123268</v>
      </c>
      <c r="G6" s="17">
        <v>1.3524869407222349</v>
      </c>
      <c r="H6" s="17">
        <v>72.304597701149419</v>
      </c>
      <c r="I6" s="17">
        <v>0.98635829086632698</v>
      </c>
      <c r="J6" s="17">
        <v>0.17079264138087669</v>
      </c>
      <c r="K6" s="17">
        <v>0.98040797943213165</v>
      </c>
      <c r="L6" s="17">
        <v>-26.509186351706042</v>
      </c>
      <c r="M6" s="17">
        <v>9.7628701201632833</v>
      </c>
      <c r="N6" s="17">
        <v>122.26785714285715</v>
      </c>
      <c r="O6" s="17">
        <v>325.29808429118776</v>
      </c>
      <c r="P6" s="17">
        <v>72.848180076628353</v>
      </c>
      <c r="Q6" s="19">
        <v>0.99199999999999999</v>
      </c>
    </row>
    <row r="7" spans="1:17">
      <c r="A7" s="17" t="s">
        <v>17</v>
      </c>
      <c r="B7" s="17">
        <v>3</v>
      </c>
      <c r="C7" s="17">
        <v>2023</v>
      </c>
      <c r="D7" s="17">
        <v>5.041216243036903</v>
      </c>
      <c r="E7" s="17">
        <v>266.4335664335664</v>
      </c>
      <c r="F7" s="17">
        <v>10.103420843277645</v>
      </c>
      <c r="G7" s="17">
        <v>1.3016290514169353</v>
      </c>
      <c r="H7" s="17">
        <v>51.851048951048952</v>
      </c>
      <c r="I7" s="17">
        <v>0.98107889966524209</v>
      </c>
      <c r="J7" s="17">
        <v>8.7306974376378757E-2</v>
      </c>
      <c r="K7" s="17">
        <v>0.97178652461280457</v>
      </c>
      <c r="L7" s="17">
        <v>-18.064516129032263</v>
      </c>
      <c r="M7" s="17">
        <v>7.2445727923627681</v>
      </c>
      <c r="N7" s="17">
        <v>71.99212598425197</v>
      </c>
      <c r="O7" s="17">
        <v>191.04394405594405</v>
      </c>
      <c r="P7" s="17">
        <v>53.134265734265732</v>
      </c>
      <c r="Q7" s="19">
        <v>0.996</v>
      </c>
    </row>
    <row r="8" spans="1:17">
      <c r="A8" s="17" t="s">
        <v>17</v>
      </c>
      <c r="B8" s="17">
        <v>2</v>
      </c>
      <c r="C8" s="17">
        <v>2023</v>
      </c>
      <c r="D8" s="17">
        <v>6.0992053621689548</v>
      </c>
      <c r="E8" s="17">
        <v>348.98876404494382</v>
      </c>
      <c r="F8" s="17">
        <v>10.856090968403393</v>
      </c>
      <c r="G8" s="17">
        <v>1.313823420151071</v>
      </c>
      <c r="H8" s="17">
        <v>56.218726591760301</v>
      </c>
      <c r="I8" s="17">
        <v>0.9825232042101405</v>
      </c>
      <c r="J8" s="17">
        <v>0.11615140132909564</v>
      </c>
      <c r="K8" s="17">
        <v>0.97373494924057602</v>
      </c>
      <c r="L8" s="17">
        <v>21.727748691099492</v>
      </c>
      <c r="M8" s="17">
        <v>7.4545530804362006</v>
      </c>
      <c r="N8" s="17">
        <v>68.731182795698928</v>
      </c>
      <c r="O8" s="17">
        <v>239.64014981273408</v>
      </c>
      <c r="P8" s="17">
        <v>57.218352059925095</v>
      </c>
      <c r="Q8" s="19">
        <v>1.0009999999999999</v>
      </c>
    </row>
    <row r="9" spans="1:17">
      <c r="A9" s="17" t="s">
        <v>17</v>
      </c>
      <c r="B9" s="17">
        <v>1</v>
      </c>
      <c r="C9" s="17">
        <v>2023</v>
      </c>
      <c r="D9" s="17">
        <v>5.070300840468148</v>
      </c>
      <c r="E9" s="17">
        <v>1069.889502762431</v>
      </c>
      <c r="F9" s="17">
        <v>10.395361945406233</v>
      </c>
      <c r="G9" s="17">
        <v>1.2741884775603238</v>
      </c>
      <c r="H9" s="17">
        <v>210.01104972375691</v>
      </c>
      <c r="I9" s="17">
        <v>0.99526091168538733</v>
      </c>
      <c r="J9" s="17">
        <v>4.9516623437868425E-2</v>
      </c>
      <c r="K9" s="17">
        <v>0.99272946374774051</v>
      </c>
      <c r="L9" s="17">
        <v>16.463414634146343</v>
      </c>
      <c r="M9" s="17">
        <v>7.7212252731030411</v>
      </c>
      <c r="N9" s="17">
        <v>74.782722513089013</v>
      </c>
      <c r="O9" s="17">
        <v>794.66765193370168</v>
      </c>
      <c r="P9" s="17">
        <v>211.09254143646407</v>
      </c>
      <c r="Q9" s="19">
        <v>1.0069999999999999</v>
      </c>
    </row>
    <row r="10" spans="1:17">
      <c r="A10" s="17" t="s">
        <v>17</v>
      </c>
      <c r="B10" s="17">
        <v>4</v>
      </c>
      <c r="C10" s="17">
        <v>2022</v>
      </c>
      <c r="D10" s="17">
        <v>4.3979331545555622</v>
      </c>
      <c r="E10" s="17">
        <v>215.23687580025609</v>
      </c>
      <c r="F10" s="17">
        <v>9.3829365633110999</v>
      </c>
      <c r="G10" s="17">
        <v>1.4050627434011251</v>
      </c>
      <c r="H10" s="17">
        <v>47.940460947503198</v>
      </c>
      <c r="I10" s="17">
        <v>0.97956700896069071</v>
      </c>
      <c r="J10" s="17">
        <v>0.11929900475984423</v>
      </c>
      <c r="K10" s="17">
        <v>0.96991873050109767</v>
      </c>
      <c r="L10" s="17">
        <v>-22.641509433962273</v>
      </c>
      <c r="M10" s="17">
        <v>8.6741804582623985</v>
      </c>
      <c r="N10" s="17">
        <v>93.265243902439039</v>
      </c>
      <c r="O10" s="17">
        <v>198.97859154929577</v>
      </c>
      <c r="P10" s="17">
        <v>49.075224071702948</v>
      </c>
      <c r="Q10" s="19">
        <v>1.016</v>
      </c>
    </row>
    <row r="11" spans="1:17">
      <c r="A11" s="17" t="s">
        <v>17</v>
      </c>
      <c r="B11" s="17">
        <v>3</v>
      </c>
      <c r="C11" s="17">
        <v>2022</v>
      </c>
      <c r="D11" s="17">
        <v>5.6448885072723964</v>
      </c>
      <c r="E11" s="17">
        <v>334.28351309707239</v>
      </c>
      <c r="F11" s="17">
        <v>11.162276188516156</v>
      </c>
      <c r="G11" s="17">
        <v>1.3871911037891269</v>
      </c>
      <c r="H11" s="17">
        <v>58.218798151001543</v>
      </c>
      <c r="I11" s="17">
        <v>0.9831134701948846</v>
      </c>
      <c r="J11" s="17">
        <v>0.1014003294892916</v>
      </c>
      <c r="K11" s="17">
        <v>0.97455450785124775</v>
      </c>
      <c r="L11" s="17">
        <v>-16.039603960396033</v>
      </c>
      <c r="M11" s="17">
        <v>7.2886756534266306</v>
      </c>
      <c r="N11" s="17">
        <v>65.511792452830178</v>
      </c>
      <c r="O11" s="17">
        <v>218.27842835130971</v>
      </c>
      <c r="P11" s="17">
        <v>58.817796610169495</v>
      </c>
      <c r="Q11" s="19">
        <v>1.02</v>
      </c>
    </row>
    <row r="12" spans="1:17">
      <c r="A12" s="17" t="s">
        <v>17</v>
      </c>
      <c r="B12" s="17">
        <v>2</v>
      </c>
      <c r="C12" s="17">
        <v>2022</v>
      </c>
      <c r="D12" s="17">
        <v>6.8222881635344539</v>
      </c>
      <c r="E12" s="17">
        <v>2182.7004219409282</v>
      </c>
      <c r="F12" s="17">
        <v>11.812659846547314</v>
      </c>
      <c r="G12" s="17">
        <v>1.1834806351943665</v>
      </c>
      <c r="H12" s="17">
        <v>318.9367088607595</v>
      </c>
      <c r="I12" s="17">
        <v>0.99687438180019783</v>
      </c>
      <c r="J12" s="17">
        <v>4.5232449522167137E-2</v>
      </c>
      <c r="K12" s="17">
        <v>0.99502257691903817</v>
      </c>
      <c r="L12" s="17">
        <v>23.471882640586799</v>
      </c>
      <c r="M12" s="17">
        <v>6.5578370478626233</v>
      </c>
      <c r="N12" s="17">
        <v>55.534653465346537</v>
      </c>
      <c r="O12" s="17">
        <v>1211.7333333333333</v>
      </c>
      <c r="P12" s="17">
        <v>321.50210970464133</v>
      </c>
      <c r="Q12" s="19">
        <v>1.024</v>
      </c>
    </row>
    <row r="13" spans="1:17">
      <c r="A13" s="17" t="s">
        <v>17</v>
      </c>
      <c r="B13" s="17">
        <v>1</v>
      </c>
      <c r="C13" s="17">
        <v>2022</v>
      </c>
      <c r="D13" s="17">
        <v>5.5258792952577487</v>
      </c>
      <c r="E13" s="17">
        <v>-247.57167934464599</v>
      </c>
      <c r="F13" s="17">
        <v>10.874370309447928</v>
      </c>
      <c r="G13" s="17">
        <v>1.1145226577154703</v>
      </c>
      <c r="H13" s="17">
        <v>-45.802223522527797</v>
      </c>
      <c r="I13" s="17">
        <v>1.0223203207648204</v>
      </c>
      <c r="J13" s="17">
        <v>9.3592654753677562E-2</v>
      </c>
      <c r="K13" s="17">
        <v>1.0370667592070446</v>
      </c>
      <c r="L13" s="17">
        <v>29.022082018927442</v>
      </c>
      <c r="M13" s="17">
        <v>7.3572918165929888</v>
      </c>
      <c r="N13" s="17">
        <v>68.017114914425434</v>
      </c>
      <c r="O13" s="17">
        <v>-167.50000585137508</v>
      </c>
      <c r="P13" s="17">
        <v>-43.429783499122294</v>
      </c>
      <c r="Q13" s="19">
        <v>1.0289999999999999</v>
      </c>
    </row>
    <row r="14" spans="1:17">
      <c r="A14" s="17" t="s">
        <v>17</v>
      </c>
      <c r="B14" s="17">
        <v>4</v>
      </c>
      <c r="C14" s="17">
        <v>2021</v>
      </c>
      <c r="D14" s="17">
        <v>4.6635872892203238</v>
      </c>
      <c r="E14" s="17">
        <v>-197.64150943396226</v>
      </c>
      <c r="F14" s="17">
        <v>9.3843612643131102</v>
      </c>
      <c r="G14" s="17">
        <v>1.012616317568745</v>
      </c>
      <c r="H14" s="17">
        <v>-43.379716981132077</v>
      </c>
      <c r="I14" s="17">
        <v>1.0235961934442652</v>
      </c>
      <c r="J14" s="17">
        <v>8.1657547136932351E-2</v>
      </c>
      <c r="K14" s="17">
        <v>1.0380499405469679</v>
      </c>
      <c r="L14" s="17">
        <v>-19.132653061224488</v>
      </c>
      <c r="M14" s="17">
        <v>9.7884417256922092</v>
      </c>
      <c r="N14" s="17">
        <v>106.56466876971609</v>
      </c>
      <c r="O14" s="17">
        <v>-206.15173938679246</v>
      </c>
      <c r="P14" s="17">
        <v>-42.720224056603776</v>
      </c>
      <c r="Q14" s="19">
        <v>1.0349999999999999</v>
      </c>
    </row>
    <row r="15" spans="1:17">
      <c r="A15" s="17" t="s">
        <v>17</v>
      </c>
      <c r="B15" s="17">
        <v>3</v>
      </c>
      <c r="C15" s="17">
        <v>2021</v>
      </c>
      <c r="D15" s="17">
        <v>5.6537634703071298</v>
      </c>
      <c r="E15" s="17">
        <v>398.93719806763283</v>
      </c>
      <c r="F15" s="17">
        <v>11.214014122759369</v>
      </c>
      <c r="G15" s="17">
        <v>1.1324387614764153</v>
      </c>
      <c r="H15" s="17">
        <v>69.561352657004832</v>
      </c>
      <c r="I15" s="17">
        <v>0.98582793608193786</v>
      </c>
      <c r="J15" s="17">
        <v>0.1883433074378322</v>
      </c>
      <c r="K15" s="17">
        <v>0.97764578833693305</v>
      </c>
      <c r="L15" s="17">
        <v>-13.465783664459167</v>
      </c>
      <c r="M15" s="17">
        <v>9.6810396523628466</v>
      </c>
      <c r="N15" s="17">
        <v>86.933673469387756</v>
      </c>
      <c r="O15" s="17">
        <v>344.40181642512078</v>
      </c>
      <c r="P15" s="17">
        <v>69.468599033816432</v>
      </c>
      <c r="Q15" s="19">
        <v>1.046</v>
      </c>
    </row>
    <row r="16" spans="1:17">
      <c r="A16" s="17" t="s">
        <v>17</v>
      </c>
      <c r="B16" s="17">
        <v>2</v>
      </c>
      <c r="C16" s="17">
        <v>2021</v>
      </c>
      <c r="D16" s="17">
        <v>6.7925221495287484</v>
      </c>
      <c r="E16" s="17">
        <v>232.33446109231514</v>
      </c>
      <c r="F16" s="17">
        <v>11.690743713215623</v>
      </c>
      <c r="G16" s="17">
        <v>1.0598514962874073</v>
      </c>
      <c r="H16" s="17">
        <v>33.204446592556792</v>
      </c>
      <c r="I16" s="17">
        <v>0.97076403510011444</v>
      </c>
      <c r="J16" s="17">
        <v>0.17122928073201829</v>
      </c>
      <c r="K16" s="17">
        <v>0.95341873606952288</v>
      </c>
      <c r="L16" s="17">
        <v>17.357512953367884</v>
      </c>
      <c r="M16" s="17">
        <v>7.6877046548956658</v>
      </c>
      <c r="N16" s="17">
        <v>66.079470198675494</v>
      </c>
      <c r="O16" s="17">
        <v>152.78058965683906</v>
      </c>
      <c r="P16" s="17">
        <v>34.638956017399707</v>
      </c>
      <c r="Q16" s="19">
        <v>1.056</v>
      </c>
    </row>
    <row r="17" spans="1:19">
      <c r="A17" s="17" t="s">
        <v>17</v>
      </c>
      <c r="B17" s="17">
        <v>1</v>
      </c>
      <c r="C17" s="17">
        <v>2021</v>
      </c>
      <c r="D17" s="17">
        <v>5.7119627378836109</v>
      </c>
      <c r="E17" s="17">
        <v>237.12814645308927</v>
      </c>
      <c r="F17" s="17">
        <v>11.053333333333333</v>
      </c>
      <c r="G17" s="17">
        <v>1.1049787448663448</v>
      </c>
      <c r="H17" s="17">
        <v>40.514302059496565</v>
      </c>
      <c r="I17" s="17">
        <v>0.97591191588463078</v>
      </c>
      <c r="J17" s="17">
        <v>0.2394985229483392</v>
      </c>
      <c r="K17" s="17">
        <v>0.95999176031677003</v>
      </c>
      <c r="L17" s="17">
        <v>45.660377358490564</v>
      </c>
      <c r="M17" s="17">
        <v>8.3405120000000004</v>
      </c>
      <c r="N17" s="17">
        <v>76.082901554404145</v>
      </c>
      <c r="O17" s="17">
        <v>178.92974828375287</v>
      </c>
      <c r="P17" s="17">
        <v>40.946224256292908</v>
      </c>
      <c r="Q17" s="19">
        <v>1.0649999999999999</v>
      </c>
    </row>
    <row r="18" spans="1:19">
      <c r="A18" s="17" t="s">
        <v>17</v>
      </c>
      <c r="B18" s="17">
        <v>4</v>
      </c>
      <c r="C18" s="17">
        <v>2020</v>
      </c>
      <c r="D18" s="17">
        <v>4.04783156940253</v>
      </c>
      <c r="E18" s="17">
        <v>86.602000606244317</v>
      </c>
      <c r="F18" s="17">
        <v>8.8558941136356601</v>
      </c>
      <c r="G18" s="17">
        <v>1.2292583959250627</v>
      </c>
      <c r="H18" s="17">
        <v>20.394665050015156</v>
      </c>
      <c r="I18" s="17">
        <v>0.95325937575268127</v>
      </c>
      <c r="J18" s="17">
        <v>0.34080117413450745</v>
      </c>
      <c r="K18" s="17">
        <v>0.92938935382376231</v>
      </c>
      <c r="L18" s="17">
        <v>-16.666666666666675</v>
      </c>
      <c r="M18" s="17">
        <v>8.1520296952977276</v>
      </c>
      <c r="N18" s="17">
        <v>92.147169811320751</v>
      </c>
      <c r="O18" s="17">
        <v>79.718893604122457</v>
      </c>
      <c r="P18" s="17">
        <v>20.839648378296452</v>
      </c>
      <c r="Q18" s="19">
        <v>1.077</v>
      </c>
    </row>
    <row r="19" spans="1:19">
      <c r="A19" s="17" t="s">
        <v>17</v>
      </c>
      <c r="B19" s="17">
        <v>3</v>
      </c>
      <c r="C19" s="17">
        <v>2020</v>
      </c>
      <c r="D19" s="17">
        <v>5.1285882933098224</v>
      </c>
      <c r="E19" s="17">
        <v>223.58306188925084</v>
      </c>
      <c r="F19" s="17">
        <v>10.233778625954198</v>
      </c>
      <c r="G19" s="17">
        <v>1.358732033864934</v>
      </c>
      <c r="H19" s="17">
        <v>42.595439739413678</v>
      </c>
      <c r="I19" s="17">
        <v>0.97706182100748662</v>
      </c>
      <c r="J19" s="17">
        <v>0.57696396928529237</v>
      </c>
      <c r="K19" s="17">
        <v>0.96394936471030324</v>
      </c>
      <c r="L19" s="17">
        <v>-20.895522388059689</v>
      </c>
      <c r="M19" s="17">
        <v>7.6740720419847328</v>
      </c>
      <c r="N19" s="17">
        <v>75.213836477987414</v>
      </c>
      <c r="O19" s="17">
        <v>167.65972638436483</v>
      </c>
      <c r="P19" s="17">
        <v>42.43257328990228</v>
      </c>
      <c r="Q19" s="19">
        <v>1.0760000000000001</v>
      </c>
    </row>
    <row r="20" spans="1:19">
      <c r="A20" s="17" t="s">
        <v>17</v>
      </c>
      <c r="B20" s="17">
        <v>2</v>
      </c>
      <c r="C20" s="17">
        <v>2020</v>
      </c>
      <c r="D20" s="17">
        <v>6.8383084184438587</v>
      </c>
      <c r="E20" s="17">
        <v>-1046.376811594203</v>
      </c>
      <c r="F20" s="17">
        <v>11.384122145428744</v>
      </c>
      <c r="G20" s="17">
        <v>1.2959626430844249</v>
      </c>
      <c r="H20" s="17">
        <v>-154.01690821256039</v>
      </c>
      <c r="I20" s="17">
        <v>1.0065352254968507</v>
      </c>
      <c r="J20" s="17">
        <v>0.58428034216289926</v>
      </c>
      <c r="K20" s="17">
        <v>1.0103092783505154</v>
      </c>
      <c r="L20" s="17">
        <v>93.269230769230731</v>
      </c>
      <c r="M20" s="17">
        <v>6.6969710666701703</v>
      </c>
      <c r="N20" s="17">
        <v>58.915422885572148</v>
      </c>
      <c r="O20" s="17">
        <v>-615.55516908212564</v>
      </c>
      <c r="P20" s="17">
        <v>-147.44685990338164</v>
      </c>
      <c r="Q20" s="19">
        <v>1.0760000000000001</v>
      </c>
    </row>
    <row r="21" spans="1:19">
      <c r="A21" s="17" t="s">
        <v>17</v>
      </c>
      <c r="B21" s="17">
        <v>1</v>
      </c>
      <c r="C21" s="17">
        <v>2020</v>
      </c>
      <c r="D21" s="17">
        <v>3.8221223419650308</v>
      </c>
      <c r="E21" s="17">
        <v>-64.326647564469923</v>
      </c>
      <c r="F21" s="17">
        <v>7.9440905874026901</v>
      </c>
      <c r="G21" s="17">
        <v>1.1682799383244817</v>
      </c>
      <c r="H21" s="17">
        <v>-17.830085959885388</v>
      </c>
      <c r="I21" s="17">
        <v>1.0594174029998127</v>
      </c>
      <c r="J21" s="17">
        <v>0.37245160185026555</v>
      </c>
      <c r="K21" s="17">
        <v>1.0912179822268688</v>
      </c>
      <c r="L21" s="17">
        <v>1.4634146341463536</v>
      </c>
      <c r="M21" s="17">
        <v>7.4223439490445857</v>
      </c>
      <c r="N21" s="17">
        <v>93.72115384615384</v>
      </c>
      <c r="O21" s="17">
        <v>-60.101845272206305</v>
      </c>
      <c r="P21" s="17">
        <v>-15.755444126074499</v>
      </c>
      <c r="Q21" s="19">
        <v>1.0760000000000001</v>
      </c>
    </row>
    <row r="22" spans="1:19">
      <c r="A22" s="17" t="s">
        <v>17</v>
      </c>
      <c r="B22" s="17">
        <v>4</v>
      </c>
      <c r="C22" s="17">
        <v>2019</v>
      </c>
      <c r="D22" s="17">
        <v>4.8422983839487861</v>
      </c>
      <c r="E22" s="17">
        <v>-79.621309370988442</v>
      </c>
      <c r="F22" s="17">
        <v>9.6229927856644171</v>
      </c>
      <c r="G22" s="17">
        <v>1.078095238095238</v>
      </c>
      <c r="H22" s="17">
        <v>-17.442875481386391</v>
      </c>
      <c r="I22" s="17">
        <v>1.0608166133187602</v>
      </c>
      <c r="J22" s="17">
        <v>0.11608163265306122</v>
      </c>
      <c r="K22" s="17">
        <v>1.090948892326552</v>
      </c>
      <c r="L22" s="17">
        <v>-18.972332015810277</v>
      </c>
      <c r="M22" s="17">
        <v>8.3935152431929261</v>
      </c>
      <c r="N22" s="17">
        <v>98.014634146341479</v>
      </c>
      <c r="O22" s="17">
        <v>-69.448526957637995</v>
      </c>
      <c r="P22" s="17">
        <v>-16.615051347881899</v>
      </c>
      <c r="Q22" s="19">
        <v>1.077</v>
      </c>
    </row>
    <row r="23" spans="1:19">
      <c r="A23" s="17" t="s">
        <v>17</v>
      </c>
      <c r="B23" s="17">
        <v>3</v>
      </c>
      <c r="C23" s="17">
        <v>2019</v>
      </c>
      <c r="D23" s="17">
        <v>5.2935441319849357</v>
      </c>
      <c r="E23" s="17">
        <v>-255.91497227356746</v>
      </c>
      <c r="F23" s="17">
        <v>10.171546119090474</v>
      </c>
      <c r="G23" s="17">
        <v>1.0822386915410172</v>
      </c>
      <c r="H23" s="17">
        <v>-49.344731977818853</v>
      </c>
      <c r="I23" s="17">
        <v>1.0206847769982221</v>
      </c>
      <c r="J23" s="17">
        <v>0.11208791208791209</v>
      </c>
      <c r="K23" s="17">
        <v>1.0318525714622155</v>
      </c>
      <c r="L23" s="17">
        <v>-20.189274447949533</v>
      </c>
      <c r="M23" s="17">
        <v>8.2213459207287958</v>
      </c>
      <c r="N23" s="17">
        <v>81.158102766798436</v>
      </c>
      <c r="O23" s="17">
        <v>-206.84815157116452</v>
      </c>
      <c r="P23" s="17">
        <v>-48.206561922365992</v>
      </c>
      <c r="Q23" s="19">
        <v>1.0900000000000001</v>
      </c>
    </row>
    <row r="24" spans="1:19">
      <c r="A24" s="17" t="s">
        <v>17</v>
      </c>
      <c r="B24" s="17">
        <v>2</v>
      </c>
      <c r="C24" s="17">
        <v>2019</v>
      </c>
      <c r="D24" s="17">
        <v>6.6890982503364738</v>
      </c>
      <c r="E24" s="17">
        <v>-299.91379310344826</v>
      </c>
      <c r="F24" s="17">
        <v>11.28116994714485</v>
      </c>
      <c r="G24" s="17">
        <v>1.1011277795510162</v>
      </c>
      <c r="H24" s="17">
        <v>-45.836206896551722</v>
      </c>
      <c r="I24" s="17">
        <v>1.022303403191694</v>
      </c>
      <c r="J24" s="17">
        <v>0.13549313756782635</v>
      </c>
      <c r="K24" s="17">
        <v>1.0348212409569837</v>
      </c>
      <c r="L24" s="17">
        <v>39.647577092511014</v>
      </c>
      <c r="M24" s="17">
        <v>6.6071325269950387</v>
      </c>
      <c r="N24" s="17">
        <v>58.646687697160885</v>
      </c>
      <c r="O24" s="17">
        <v>-175.65289655172413</v>
      </c>
      <c r="P24" s="17">
        <v>-44.622844827586206</v>
      </c>
      <c r="Q24" s="19">
        <v>1.0960000000000001</v>
      </c>
    </row>
    <row r="25" spans="1:19">
      <c r="A25" s="17" t="s">
        <v>17</v>
      </c>
      <c r="B25" s="17">
        <v>1</v>
      </c>
      <c r="C25" s="17">
        <v>2019</v>
      </c>
      <c r="D25" s="17">
        <v>4.8781908182082887</v>
      </c>
      <c r="E25" s="17">
        <v>-117.26551563229117</v>
      </c>
      <c r="F25" s="17">
        <v>9.5257950797922746</v>
      </c>
      <c r="G25" s="17">
        <v>1.0447313576983683</v>
      </c>
      <c r="H25" s="17">
        <v>-25.038730751283246</v>
      </c>
      <c r="I25" s="17">
        <v>1.0415995341162767</v>
      </c>
      <c r="J25" s="17">
        <v>9.5664108168555889E-2</v>
      </c>
      <c r="K25" s="17">
        <v>1.0668538449539853</v>
      </c>
      <c r="L25" s="17">
        <v>10.731707317073182</v>
      </c>
      <c r="M25" s="17">
        <v>7.3444516887153632</v>
      </c>
      <c r="N25" s="17">
        <v>77.52422907488986</v>
      </c>
      <c r="O25" s="17">
        <v>-90.412496500233317</v>
      </c>
      <c r="P25" s="17">
        <v>-22.286047596826879</v>
      </c>
      <c r="Q25" s="19">
        <v>1.101</v>
      </c>
    </row>
    <row r="26" spans="1:19">
      <c r="A26" s="17" t="s">
        <v>17</v>
      </c>
      <c r="B26" s="17">
        <v>4</v>
      </c>
      <c r="C26" s="17">
        <v>2018</v>
      </c>
      <c r="D26" s="17">
        <v>5.3269095288957571</v>
      </c>
      <c r="E26" s="17">
        <v>-124.81363152289671</v>
      </c>
      <c r="F26" s="17">
        <v>8.8482880978445504</v>
      </c>
      <c r="G26" s="17">
        <v>1.1084589614740368</v>
      </c>
      <c r="H26" s="17">
        <v>-24.430777422790204</v>
      </c>
      <c r="I26" s="17">
        <v>1.0426789082562553</v>
      </c>
      <c r="J26" s="17">
        <v>0.10636515912897822</v>
      </c>
      <c r="K26" s="17">
        <v>1.0687307861220905</v>
      </c>
      <c r="L26" s="17">
        <v>-18.326693227091635</v>
      </c>
      <c r="M26" s="17">
        <v>6.5646785700804049</v>
      </c>
      <c r="N26" s="17">
        <v>76.770731707317083</v>
      </c>
      <c r="O26" s="17">
        <v>-92.601118210862623</v>
      </c>
      <c r="P26" s="17">
        <v>-23.749467518636848</v>
      </c>
      <c r="Q26" s="19">
        <v>1.105</v>
      </c>
    </row>
    <row r="27" spans="1:19">
      <c r="A27" s="17" t="s">
        <v>17</v>
      </c>
      <c r="B27" s="17">
        <v>3</v>
      </c>
      <c r="C27" s="17">
        <v>2018</v>
      </c>
      <c r="D27" s="17">
        <v>6.3429203539823007</v>
      </c>
      <c r="E27" s="17">
        <v>217.19696969696969</v>
      </c>
      <c r="F27" s="17">
        <v>10.900311763364003</v>
      </c>
      <c r="G27" s="17">
        <v>1.0886458562321388</v>
      </c>
      <c r="H27" s="17">
        <v>33.242424242424242</v>
      </c>
      <c r="I27" s="17">
        <v>0.97079646017699117</v>
      </c>
      <c r="J27" s="17">
        <v>9.6944383380962854E-2</v>
      </c>
      <c r="K27" s="17">
        <v>0.95129870129870131</v>
      </c>
      <c r="L27" s="17">
        <v>-17.704918032786885</v>
      </c>
      <c r="M27" s="17">
        <v>6.4470698045775983</v>
      </c>
      <c r="N27" s="17">
        <v>59.733067729083672</v>
      </c>
      <c r="O27" s="17">
        <v>128.46275</v>
      </c>
      <c r="P27" s="17">
        <v>34.633333333333333</v>
      </c>
      <c r="Q27" s="19">
        <v>1.131</v>
      </c>
    </row>
    <row r="28" spans="1:19">
      <c r="A28" s="17" t="s">
        <v>17</v>
      </c>
      <c r="B28" s="17">
        <v>2</v>
      </c>
      <c r="C28" s="17">
        <v>2018</v>
      </c>
      <c r="D28" s="17">
        <v>7.5834919536251943</v>
      </c>
      <c r="E28" s="17">
        <v>174.51468392234943</v>
      </c>
      <c r="F28" s="17">
        <v>11.509043758001509</v>
      </c>
      <c r="G28" s="17">
        <v>1.1289482253337675</v>
      </c>
      <c r="H28" s="17">
        <v>22.012444001991039</v>
      </c>
      <c r="I28" s="17">
        <v>0.95654525004326008</v>
      </c>
      <c r="J28" s="17">
        <v>0.18940627374362315</v>
      </c>
      <c r="K28" s="17">
        <v>0.9269640455156869</v>
      </c>
      <c r="L28" s="17">
        <v>46.634615384615365</v>
      </c>
      <c r="M28" s="17">
        <v>6.2965039556182907</v>
      </c>
      <c r="N28" s="17">
        <v>54.924590163934432</v>
      </c>
      <c r="O28" s="17">
        <v>95.475559980089599</v>
      </c>
      <c r="P28" s="17">
        <v>23.116475858636136</v>
      </c>
      <c r="Q28" s="19">
        <v>1.145</v>
      </c>
    </row>
    <row r="29" spans="1:19">
      <c r="A29" s="17" t="s">
        <v>17</v>
      </c>
      <c r="B29" s="17">
        <v>1</v>
      </c>
      <c r="C29" s="17">
        <v>2018</v>
      </c>
      <c r="D29" s="17">
        <v>5.153269024651661</v>
      </c>
      <c r="E29" s="17">
        <v>142.50148192056906</v>
      </c>
      <c r="F29" s="17">
        <v>9.6364292299675309</v>
      </c>
      <c r="G29" s="17">
        <v>1.1699112116031545</v>
      </c>
      <c r="H29" s="17">
        <v>26.652637818612924</v>
      </c>
      <c r="I29" s="17">
        <v>0.96383708467309759</v>
      </c>
      <c r="J29" s="17">
        <v>0.19847791319693378</v>
      </c>
      <c r="K29" s="17">
        <v>0.93860989810771467</v>
      </c>
      <c r="L29" s="17">
        <v>35.947712418300654</v>
      </c>
      <c r="M29" s="17">
        <v>7.2097823385577433</v>
      </c>
      <c r="N29" s="17">
        <v>74.932692307692307</v>
      </c>
      <c r="O29" s="17">
        <v>106.6167397747481</v>
      </c>
      <c r="P29" s="17">
        <v>27.024007113218733</v>
      </c>
      <c r="Q29" s="19">
        <v>1.1539999999999999</v>
      </c>
    </row>
    <row r="30" spans="1:19">
      <c r="A30" s="17" t="s">
        <v>18</v>
      </c>
      <c r="B30" s="17">
        <v>4</v>
      </c>
      <c r="C30" s="17">
        <v>2024</v>
      </c>
      <c r="D30" s="17">
        <v>-3.7004914715235619</v>
      </c>
      <c r="E30" s="17">
        <v>4.6460980036297634</v>
      </c>
      <c r="F30" s="17">
        <v>-4.1012495994873435</v>
      </c>
      <c r="G30" s="17">
        <v>0.79198312236286916</v>
      </c>
      <c r="H30" s="17">
        <v>-2.2555353901996371</v>
      </c>
      <c r="I30" s="17">
        <v>1.796472969066204</v>
      </c>
      <c r="J30" s="17">
        <v>0.55527426160337556</v>
      </c>
      <c r="K30" s="17">
        <v>2.8792633015006821</v>
      </c>
      <c r="L30" s="17">
        <v>73.333333333333357</v>
      </c>
      <c r="M30" s="17">
        <v>1.7810488310157002</v>
      </c>
      <c r="N30" s="17">
        <v>-42.615384615384613</v>
      </c>
      <c r="O30" s="17">
        <v>-2.0176600368784032</v>
      </c>
      <c r="P30" s="17">
        <v>-1.2473684210526317</v>
      </c>
      <c r="Q30" s="17">
        <v>0.12542088000000001</v>
      </c>
      <c r="S30" s="3"/>
    </row>
    <row r="31" spans="1:19">
      <c r="A31" s="17" t="s">
        <v>18</v>
      </c>
      <c r="B31" s="17">
        <v>3</v>
      </c>
      <c r="C31" s="17">
        <v>2024</v>
      </c>
      <c r="D31" s="17">
        <v>-2.1675454012888107</v>
      </c>
      <c r="E31" s="17">
        <v>2.7076472740578121</v>
      </c>
      <c r="F31" s="17">
        <v>-2.5658807212205268</v>
      </c>
      <c r="G31" s="17">
        <v>0.83540802213001386</v>
      </c>
      <c r="H31" s="17">
        <v>-2.2491767288693745</v>
      </c>
      <c r="I31" s="17">
        <v>1.8005272407732864</v>
      </c>
      <c r="J31" s="17">
        <v>0.59751037344398339</v>
      </c>
      <c r="K31" s="17">
        <v>3.254950495049505</v>
      </c>
      <c r="L31" s="17">
        <v>76.470588235294102</v>
      </c>
      <c r="M31" s="17">
        <v>2.4073227399445214</v>
      </c>
      <c r="N31" s="17">
        <v>-93.63333333333334</v>
      </c>
      <c r="O31" s="17">
        <v>-2.5403288627881446</v>
      </c>
      <c r="P31" s="17">
        <v>-1.2532016099524332</v>
      </c>
      <c r="Q31" s="17">
        <v>0.12357989999999999</v>
      </c>
      <c r="S31" s="7"/>
    </row>
    <row r="32" spans="1:19">
      <c r="A32" s="17" t="s">
        <v>18</v>
      </c>
      <c r="B32" s="17">
        <v>2</v>
      </c>
      <c r="C32" s="17">
        <v>2024</v>
      </c>
      <c r="D32" s="17">
        <v>-1.2223515715948778</v>
      </c>
      <c r="E32" s="17">
        <v>1.5217391304347827</v>
      </c>
      <c r="F32" s="17">
        <v>-1.3474494706448508</v>
      </c>
      <c r="G32" s="17">
        <v>0.82555505210693247</v>
      </c>
      <c r="H32" s="17">
        <v>-2.2449275362318839</v>
      </c>
      <c r="I32" s="17">
        <v>1.8032596041909197</v>
      </c>
      <c r="J32" s="17">
        <v>0.59084730403262342</v>
      </c>
      <c r="K32" s="17">
        <v>3.3154362416107381</v>
      </c>
      <c r="L32" s="17">
        <v>-83.495145631067956</v>
      </c>
      <c r="M32" s="17">
        <v>2.0645950213987807</v>
      </c>
      <c r="N32" s="17">
        <v>-155.08823529411762</v>
      </c>
      <c r="O32" s="17">
        <v>-2.3316458991666664</v>
      </c>
      <c r="P32" s="17">
        <v>-1.2094202898550726</v>
      </c>
      <c r="Q32" s="17">
        <v>0.12204329</v>
      </c>
      <c r="S32" s="7"/>
    </row>
    <row r="33" spans="1:19">
      <c r="A33" s="17" t="s">
        <v>18</v>
      </c>
      <c r="B33" s="17">
        <v>1</v>
      </c>
      <c r="C33" s="17">
        <v>2024</v>
      </c>
      <c r="D33" s="17">
        <v>-7.6543209876543212</v>
      </c>
      <c r="E33" s="17">
        <v>8.7787610619469021</v>
      </c>
      <c r="F33" s="17">
        <v>-9.087577867350678</v>
      </c>
      <c r="G33" s="17">
        <v>0.78419753086419752</v>
      </c>
      <c r="H33" s="17">
        <v>-2.1469026548672567</v>
      </c>
      <c r="I33" s="17">
        <v>1.8719135802469136</v>
      </c>
      <c r="J33" s="17">
        <v>0.54666666666666663</v>
      </c>
      <c r="K33" s="17">
        <v>3.4042553191489362</v>
      </c>
      <c r="L33" s="17">
        <v>34.640522875816991</v>
      </c>
      <c r="M33" s="17">
        <v>2.995482962257237</v>
      </c>
      <c r="N33" s="17">
        <v>-32.95145631067961</v>
      </c>
      <c r="O33" s="17">
        <v>-2.8936895589380529</v>
      </c>
      <c r="P33" s="17">
        <v>-1.1883185840707964</v>
      </c>
      <c r="Q33" s="17">
        <v>0.1204283</v>
      </c>
      <c r="S33" s="7"/>
    </row>
    <row r="34" spans="1:19">
      <c r="A34" s="17" t="s">
        <v>18</v>
      </c>
      <c r="B34" s="17">
        <v>4</v>
      </c>
      <c r="C34" s="17">
        <v>2023</v>
      </c>
      <c r="D34" s="17">
        <v>-5.0086355785837648</v>
      </c>
      <c r="E34" s="17">
        <v>6.4277798300701878</v>
      </c>
      <c r="F34" s="17">
        <v>-5.5876685934489405</v>
      </c>
      <c r="G34" s="17">
        <v>0.8497480531378836</v>
      </c>
      <c r="H34" s="17">
        <v>-2.2833394902105653</v>
      </c>
      <c r="I34" s="17">
        <v>1.779217040875072</v>
      </c>
      <c r="J34" s="17">
        <v>0.60558863948694452</v>
      </c>
      <c r="K34" s="17">
        <v>3.1708099438652768</v>
      </c>
      <c r="L34" s="17">
        <v>9.2857142857142936</v>
      </c>
      <c r="M34" s="17">
        <v>2.340971310854207</v>
      </c>
      <c r="N34" s="17">
        <v>-40.326797385620914</v>
      </c>
      <c r="O34" s="17">
        <v>-2.6929385526413006</v>
      </c>
      <c r="P34" s="17">
        <v>-1.2622829700775766</v>
      </c>
      <c r="Q34" s="17">
        <v>0.11814885999999999</v>
      </c>
      <c r="S34" s="7"/>
    </row>
    <row r="35" spans="1:19">
      <c r="A35" s="17" t="s">
        <v>18</v>
      </c>
      <c r="B35" s="17">
        <v>3</v>
      </c>
      <c r="C35" s="17">
        <v>2023</v>
      </c>
      <c r="D35" s="17">
        <v>-4.8511904761904763</v>
      </c>
      <c r="E35" s="17">
        <v>6.0192023633677989</v>
      </c>
      <c r="F35" s="17">
        <v>-5.5366847826086962</v>
      </c>
      <c r="G35" s="17">
        <v>0.89378757515030061</v>
      </c>
      <c r="H35" s="17">
        <v>-2.2407680945347122</v>
      </c>
      <c r="I35" s="17">
        <v>1.805952380952381</v>
      </c>
      <c r="J35" s="17">
        <v>0.64178356713426854</v>
      </c>
      <c r="K35" s="17">
        <v>3.042232277526395</v>
      </c>
      <c r="L35" s="17">
        <v>241.46341463414635</v>
      </c>
      <c r="M35" s="17">
        <v>2.3903102849184781</v>
      </c>
      <c r="N35" s="17">
        <v>-43.26428571428572</v>
      </c>
      <c r="O35" s="17">
        <v>-2.5986238843426883</v>
      </c>
      <c r="P35" s="17">
        <v>-1.2448301329394387</v>
      </c>
      <c r="Q35" s="17">
        <v>0.11618083999999999</v>
      </c>
      <c r="S35" s="7"/>
    </row>
    <row r="36" spans="1:19">
      <c r="A36" s="17" t="s">
        <v>18</v>
      </c>
      <c r="B36" s="17">
        <v>2</v>
      </c>
      <c r="C36" s="17">
        <v>2023</v>
      </c>
      <c r="D36" s="17">
        <v>-1.3601419278533411</v>
      </c>
      <c r="E36" s="17">
        <v>1.7049666419570051</v>
      </c>
      <c r="F36" s="17">
        <v>-1.4506464837590665</v>
      </c>
      <c r="G36" s="17">
        <v>0.89868287740628161</v>
      </c>
      <c r="H36" s="17">
        <v>-2.2535211267605635</v>
      </c>
      <c r="I36" s="17">
        <v>1.797752808988764</v>
      </c>
      <c r="J36" s="17">
        <v>0.63272543059777098</v>
      </c>
      <c r="K36" s="17">
        <v>2.9722222222222223</v>
      </c>
      <c r="L36" s="17">
        <v>-87.267080745341602</v>
      </c>
      <c r="M36" s="17">
        <v>2.308678131977294</v>
      </c>
      <c r="N36" s="17">
        <v>-158.56097560975613</v>
      </c>
      <c r="O36" s="17">
        <v>-2.7134241499258711</v>
      </c>
      <c r="P36" s="17">
        <v>-1.2220163083765752</v>
      </c>
      <c r="Q36" s="17">
        <v>0.11261064999999999</v>
      </c>
      <c r="S36" s="7"/>
    </row>
    <row r="37" spans="1:19">
      <c r="A37" s="17" t="s">
        <v>18</v>
      </c>
      <c r="B37" s="17">
        <v>1</v>
      </c>
      <c r="C37" s="17">
        <v>2023</v>
      </c>
      <c r="D37" s="17">
        <v>-11.052303860523038</v>
      </c>
      <c r="E37" s="17">
        <v>12.932604735883423</v>
      </c>
      <c r="F37" s="17">
        <v>-12.797404470079307</v>
      </c>
      <c r="G37" s="17">
        <v>0.8418019905709796</v>
      </c>
      <c r="H37" s="17">
        <v>-2.1701275045537343</v>
      </c>
      <c r="I37" s="17">
        <v>1.8546077210460772</v>
      </c>
      <c r="J37" s="17">
        <v>0.50811943425877426</v>
      </c>
      <c r="K37" s="17">
        <v>3.1785714285714284</v>
      </c>
      <c r="L37" s="17">
        <v>-2.7190332326283944</v>
      </c>
      <c r="M37" s="17">
        <v>1.3770383327325164</v>
      </c>
      <c r="N37" s="17">
        <v>-10.664596273291925</v>
      </c>
      <c r="O37" s="17">
        <v>-1.3915862786885247</v>
      </c>
      <c r="P37" s="17">
        <v>-1.2371584699453553</v>
      </c>
      <c r="Q37" s="17">
        <v>0.11123775</v>
      </c>
      <c r="S37" s="7"/>
    </row>
    <row r="38" spans="1:19">
      <c r="A38" s="17" t="s">
        <v>18</v>
      </c>
      <c r="B38" s="17">
        <v>4</v>
      </c>
      <c r="C38" s="17">
        <v>2022</v>
      </c>
      <c r="D38" s="17">
        <v>-9.8044692737430168</v>
      </c>
      <c r="E38" s="17">
        <v>13.76470588235294</v>
      </c>
      <c r="F38" s="17">
        <v>-11.318929377620123</v>
      </c>
      <c r="G38" s="17">
        <v>0.93291505791505791</v>
      </c>
      <c r="H38" s="17">
        <v>-2.4039215686274509</v>
      </c>
      <c r="I38" s="17">
        <v>1.7122905027932962</v>
      </c>
      <c r="J38" s="17">
        <v>0.5067567567567568</v>
      </c>
      <c r="K38" s="17">
        <v>2.7229729729729728</v>
      </c>
      <c r="L38" s="17">
        <v>24.436090225563905</v>
      </c>
      <c r="M38" s="17">
        <v>1.1517891329893584</v>
      </c>
      <c r="N38" s="17">
        <v>-9.9365558912386707</v>
      </c>
      <c r="O38" s="17">
        <v>-1.4006659221176472</v>
      </c>
      <c r="P38" s="17">
        <v>-1.418235294117647</v>
      </c>
      <c r="Q38" s="17">
        <v>0.10859526</v>
      </c>
      <c r="S38" s="7"/>
    </row>
    <row r="39" spans="1:19">
      <c r="A39" s="17" t="s">
        <v>18</v>
      </c>
      <c r="B39" s="17">
        <v>3</v>
      </c>
      <c r="C39" s="17">
        <v>2022</v>
      </c>
      <c r="D39" s="17">
        <v>-7.7470572132493833</v>
      </c>
      <c r="E39" s="17">
        <v>11.90075693860387</v>
      </c>
      <c r="F39" s="17">
        <v>-9.964788732394366</v>
      </c>
      <c r="G39" s="17">
        <v>1.0219275879653238</v>
      </c>
      <c r="H39" s="17">
        <v>-2.5361648444070646</v>
      </c>
      <c r="I39" s="17">
        <v>1.6509718039967149</v>
      </c>
      <c r="J39" s="17">
        <v>0.37276899541050484</v>
      </c>
      <c r="K39" s="17">
        <v>2.4282282282282281</v>
      </c>
      <c r="L39" s="17">
        <v>-25.905292479108628</v>
      </c>
      <c r="M39" s="17">
        <v>1.2202117066901408</v>
      </c>
      <c r="N39" s="17">
        <v>-12.236842105263156</v>
      </c>
      <c r="O39" s="17">
        <v>-1.4572755454163162</v>
      </c>
      <c r="P39" s="17">
        <v>-1.6297308662741801</v>
      </c>
      <c r="Q39" s="17">
        <v>0.10646394000000001</v>
      </c>
      <c r="S39" s="7"/>
    </row>
    <row r="40" spans="1:19">
      <c r="A40" s="17" t="s">
        <v>18</v>
      </c>
      <c r="B40" s="17">
        <v>2</v>
      </c>
      <c r="C40" s="17">
        <v>2022</v>
      </c>
      <c r="D40" s="17">
        <v>-9.2240117130307464</v>
      </c>
      <c r="E40" s="17">
        <v>17.622377622377623</v>
      </c>
      <c r="F40" s="17">
        <v>-11.510353227771011</v>
      </c>
      <c r="G40" s="17">
        <v>1.1091073038773669</v>
      </c>
      <c r="H40" s="17">
        <v>-2.9104895104895103</v>
      </c>
      <c r="I40" s="17">
        <v>1.5234260614934114</v>
      </c>
      <c r="J40" s="17">
        <v>0.49323715058611362</v>
      </c>
      <c r="K40" s="17">
        <v>2.1607142857142856</v>
      </c>
      <c r="L40" s="17">
        <v>18.09210526315789</v>
      </c>
      <c r="M40" s="17">
        <v>1.3999457115712548</v>
      </c>
      <c r="N40" s="17">
        <v>-12.133704735376046</v>
      </c>
      <c r="O40" s="17">
        <v>-2.1433201476923078</v>
      </c>
      <c r="P40" s="17">
        <v>-1.9473193473193473</v>
      </c>
      <c r="Q40" s="17">
        <v>0.10554228</v>
      </c>
      <c r="S40" s="7"/>
    </row>
    <row r="41" spans="1:19">
      <c r="A41" s="17" t="s">
        <v>18</v>
      </c>
      <c r="B41" s="17">
        <v>1</v>
      </c>
      <c r="C41" s="17">
        <v>2022</v>
      </c>
      <c r="D41" s="17">
        <v>-7.4953007518796992</v>
      </c>
      <c r="E41" s="17">
        <v>16.754201680672267</v>
      </c>
      <c r="F41" s="17">
        <v>-10.658202472435683</v>
      </c>
      <c r="G41" s="17">
        <v>1.2187357889949977</v>
      </c>
      <c r="H41" s="17">
        <v>-3.2352941176470589</v>
      </c>
      <c r="I41" s="17">
        <v>1.4473684210526316</v>
      </c>
      <c r="J41" s="17">
        <v>0.54570259208731242</v>
      </c>
      <c r="K41" s="17">
        <v>1.9374692269817824</v>
      </c>
      <c r="L41" s="17">
        <v>56.701030927835063</v>
      </c>
      <c r="M41" s="17">
        <v>3.8828915585031747</v>
      </c>
      <c r="N41" s="17">
        <v>-36.440789473684212</v>
      </c>
      <c r="O41" s="17">
        <v>-6.1037260685924375</v>
      </c>
      <c r="P41" s="17">
        <v>-2.3177521008403361</v>
      </c>
      <c r="Q41" s="17">
        <v>0.10490607</v>
      </c>
      <c r="S41" s="7"/>
    </row>
    <row r="42" spans="1:19">
      <c r="A42" s="17" t="s">
        <v>18</v>
      </c>
      <c r="B42" s="17">
        <v>4</v>
      </c>
      <c r="C42" s="17">
        <v>2021</v>
      </c>
      <c r="D42" s="17">
        <v>-4.4122757111597375</v>
      </c>
      <c r="E42" s="17">
        <v>12.454663372452131</v>
      </c>
      <c r="F42" s="17">
        <v>-6.200955601759409</v>
      </c>
      <c r="G42" s="17">
        <v>1.3585926928281462</v>
      </c>
      <c r="H42" s="17">
        <v>-3.8227300802964792</v>
      </c>
      <c r="I42" s="17">
        <v>1.3542669584245077</v>
      </c>
      <c r="J42" s="17">
        <v>0.76950834460983308</v>
      </c>
      <c r="K42" s="17">
        <v>1.6963440860215053</v>
      </c>
      <c r="L42" s="17">
        <v>158.66666666666666</v>
      </c>
      <c r="M42" s="17">
        <v>6.1249563604224528</v>
      </c>
      <c r="N42" s="17">
        <v>-97.922680412371136</v>
      </c>
      <c r="O42" s="17">
        <v>-12.302018356392836</v>
      </c>
      <c r="P42" s="17">
        <v>-2.7906785052501544</v>
      </c>
      <c r="Q42" s="17">
        <v>0.1048427</v>
      </c>
      <c r="S42" s="7"/>
    </row>
    <row r="43" spans="1:19">
      <c r="A43" s="17" t="s">
        <v>18</v>
      </c>
      <c r="B43" s="17">
        <v>3</v>
      </c>
      <c r="C43" s="17">
        <v>2021</v>
      </c>
      <c r="D43" s="17">
        <v>-1.7464444741489276</v>
      </c>
      <c r="E43" s="17">
        <v>5.0977693337803682</v>
      </c>
      <c r="F43" s="17">
        <v>-2.4991989746876002</v>
      </c>
      <c r="G43" s="17">
        <v>1.4554073593986088</v>
      </c>
      <c r="H43" s="17">
        <v>-3.9189415462318662</v>
      </c>
      <c r="I43" s="17">
        <v>1.342589936852598</v>
      </c>
      <c r="J43" s="17">
        <v>0.91840844484981965</v>
      </c>
      <c r="K43" s="17">
        <v>1.6410088190603309</v>
      </c>
      <c r="L43" s="17">
        <v>-165.78947368421052</v>
      </c>
      <c r="M43" s="17">
        <v>8.5331416388977885</v>
      </c>
      <c r="N43" s="17">
        <v>-340.68</v>
      </c>
      <c r="O43" s="17">
        <v>-17.405572028539666</v>
      </c>
      <c r="P43" s="17">
        <v>-2.989201552074694</v>
      </c>
      <c r="Q43" s="17">
        <v>0.1042305</v>
      </c>
      <c r="S43" s="7"/>
    </row>
    <row r="44" spans="1:19">
      <c r="A44" s="17" t="s">
        <v>18</v>
      </c>
      <c r="B44" s="17">
        <v>2</v>
      </c>
      <c r="C44" s="17">
        <v>2021</v>
      </c>
      <c r="D44" s="17">
        <v>2.7984134064082387</v>
      </c>
      <c r="E44" s="17">
        <v>-8.4961326382502378</v>
      </c>
      <c r="F44" s="17">
        <v>3.3964220897070261</v>
      </c>
      <c r="G44" s="17">
        <v>1.4080777128273791</v>
      </c>
      <c r="H44" s="17">
        <v>-4.0360534361343765</v>
      </c>
      <c r="I44" s="17">
        <v>1.3293749668890016</v>
      </c>
      <c r="J44" s="17">
        <v>0.93387085903766576</v>
      </c>
      <c r="K44" s="17">
        <v>1.6409706610086068</v>
      </c>
      <c r="L44" s="17">
        <v>612.49999999999989</v>
      </c>
      <c r="M44" s="17">
        <v>8.4781640872439716</v>
      </c>
      <c r="N44" s="17">
        <v>276.93859649122805</v>
      </c>
      <c r="O44" s="17">
        <v>-21.208084481716451</v>
      </c>
      <c r="P44" s="17">
        <v>-3.0664413786304752</v>
      </c>
      <c r="Q44" s="17">
        <v>0.10357695</v>
      </c>
      <c r="S44" s="7"/>
    </row>
    <row r="45" spans="1:19">
      <c r="A45" s="17" t="s">
        <v>18</v>
      </c>
      <c r="B45" s="17">
        <v>1</v>
      </c>
      <c r="C45" s="17">
        <v>2021</v>
      </c>
      <c r="D45" s="17">
        <v>0.37696864018824977</v>
      </c>
      <c r="E45" s="17">
        <v>-1.2247322429133931</v>
      </c>
      <c r="F45" s="17">
        <v>0.51753881541115576</v>
      </c>
      <c r="G45" s="17">
        <v>1.4490284330515644</v>
      </c>
      <c r="H45" s="17">
        <v>-4.2488968904728761</v>
      </c>
      <c r="I45" s="17">
        <v>1.3077967795569068</v>
      </c>
      <c r="J45" s="17">
        <v>0.93984834384524119</v>
      </c>
      <c r="K45" s="17">
        <v>1.5852341280554674</v>
      </c>
      <c r="L45" s="17">
        <v>-33.333333333333329</v>
      </c>
      <c r="M45" s="17">
        <v>9.3900359351638887</v>
      </c>
      <c r="N45" s="17">
        <v>1967.1875</v>
      </c>
      <c r="O45" s="17">
        <v>-22.221096137058424</v>
      </c>
      <c r="P45" s="17">
        <v>-3.1791779869348287</v>
      </c>
      <c r="Q45" s="17">
        <v>0.10376027</v>
      </c>
      <c r="S45" s="7"/>
    </row>
    <row r="46" spans="1:19">
      <c r="A46" s="17" t="s">
        <v>18</v>
      </c>
      <c r="B46" s="17">
        <v>4</v>
      </c>
      <c r="C46" s="17">
        <v>2020</v>
      </c>
      <c r="D46" s="17">
        <v>0.52118161925601758</v>
      </c>
      <c r="E46" s="17">
        <v>-1.9981543624161073</v>
      </c>
      <c r="F46" s="17">
        <v>0.64884137220497373</v>
      </c>
      <c r="G46" s="17">
        <v>1.4062788550323175</v>
      </c>
      <c r="H46" s="17">
        <v>-4.8338926174496644</v>
      </c>
      <c r="I46" s="17">
        <v>1.2608315098468272</v>
      </c>
      <c r="J46" s="17">
        <v>0.9833795013850416</v>
      </c>
      <c r="K46" s="17">
        <v>1.5100117619323286</v>
      </c>
      <c r="L46" s="17">
        <v>-85.628742514970057</v>
      </c>
      <c r="M46" s="17">
        <v>6.1234283884581533</v>
      </c>
      <c r="N46" s="17">
        <v>940.875</v>
      </c>
      <c r="O46" s="17">
        <v>-18.857544650335573</v>
      </c>
      <c r="P46" s="17">
        <v>-3.8290436241610739</v>
      </c>
      <c r="Q46" s="17">
        <v>9.9544720000000003E-2</v>
      </c>
      <c r="S46" s="7"/>
    </row>
    <row r="47" spans="1:19">
      <c r="A47" s="17" t="s">
        <v>18</v>
      </c>
      <c r="B47" s="17">
        <v>3</v>
      </c>
      <c r="C47" s="17">
        <v>2020</v>
      </c>
      <c r="D47" s="17">
        <v>3.7987995893331927</v>
      </c>
      <c r="E47" s="17">
        <v>-11.864049120778084</v>
      </c>
      <c r="F47" s="17">
        <v>4.5100362801042824</v>
      </c>
      <c r="G47" s="17">
        <v>1.3725672006216421</v>
      </c>
      <c r="H47" s="17">
        <v>-4.123104770804872</v>
      </c>
      <c r="I47" s="17">
        <v>1.3201941892401787</v>
      </c>
      <c r="J47" s="17">
        <v>1.1017366201953411</v>
      </c>
      <c r="K47" s="17">
        <v>1.6429157893809521</v>
      </c>
      <c r="L47" s="17">
        <v>-34.251968503937015</v>
      </c>
      <c r="M47" s="17">
        <v>7.2454962005641246</v>
      </c>
      <c r="N47" s="17">
        <v>174.25748502994011</v>
      </c>
      <c r="O47" s="17">
        <v>-19.059918255450516</v>
      </c>
      <c r="P47" s="17">
        <v>-3.0618051968160835</v>
      </c>
      <c r="Q47" s="17">
        <v>9.5596679999999989E-2</v>
      </c>
      <c r="S47" s="7"/>
    </row>
    <row r="48" spans="1:19">
      <c r="A48" s="17" t="s">
        <v>18</v>
      </c>
      <c r="B48" s="17">
        <v>2</v>
      </c>
      <c r="C48" s="17">
        <v>2020</v>
      </c>
      <c r="D48" s="17">
        <v>6.2536191379099328</v>
      </c>
      <c r="E48" s="17">
        <v>-34.782801958871815</v>
      </c>
      <c r="F48" s="17">
        <v>6.3623198236706537</v>
      </c>
      <c r="G48" s="17">
        <v>1.2608393283586339</v>
      </c>
      <c r="H48" s="17">
        <v>-6.5620275542550601</v>
      </c>
      <c r="I48" s="17">
        <v>1.1797905512415128</v>
      </c>
      <c r="J48" s="17">
        <v>0.95535207918294529</v>
      </c>
      <c r="K48" s="17">
        <v>1.3814965047704506</v>
      </c>
      <c r="L48" s="17">
        <v>-183.55263157894737</v>
      </c>
      <c r="M48" s="17">
        <v>4.3640483237979568</v>
      </c>
      <c r="N48" s="17">
        <v>77.7992125984252</v>
      </c>
      <c r="O48" s="17">
        <v>-23.85825183148927</v>
      </c>
      <c r="P48" s="17">
        <v>-4.5281873577582701</v>
      </c>
      <c r="Q48" s="17">
        <v>9.5065009999999991E-2</v>
      </c>
      <c r="S48" s="7"/>
    </row>
    <row r="49" spans="1:20">
      <c r="A49" s="17" t="s">
        <v>18</v>
      </c>
      <c r="B49" s="17">
        <v>1</v>
      </c>
      <c r="C49" s="17">
        <v>2020</v>
      </c>
      <c r="D49" s="17">
        <v>-10.389722256245046</v>
      </c>
      <c r="E49" s="17">
        <v>24.403684135492458</v>
      </c>
      <c r="F49" s="17">
        <v>-12.268552395364416</v>
      </c>
      <c r="G49" s="17">
        <v>0.85560472499660289</v>
      </c>
      <c r="H49" s="17">
        <v>-3.3488293078117572</v>
      </c>
      <c r="I49" s="17">
        <v>1.4257440064606617</v>
      </c>
      <c r="J49" s="17">
        <v>0.41801306221789952</v>
      </c>
      <c r="K49" s="17">
        <v>1.9412063886920343</v>
      </c>
      <c r="L49" s="17">
        <v>-15.083798882681565</v>
      </c>
      <c r="M49" s="17">
        <v>2.1642055199365853</v>
      </c>
      <c r="N49" s="17">
        <v>-17.578947368421051</v>
      </c>
      <c r="O49" s="17">
        <v>-4.3048752787474136</v>
      </c>
      <c r="P49" s="17">
        <v>-2.4348916383031942</v>
      </c>
      <c r="Q49" s="17">
        <v>9.4362559999999998E-2</v>
      </c>
      <c r="S49" s="7"/>
    </row>
    <row r="50" spans="1:20">
      <c r="A50" s="17" t="s">
        <v>18</v>
      </c>
      <c r="B50" s="17">
        <v>4</v>
      </c>
      <c r="C50" s="17">
        <v>2019</v>
      </c>
      <c r="D50" s="17">
        <v>-11.18241220596482</v>
      </c>
      <c r="E50" s="17">
        <v>34.973438056021557</v>
      </c>
      <c r="F50" s="17">
        <v>-13.034272880492917</v>
      </c>
      <c r="G50" s="17">
        <v>0.85455895959029959</v>
      </c>
      <c r="H50" s="17">
        <v>-4.127539694643553</v>
      </c>
      <c r="I50" s="17">
        <v>1.3197401464520726</v>
      </c>
      <c r="J50" s="17">
        <v>0.36161720711949408</v>
      </c>
      <c r="K50" s="17">
        <v>1.7074897215547258</v>
      </c>
      <c r="L50" s="17">
        <v>21.768707482993204</v>
      </c>
      <c r="M50" s="17">
        <v>3.3387425484608184</v>
      </c>
      <c r="N50" s="17">
        <v>-25.243016759776538</v>
      </c>
      <c r="O50" s="17">
        <v>-8.9584825156109655</v>
      </c>
      <c r="P50" s="17">
        <v>-3.1564459314049449</v>
      </c>
      <c r="Q50" s="17">
        <v>9.3600429999999998E-2</v>
      </c>
      <c r="S50" s="7"/>
    </row>
    <row r="51" spans="1:20">
      <c r="A51" s="17" t="s">
        <v>18</v>
      </c>
      <c r="B51" s="17">
        <v>3</v>
      </c>
      <c r="C51" s="17">
        <v>2019</v>
      </c>
      <c r="D51" s="17">
        <v>-9.0448142809882182</v>
      </c>
      <c r="E51" s="17">
        <v>39.862754953262538</v>
      </c>
      <c r="F51" s="17">
        <v>-11.799459289946116</v>
      </c>
      <c r="G51" s="17">
        <v>1.1653405726187329</v>
      </c>
      <c r="H51" s="17">
        <v>-5.4072496919093416</v>
      </c>
      <c r="I51" s="17">
        <v>1.2268988756946904</v>
      </c>
      <c r="J51" s="17">
        <v>0.90355168139704067</v>
      </c>
      <c r="K51" s="17">
        <v>1.4354005687273943</v>
      </c>
      <c r="L51" s="17">
        <v>48.484848484848484</v>
      </c>
      <c r="M51" s="17">
        <v>4.5166518886465203</v>
      </c>
      <c r="N51" s="17">
        <v>-38.136054421768712</v>
      </c>
      <c r="O51" s="17">
        <v>-15.258850683074723</v>
      </c>
      <c r="P51" s="17">
        <v>-3.802399223948572</v>
      </c>
      <c r="Q51" s="17">
        <v>9.2874440000000003E-2</v>
      </c>
      <c r="S51" s="7"/>
    </row>
    <row r="52" spans="1:20">
      <c r="A52" s="17" t="s">
        <v>18</v>
      </c>
      <c r="B52" s="17">
        <v>2</v>
      </c>
      <c r="C52" s="17">
        <v>2019</v>
      </c>
      <c r="D52" s="17">
        <v>-8.3377480408780524</v>
      </c>
      <c r="E52" s="17">
        <v>30.054661959802232</v>
      </c>
      <c r="F52" s="17">
        <v>-7.7643410799782018</v>
      </c>
      <c r="G52" s="17">
        <v>0.79256939012876537</v>
      </c>
      <c r="H52" s="17">
        <v>-4.6046498182064468</v>
      </c>
      <c r="I52" s="17">
        <v>1.2774194583199669</v>
      </c>
      <c r="J52" s="17">
        <v>0.50626579008347139</v>
      </c>
      <c r="K52" s="17">
        <v>1.7191767965252764</v>
      </c>
      <c r="L52" s="17">
        <v>-10.000000000000007</v>
      </c>
      <c r="M52" s="17">
        <v>5.7383224844457548</v>
      </c>
      <c r="N52" s="17">
        <v>-73.737373737373744</v>
      </c>
      <c r="O52" s="17">
        <v>-22.212231625305396</v>
      </c>
      <c r="P52" s="17">
        <v>-3.5482905128709175</v>
      </c>
      <c r="Q52" s="17">
        <v>9.209814999999999E-2</v>
      </c>
      <c r="S52" s="7"/>
    </row>
    <row r="53" spans="1:20">
      <c r="A53" s="17" t="s">
        <v>18</v>
      </c>
      <c r="B53" s="17">
        <v>1</v>
      </c>
      <c r="C53" s="17">
        <v>2019</v>
      </c>
      <c r="D53" s="17">
        <v>-9.4797444491488339</v>
      </c>
      <c r="E53" s="17">
        <v>41.822029565039536</v>
      </c>
      <c r="F53" s="17">
        <v>-10.303682226046609</v>
      </c>
      <c r="G53" s="17">
        <v>0.90894469321758675</v>
      </c>
      <c r="H53" s="17">
        <v>-5.4117254203824716</v>
      </c>
      <c r="I53" s="17">
        <v>1.2266686850863229</v>
      </c>
      <c r="J53" s="17">
        <v>0.58737385277273857</v>
      </c>
      <c r="K53" s="17">
        <v>1.5453286275705951</v>
      </c>
      <c r="L53" s="17">
        <v>36.645962732919259</v>
      </c>
      <c r="M53" s="17">
        <v>6.9767322425262073</v>
      </c>
      <c r="N53" s="17">
        <v>-67.47727272727272</v>
      </c>
      <c r="O53" s="17">
        <v>-28.318138672474209</v>
      </c>
      <c r="P53" s="17">
        <v>-4.1790045643612501</v>
      </c>
      <c r="Q53" s="17">
        <v>9.1401490000000002E-2</v>
      </c>
      <c r="S53" s="7"/>
    </row>
    <row r="54" spans="1:20">
      <c r="A54" s="17" t="s">
        <v>18</v>
      </c>
      <c r="B54" s="17">
        <v>4</v>
      </c>
      <c r="C54" s="17">
        <v>2018</v>
      </c>
      <c r="D54" s="17">
        <v>-7.6074252320385005</v>
      </c>
      <c r="E54" s="17">
        <v>43.49436534117882</v>
      </c>
      <c r="F54" s="17">
        <v>-7.1422400352730193</v>
      </c>
      <c r="G54" s="17">
        <v>1.1024496520874316</v>
      </c>
      <c r="H54" s="17">
        <v>-6.7173569262308712</v>
      </c>
      <c r="I54" s="17">
        <v>1.174905994658487</v>
      </c>
      <c r="J54" s="17">
        <v>0.74564944703539171</v>
      </c>
      <c r="K54" s="17">
        <v>1.5593693920732563</v>
      </c>
      <c r="L54" s="17">
        <v>-4.733727810650878</v>
      </c>
      <c r="M54" s="17">
        <v>4.0588509289951755</v>
      </c>
      <c r="N54" s="17">
        <v>-55.950310559006205</v>
      </c>
      <c r="O54" s="17">
        <v>-24.717335779705554</v>
      </c>
      <c r="P54" s="17">
        <v>-4.8235340362420285</v>
      </c>
      <c r="Q54" s="17">
        <v>9.0747580000000008E-2</v>
      </c>
      <c r="S54" s="7"/>
    </row>
    <row r="55" spans="1:20">
      <c r="A55" s="17" t="s">
        <v>18</v>
      </c>
      <c r="B55" s="17">
        <v>3</v>
      </c>
      <c r="C55" s="17">
        <v>2018</v>
      </c>
      <c r="D55" s="17">
        <v>-11.674481663355488</v>
      </c>
      <c r="E55" s="17">
        <v>48.595706246536906</v>
      </c>
      <c r="F55" s="17">
        <v>-8.8955204629333782</v>
      </c>
      <c r="G55" s="17">
        <v>0.76142235294235028</v>
      </c>
      <c r="H55" s="17">
        <v>-5.162557931721441</v>
      </c>
      <c r="I55" s="17">
        <v>1.2402368967358604</v>
      </c>
      <c r="J55" s="17">
        <v>0.48750936585550791</v>
      </c>
      <c r="K55" s="17">
        <v>2.4290925735209976</v>
      </c>
      <c r="L55" s="17">
        <v>49.557522123893818</v>
      </c>
      <c r="M55" s="17">
        <v>7.8029051542378376</v>
      </c>
      <c r="N55" s="17">
        <v>-87.378698224852073</v>
      </c>
      <c r="O55" s="17">
        <v>-42.626812936349566</v>
      </c>
      <c r="P55" s="17">
        <v>-4.1427482456337019</v>
      </c>
      <c r="Q55" s="17">
        <v>9.0126539999999991E-2</v>
      </c>
      <c r="S55" s="7"/>
    </row>
    <row r="56" spans="1:20">
      <c r="A56" s="17" t="s">
        <v>18</v>
      </c>
      <c r="B56" s="17">
        <v>2</v>
      </c>
      <c r="C56" s="17">
        <v>2018</v>
      </c>
      <c r="D56" s="17">
        <v>-7.8254100933139021</v>
      </c>
      <c r="E56" s="17">
        <v>51.532141724388424</v>
      </c>
      <c r="F56" s="17">
        <v>-6.0857051718888195</v>
      </c>
      <c r="G56" s="17">
        <v>0.89179241108033491</v>
      </c>
      <c r="H56" s="17">
        <v>-7.5852320977296674</v>
      </c>
      <c r="I56" s="17">
        <v>1.1518549361904435</v>
      </c>
      <c r="J56" s="17">
        <v>0.59469076646246533</v>
      </c>
      <c r="K56" s="17">
        <v>1.6791486582264408</v>
      </c>
      <c r="L56" s="17">
        <v>-7.3770491803278757</v>
      </c>
      <c r="M56" s="17">
        <v>6.4197157909108924</v>
      </c>
      <c r="N56" s="17">
        <v>-105.09734513274337</v>
      </c>
      <c r="O56" s="17">
        <v>-54.360455300340703</v>
      </c>
      <c r="P56" s="17">
        <v>-6.4296596036382612</v>
      </c>
      <c r="Q56" s="17">
        <v>8.947687E-2</v>
      </c>
      <c r="S56" s="7"/>
    </row>
    <row r="57" spans="1:20">
      <c r="A57" s="17" t="s">
        <v>18</v>
      </c>
      <c r="B57" s="17">
        <v>1</v>
      </c>
      <c r="C57" s="17">
        <v>2018</v>
      </c>
      <c r="D57" s="17">
        <v>-8.7875862451343139</v>
      </c>
      <c r="E57" s="17">
        <v>84.726109241847738</v>
      </c>
      <c r="F57" s="17">
        <v>-7.6748115923658506</v>
      </c>
      <c r="G57" s="17">
        <v>0.99653349206905006</v>
      </c>
      <c r="H57" s="17">
        <v>-10.64156787522405</v>
      </c>
      <c r="I57" s="17">
        <v>1.103717570932597</v>
      </c>
      <c r="J57" s="17">
        <v>0.6528164751666975</v>
      </c>
      <c r="K57" s="17">
        <v>1.4347933087687397</v>
      </c>
      <c r="L57" s="17">
        <v>45.238095238095241</v>
      </c>
      <c r="M57" s="17">
        <v>4.2728847223715682</v>
      </c>
      <c r="N57" s="17">
        <v>-55.352459016393446</v>
      </c>
      <c r="O57" s="17">
        <v>-47.170525739756606</v>
      </c>
      <c r="P57" s="17">
        <v>-9.5902998333385749</v>
      </c>
      <c r="Q57" s="17">
        <v>8.8853539999999995E-2</v>
      </c>
      <c r="S57" s="7"/>
    </row>
    <row r="58" spans="1:20">
      <c r="A58" s="17" t="s">
        <v>19</v>
      </c>
      <c r="B58" s="17">
        <v>4</v>
      </c>
      <c r="C58" s="17">
        <v>2024</v>
      </c>
      <c r="D58" s="17">
        <v>3.2011829206233378</v>
      </c>
      <c r="E58" s="17">
        <v>6.995139350281498</v>
      </c>
      <c r="F58" s="17">
        <v>10.652210956803271</v>
      </c>
      <c r="G58" s="17">
        <v>1.0637348061371781</v>
      </c>
      <c r="H58" s="17">
        <v>1.1851732699234185</v>
      </c>
      <c r="I58" s="17">
        <v>0.54237038601746856</v>
      </c>
      <c r="J58" s="17">
        <v>0.43904899376361944</v>
      </c>
      <c r="K58" s="17">
        <v>0.31400676469882699</v>
      </c>
      <c r="L58" s="17">
        <v>30.069930069930084</v>
      </c>
      <c r="M58" s="17">
        <v>12.343841803697709</v>
      </c>
      <c r="N58" s="17">
        <v>117.95161290322579</v>
      </c>
      <c r="O58" s="17">
        <v>8.1060067139909773</v>
      </c>
      <c r="P58" s="17">
        <v>2.1147672832814632</v>
      </c>
      <c r="Q58" s="17">
        <v>10.566000000000001</v>
      </c>
      <c r="T58" s="8"/>
    </row>
    <row r="59" spans="1:20">
      <c r="A59" s="17" t="s">
        <v>19</v>
      </c>
      <c r="B59" s="17">
        <v>3</v>
      </c>
      <c r="C59" s="17">
        <v>2024</v>
      </c>
      <c r="D59" s="17">
        <v>2.6218471296179096</v>
      </c>
      <c r="E59" s="17">
        <v>5.9146983804808784</v>
      </c>
      <c r="F59" s="17">
        <v>9.6477148989469832</v>
      </c>
      <c r="G59" s="17">
        <v>1.0886503960316329</v>
      </c>
      <c r="H59" s="17">
        <v>1.2559280110823419</v>
      </c>
      <c r="I59" s="17">
        <v>0.55672344370589055</v>
      </c>
      <c r="J59" s="17">
        <v>0.46502597893198411</v>
      </c>
      <c r="K59" s="17">
        <v>0.34199414487498825</v>
      </c>
      <c r="L59" s="17">
        <v>13.492063492063485</v>
      </c>
      <c r="M59" s="17">
        <v>12.327238240903341</v>
      </c>
      <c r="N59" s="17">
        <v>130.30069930069931</v>
      </c>
      <c r="O59" s="17">
        <v>7.557426481086317</v>
      </c>
      <c r="P59" s="17">
        <v>2.1984171390424887</v>
      </c>
      <c r="Q59" s="17">
        <v>10.510999999999999</v>
      </c>
      <c r="T59" s="4"/>
    </row>
    <row r="60" spans="1:20">
      <c r="A60" s="17" t="s">
        <v>19</v>
      </c>
      <c r="B60" s="17">
        <v>2</v>
      </c>
      <c r="C60" s="17">
        <v>2024</v>
      </c>
      <c r="D60" s="17">
        <v>2.4305267673363153</v>
      </c>
      <c r="E60" s="17">
        <v>5.7031808396807744</v>
      </c>
      <c r="F60" s="17">
        <v>9.1129026808220193</v>
      </c>
      <c r="G60" s="17">
        <v>1.0956869736742281</v>
      </c>
      <c r="H60" s="17">
        <v>1.3464793378642994</v>
      </c>
      <c r="I60" s="17">
        <v>0.57382961619846506</v>
      </c>
      <c r="J60" s="17">
        <v>0.4500037933388969</v>
      </c>
      <c r="K60" s="17">
        <v>0.3599507335823724</v>
      </c>
      <c r="L60" s="17">
        <v>28.571428571428577</v>
      </c>
      <c r="M60" s="17">
        <v>13.69937557863722</v>
      </c>
      <c r="N60" s="17">
        <v>153.37301587301587</v>
      </c>
      <c r="O60" s="17">
        <v>8.5735598252462495</v>
      </c>
      <c r="P60" s="17">
        <v>2.2960473171577562</v>
      </c>
      <c r="Q60" s="17">
        <v>10.49</v>
      </c>
      <c r="T60" s="4"/>
    </row>
    <row r="61" spans="1:20">
      <c r="A61" s="17" t="s">
        <v>19</v>
      </c>
      <c r="B61" s="17">
        <v>1</v>
      </c>
      <c r="C61" s="17">
        <v>2024</v>
      </c>
      <c r="D61" s="17">
        <v>1.9645214692383173</v>
      </c>
      <c r="E61" s="17">
        <v>4.8144336082636006</v>
      </c>
      <c r="F61" s="17">
        <v>7.278474388227167</v>
      </c>
      <c r="G61" s="17">
        <v>1.0720687739025268</v>
      </c>
      <c r="H61" s="17">
        <v>1.4506902488218922</v>
      </c>
      <c r="I61" s="17">
        <v>0.59195169586171692</v>
      </c>
      <c r="J61" s="17">
        <v>0.47626581244075444</v>
      </c>
      <c r="K61" s="17">
        <v>0.38334182446413373</v>
      </c>
      <c r="L61" s="17">
        <v>-2.9702970297029729</v>
      </c>
      <c r="M61" s="17">
        <v>13.093670078778617</v>
      </c>
      <c r="N61" s="17">
        <v>184.0612244897959</v>
      </c>
      <c r="O61" s="17">
        <v>8.6609640867530384</v>
      </c>
      <c r="P61" s="17">
        <v>2.4435015992725964</v>
      </c>
      <c r="Q61" s="17">
        <v>10.403</v>
      </c>
      <c r="T61" s="4"/>
    </row>
    <row r="62" spans="1:20">
      <c r="A62" s="17" t="s">
        <v>19</v>
      </c>
      <c r="B62" s="17">
        <v>4</v>
      </c>
      <c r="C62" s="17">
        <v>2023</v>
      </c>
      <c r="D62" s="17">
        <v>2.0126777480136555</v>
      </c>
      <c r="E62" s="17">
        <v>5.2626625386996899</v>
      </c>
      <c r="F62" s="17">
        <v>6.2508457822676968</v>
      </c>
      <c r="G62" s="17">
        <v>1.0450772206625152</v>
      </c>
      <c r="H62" s="17">
        <v>1.6147566563467493</v>
      </c>
      <c r="I62" s="17">
        <v>0.61755523307581262</v>
      </c>
      <c r="J62" s="17">
        <v>0.4449935422060794</v>
      </c>
      <c r="K62" s="17">
        <v>0.4018270387512371</v>
      </c>
      <c r="L62" s="17">
        <v>7.4468085106383048</v>
      </c>
      <c r="M62" s="17">
        <v>9.2820883614476255</v>
      </c>
      <c r="N62" s="17">
        <v>150.43564356435644</v>
      </c>
      <c r="O62" s="17">
        <v>7.8147022662538701</v>
      </c>
      <c r="P62" s="17">
        <v>2.513280495356037</v>
      </c>
      <c r="Q62" s="17">
        <v>10.382999999999999</v>
      </c>
      <c r="T62" s="16"/>
    </row>
    <row r="63" spans="1:20">
      <c r="A63" s="17" t="s">
        <v>19</v>
      </c>
      <c r="B63" s="17">
        <v>3</v>
      </c>
      <c r="C63" s="17">
        <v>2023</v>
      </c>
      <c r="D63" s="17">
        <v>2.0290295615168326</v>
      </c>
      <c r="E63" s="17">
        <v>5.3991572527094158</v>
      </c>
      <c r="F63" s="17">
        <v>6.9043841686293979</v>
      </c>
      <c r="G63" s="17">
        <v>0.98471910421860154</v>
      </c>
      <c r="H63" s="17">
        <v>1.6609554415132288</v>
      </c>
      <c r="I63" s="17">
        <v>0.62419513517621272</v>
      </c>
      <c r="J63" s="17">
        <v>0.34159929483383145</v>
      </c>
      <c r="K63" s="17">
        <v>0.42814146679918241</v>
      </c>
      <c r="L63" s="17">
        <v>44.615384615384599</v>
      </c>
      <c r="M63" s="17">
        <v>9.1775375131916448</v>
      </c>
      <c r="N63" s="17">
        <v>135.2340425531915</v>
      </c>
      <c r="O63" s="17">
        <v>7.1767397375569075</v>
      </c>
      <c r="P63" s="17">
        <v>2.6356074393489748</v>
      </c>
      <c r="Q63" s="17">
        <v>10.33</v>
      </c>
      <c r="T63" s="4"/>
    </row>
    <row r="64" spans="1:20">
      <c r="A64" s="17" t="s">
        <v>19</v>
      </c>
      <c r="B64" s="17">
        <v>2</v>
      </c>
      <c r="C64" s="17">
        <v>2023</v>
      </c>
      <c r="D64" s="17">
        <v>1.4132958687791428</v>
      </c>
      <c r="E64" s="17">
        <v>4.0035112276248199</v>
      </c>
      <c r="F64" s="17">
        <v>5.0229567728060847</v>
      </c>
      <c r="G64" s="17">
        <v>0.94767873284852733</v>
      </c>
      <c r="H64" s="17">
        <v>1.8327481287291967</v>
      </c>
      <c r="I64" s="17">
        <v>0.64698591101051706</v>
      </c>
      <c r="J64" s="17">
        <v>0.33411810736788139</v>
      </c>
      <c r="K64" s="17">
        <v>0.45172934091234279</v>
      </c>
      <c r="L64" s="17">
        <v>109.67741935483872</v>
      </c>
      <c r="M64" s="17">
        <v>10.004261550940225</v>
      </c>
      <c r="N64" s="17">
        <v>200.55384615384617</v>
      </c>
      <c r="O64" s="17">
        <v>7.9738240353020737</v>
      </c>
      <c r="P64" s="17">
        <v>2.7935166842623458</v>
      </c>
      <c r="Q64" s="17">
        <v>10.313000000000001</v>
      </c>
      <c r="T64" s="4"/>
    </row>
    <row r="65" spans="1:20">
      <c r="A65" s="17" t="s">
        <v>19</v>
      </c>
      <c r="B65" s="17">
        <v>1</v>
      </c>
      <c r="C65" s="17">
        <v>2023</v>
      </c>
      <c r="D65" s="17">
        <v>0.68306422784886445</v>
      </c>
      <c r="E65" s="17">
        <v>2.0527289905905803</v>
      </c>
      <c r="F65" s="17">
        <v>2.4906170008951145</v>
      </c>
      <c r="G65" s="17">
        <v>0.92309412482211828</v>
      </c>
      <c r="H65" s="17">
        <v>2.0051771222965713</v>
      </c>
      <c r="I65" s="17">
        <v>0.66724091149882203</v>
      </c>
      <c r="J65" s="17">
        <v>0.33437012943010097</v>
      </c>
      <c r="K65" s="17">
        <v>0.47773568070515787</v>
      </c>
      <c r="L65" s="17">
        <v>933.33333333333337</v>
      </c>
      <c r="M65" s="17">
        <v>8.3194524097426168</v>
      </c>
      <c r="N65" s="17">
        <v>333.19354838709677</v>
      </c>
      <c r="O65" s="17">
        <v>6.8567672754099638</v>
      </c>
      <c r="P65" s="17">
        <v>2.9996667227521581</v>
      </c>
      <c r="Q65" s="17">
        <v>10.257999999999999</v>
      </c>
      <c r="T65" s="4"/>
    </row>
    <row r="66" spans="1:20">
      <c r="A66" s="17" t="s">
        <v>19</v>
      </c>
      <c r="B66" s="17">
        <v>4</v>
      </c>
      <c r="C66" s="17">
        <v>2022</v>
      </c>
      <c r="D66" s="17">
        <v>6.0085373102069489E-2</v>
      </c>
      <c r="E66" s="17">
        <v>0.19035489547598997</v>
      </c>
      <c r="F66" s="17">
        <v>0.18632208251789495</v>
      </c>
      <c r="G66" s="17">
        <v>0.9446435811136924</v>
      </c>
      <c r="H66" s="17">
        <v>2.1680737864875415</v>
      </c>
      <c r="I66" s="17">
        <v>0.68435078618900957</v>
      </c>
      <c r="J66" s="17">
        <v>0.34678524772673158</v>
      </c>
      <c r="K66" s="17">
        <v>0.48964743623344903</v>
      </c>
      <c r="L66" s="17">
        <v>-89.285714285714278</v>
      </c>
      <c r="M66" s="17">
        <v>5.7661188708077535</v>
      </c>
      <c r="N66" s="17">
        <v>2800</v>
      </c>
      <c r="O66" s="17">
        <v>5.8909225365132185</v>
      </c>
      <c r="P66" s="17">
        <v>3.0505981115151015</v>
      </c>
      <c r="Q66" s="17">
        <v>10.242000000000001</v>
      </c>
      <c r="T66" s="4"/>
    </row>
    <row r="67" spans="1:20">
      <c r="A67" s="17" t="s">
        <v>19</v>
      </c>
      <c r="B67" s="17">
        <v>3</v>
      </c>
      <c r="C67" s="17">
        <v>2022</v>
      </c>
      <c r="D67" s="17">
        <v>0.67046096525835619</v>
      </c>
      <c r="E67" s="17">
        <v>2.088894384278015</v>
      </c>
      <c r="F67" s="17">
        <v>2.2596203019645795</v>
      </c>
      <c r="G67" s="17">
        <v>0.93659297678163045</v>
      </c>
      <c r="H67" s="17">
        <v>2.115609248739899</v>
      </c>
      <c r="I67" s="17">
        <v>0.67903548867546604</v>
      </c>
      <c r="J67" s="17">
        <v>0.24897586970925387</v>
      </c>
      <c r="K67" s="17">
        <v>0.48261834876194776</v>
      </c>
      <c r="L67" s="17">
        <v>-240</v>
      </c>
      <c r="M67" s="17">
        <v>9.0666005774934888</v>
      </c>
      <c r="N67" s="17">
        <v>403.57142857142856</v>
      </c>
      <c r="O67" s="17">
        <v>8.381572343969335</v>
      </c>
      <c r="P67" s="17">
        <v>3.0842103731934918</v>
      </c>
      <c r="Q67" s="17">
        <v>10.198</v>
      </c>
      <c r="T67" s="11"/>
    </row>
    <row r="68" spans="1:20">
      <c r="A68" s="17" t="s">
        <v>19</v>
      </c>
      <c r="B68" s="17">
        <v>2</v>
      </c>
      <c r="C68" s="17">
        <v>2022</v>
      </c>
      <c r="D68" s="17">
        <v>-0.48317005298669613</v>
      </c>
      <c r="E68" s="17">
        <v>-1.5433555044824279</v>
      </c>
      <c r="F68" s="17">
        <v>-1.6727980599501788</v>
      </c>
      <c r="G68" s="17">
        <v>0.9527838564127421</v>
      </c>
      <c r="H68" s="17">
        <v>2.1942283983501012</v>
      </c>
      <c r="I68" s="17">
        <v>0.68693534860671668</v>
      </c>
      <c r="J68" s="17">
        <v>0.26714472061643296</v>
      </c>
      <c r="K68" s="17">
        <v>0.48666882830232167</v>
      </c>
      <c r="L68" s="17">
        <v>-47.368421052631575</v>
      </c>
      <c r="M68" s="17">
        <v>8.9210652952142144</v>
      </c>
      <c r="N68" s="17">
        <v>-531.04999999999995</v>
      </c>
      <c r="O68" s="17">
        <v>8.2307455746487879</v>
      </c>
      <c r="P68" s="17">
        <v>3.1601307438242947</v>
      </c>
      <c r="Q68" s="17">
        <v>10.183</v>
      </c>
      <c r="T68" s="10"/>
    </row>
    <row r="69" spans="1:20">
      <c r="A69" s="17" t="s">
        <v>19</v>
      </c>
      <c r="B69" s="17">
        <v>1</v>
      </c>
      <c r="C69" s="17">
        <v>2022</v>
      </c>
      <c r="D69" s="17">
        <v>-0.93581032556169319</v>
      </c>
      <c r="E69" s="17">
        <v>-2.8686353086917262</v>
      </c>
      <c r="F69" s="17">
        <v>-3.3011576380062517</v>
      </c>
      <c r="G69" s="17">
        <v>0.95962955529432004</v>
      </c>
      <c r="H69" s="17">
        <v>2.065402496996291</v>
      </c>
      <c r="I69" s="17">
        <v>0.67377856546411952</v>
      </c>
      <c r="J69" s="17">
        <v>0.26086676032915673</v>
      </c>
      <c r="K69" s="17">
        <v>0.45811766037980006</v>
      </c>
      <c r="L69" s="17">
        <v>-127.33812949640289</v>
      </c>
      <c r="M69" s="17">
        <v>14.241712754628834</v>
      </c>
      <c r="N69" s="17">
        <v>-428.9473684210526</v>
      </c>
      <c r="O69" s="17">
        <v>12.37574346460101</v>
      </c>
      <c r="P69" s="17">
        <v>3.1019022246102641</v>
      </c>
      <c r="Q69" s="17">
        <v>10.173999999999999</v>
      </c>
      <c r="T69" s="8"/>
    </row>
    <row r="70" spans="1:20">
      <c r="A70" s="17" t="s">
        <v>19</v>
      </c>
      <c r="B70" s="17">
        <v>4</v>
      </c>
      <c r="C70" s="17">
        <v>2021</v>
      </c>
      <c r="D70" s="17">
        <v>3.4057862460735846</v>
      </c>
      <c r="E70" s="17">
        <v>10.360591703135738</v>
      </c>
      <c r="F70" s="17">
        <v>10.423398247605741</v>
      </c>
      <c r="G70" s="17">
        <v>1.1357597739445826</v>
      </c>
      <c r="H70" s="17">
        <v>2.0420557705522802</v>
      </c>
      <c r="I70" s="17">
        <v>0.67127492872412009</v>
      </c>
      <c r="J70" s="17">
        <v>0.25459350793583851</v>
      </c>
      <c r="K70" s="17">
        <v>0.45709629280552938</v>
      </c>
      <c r="L70" s="17">
        <v>348.38709677419348</v>
      </c>
      <c r="M70" s="17">
        <v>12.345180915786104</v>
      </c>
      <c r="N70" s="17">
        <v>119.94244604316548</v>
      </c>
      <c r="O70" s="17">
        <v>12.270794603783139</v>
      </c>
      <c r="P70" s="17">
        <v>2.9041014141560275</v>
      </c>
      <c r="Q70" s="17">
        <v>10.175000000000001</v>
      </c>
      <c r="T70" s="4"/>
    </row>
    <row r="71" spans="1:20">
      <c r="A71" s="17" t="s">
        <v>19</v>
      </c>
      <c r="B71" s="17">
        <v>3</v>
      </c>
      <c r="C71" s="17">
        <v>2021</v>
      </c>
      <c r="D71" s="17">
        <v>0.82530085825013211</v>
      </c>
      <c r="E71" s="17">
        <v>2.6176968249228625</v>
      </c>
      <c r="F71" s="17">
        <v>2.8480669963541856</v>
      </c>
      <c r="G71" s="17">
        <v>1.117239543848896</v>
      </c>
      <c r="H71" s="17">
        <v>2.1718091635977572</v>
      </c>
      <c r="I71" s="17">
        <v>0.68472252004414158</v>
      </c>
      <c r="J71" s="17">
        <v>0.24149555623659208</v>
      </c>
      <c r="K71" s="17">
        <v>0.48579544242899853</v>
      </c>
      <c r="L71" s="17">
        <v>-59.210526315789465</v>
      </c>
      <c r="M71" s="17">
        <v>15.029915532613796</v>
      </c>
      <c r="N71" s="17">
        <v>529.83870967741939</v>
      </c>
      <c r="O71" s="17">
        <v>13.814198268139743</v>
      </c>
      <c r="P71" s="17">
        <v>3.0802105106001791</v>
      </c>
      <c r="Q71" s="17">
        <v>10.14</v>
      </c>
      <c r="T71" s="8"/>
    </row>
    <row r="72" spans="1:20">
      <c r="A72" s="17" t="s">
        <v>19</v>
      </c>
      <c r="B72" s="17">
        <v>2</v>
      </c>
      <c r="C72" s="17">
        <v>2021</v>
      </c>
      <c r="D72" s="17">
        <v>2.1586427582225749</v>
      </c>
      <c r="E72" s="17">
        <v>6.7750842748011815</v>
      </c>
      <c r="F72" s="17">
        <v>6.87831623629289</v>
      </c>
      <c r="G72" s="17">
        <v>1.19573485465906</v>
      </c>
      <c r="H72" s="17">
        <v>2.1385852286090086</v>
      </c>
      <c r="I72" s="17">
        <v>0.68138510597553836</v>
      </c>
      <c r="J72" s="17">
        <v>0.34280766096169518</v>
      </c>
      <c r="K72" s="17">
        <v>0.48141874342191443</v>
      </c>
      <c r="L72" s="17">
        <v>-3.7974683544303827</v>
      </c>
      <c r="M72" s="17">
        <v>15.393891050583658</v>
      </c>
      <c r="N72" s="17">
        <v>226.32894736842104</v>
      </c>
      <c r="O72" s="17">
        <v>15.162854629234428</v>
      </c>
      <c r="P72" s="17">
        <v>2.9763856345217459</v>
      </c>
      <c r="Q72" s="17">
        <v>10.119999999999999</v>
      </c>
      <c r="T72" s="8"/>
    </row>
    <row r="73" spans="1:20">
      <c r="A73" s="17" t="s">
        <v>19</v>
      </c>
      <c r="B73" s="17">
        <v>1</v>
      </c>
      <c r="C73" s="17">
        <v>2021</v>
      </c>
      <c r="D73" s="17">
        <v>2.5093089263550175</v>
      </c>
      <c r="E73" s="17">
        <v>7.8464963221060779</v>
      </c>
      <c r="F73" s="17">
        <v>7.4706500304097023</v>
      </c>
      <c r="G73" s="17">
        <v>1.0520259263110463</v>
      </c>
      <c r="H73" s="17">
        <v>2.1269550909794814</v>
      </c>
      <c r="I73" s="17">
        <v>0.68020007614283906</v>
      </c>
      <c r="J73" s="17">
        <v>0.29317874597067695</v>
      </c>
      <c r="K73" s="17">
        <v>0.45116995564526841</v>
      </c>
      <c r="L73" s="17">
        <v>9.7222222222222303</v>
      </c>
      <c r="M73" s="17">
        <v>14.369745111410088</v>
      </c>
      <c r="N73" s="17">
        <v>195.82278481012656</v>
      </c>
      <c r="O73" s="17">
        <v>15.092682926829267</v>
      </c>
      <c r="P73" s="17">
        <v>3.1178474641889276</v>
      </c>
      <c r="Q73" s="17">
        <v>10.08</v>
      </c>
      <c r="T73" s="8"/>
    </row>
    <row r="74" spans="1:20">
      <c r="A74" s="17" t="s">
        <v>19</v>
      </c>
      <c r="B74" s="17">
        <v>4</v>
      </c>
      <c r="C74" s="17">
        <v>2020</v>
      </c>
      <c r="D74" s="17">
        <v>2.2484783387039027</v>
      </c>
      <c r="E74" s="17">
        <v>7.7320029120808531</v>
      </c>
      <c r="F74" s="17">
        <v>5.7520608498267691</v>
      </c>
      <c r="G74" s="17">
        <v>1.0502274795268425</v>
      </c>
      <c r="H74" s="17">
        <v>2.4387713588283155</v>
      </c>
      <c r="I74" s="17">
        <v>0.70919846199349301</v>
      </c>
      <c r="J74" s="17">
        <v>0.33328322190133325</v>
      </c>
      <c r="K74" s="17">
        <v>0.47464748330924167</v>
      </c>
      <c r="L74" s="17">
        <v>16.129032258064512</v>
      </c>
      <c r="M74" s="17">
        <v>13.048233841742663</v>
      </c>
      <c r="N74" s="17">
        <v>226.18055555555554</v>
      </c>
      <c r="O74" s="17">
        <v>17.539623570725023</v>
      </c>
      <c r="P74" s="17">
        <v>3.2299152070575134</v>
      </c>
      <c r="Q74" s="17">
        <v>10.06</v>
      </c>
      <c r="T74" s="8"/>
    </row>
    <row r="75" spans="1:20">
      <c r="A75" s="17" t="s">
        <v>19</v>
      </c>
      <c r="B75" s="17">
        <v>3</v>
      </c>
      <c r="C75" s="17">
        <v>2020</v>
      </c>
      <c r="D75" s="17">
        <v>2.2436113247265035</v>
      </c>
      <c r="E75" s="17">
        <v>7.6484445786771369</v>
      </c>
      <c r="F75" s="17">
        <v>6.584845805814135</v>
      </c>
      <c r="G75" s="17">
        <v>1.1084955648010049</v>
      </c>
      <c r="H75" s="17">
        <v>2.4089882210812443</v>
      </c>
      <c r="I75" s="17">
        <v>0.70665783066776766</v>
      </c>
      <c r="J75" s="17">
        <v>0.29368474762540231</v>
      </c>
      <c r="K75" s="17">
        <v>0.49617451747792052</v>
      </c>
      <c r="L75" s="17">
        <v>19.230769230769226</v>
      </c>
      <c r="M75" s="17">
        <v>16.440767590618336</v>
      </c>
      <c r="N75" s="17">
        <v>253.93548387096774</v>
      </c>
      <c r="O75" s="17">
        <v>19.096316520688614</v>
      </c>
      <c r="P75" s="17">
        <v>3.2648323769254</v>
      </c>
      <c r="Q75" s="17">
        <v>10.039999999999999</v>
      </c>
      <c r="T75" s="8"/>
    </row>
    <row r="76" spans="1:20">
      <c r="A76" s="17" t="s">
        <v>19</v>
      </c>
      <c r="B76" s="17">
        <v>2</v>
      </c>
      <c r="C76" s="17">
        <v>2020</v>
      </c>
      <c r="D76" s="17">
        <v>2.0297002872473038</v>
      </c>
      <c r="E76" s="17">
        <v>7.1112738715277777</v>
      </c>
      <c r="F76" s="17">
        <v>5.8968418211265066</v>
      </c>
      <c r="G76" s="17">
        <v>1.181179176961745</v>
      </c>
      <c r="H76" s="17">
        <v>2.5036078559027777</v>
      </c>
      <c r="I76" s="17">
        <v>0.71457992985281482</v>
      </c>
      <c r="J76" s="17">
        <v>0.39901593252108714</v>
      </c>
      <c r="K76" s="17">
        <v>0.50734360591765004</v>
      </c>
      <c r="L76" s="17">
        <v>108</v>
      </c>
      <c r="M76" s="17">
        <v>15.545244736368543</v>
      </c>
      <c r="N76" s="17">
        <v>265.26923076923077</v>
      </c>
      <c r="O76" s="17">
        <v>18.746728515625001</v>
      </c>
      <c r="P76" s="17">
        <v>3.2521701388888888</v>
      </c>
      <c r="Q76" s="17">
        <v>10.02</v>
      </c>
      <c r="T76" s="8"/>
    </row>
    <row r="77" spans="1:20">
      <c r="A77" s="17" t="s">
        <v>19</v>
      </c>
      <c r="B77" s="17">
        <v>1</v>
      </c>
      <c r="C77" s="17">
        <v>2020</v>
      </c>
      <c r="D77" s="17">
        <v>1.1458248582973991</v>
      </c>
      <c r="E77" s="17">
        <v>3.8837480083343547</v>
      </c>
      <c r="F77" s="17">
        <v>3.3597518952446586</v>
      </c>
      <c r="G77" s="17">
        <v>1.0787093374816525</v>
      </c>
      <c r="H77" s="17">
        <v>2.3894778771908323</v>
      </c>
      <c r="I77" s="17">
        <v>0.70496930906987043</v>
      </c>
      <c r="J77" s="17">
        <v>0.34124524846006199</v>
      </c>
      <c r="K77" s="17">
        <v>0.49405080265717893</v>
      </c>
      <c r="L77" s="17">
        <v>-21.875000000000004</v>
      </c>
      <c r="M77" s="17">
        <v>12.89495573344643</v>
      </c>
      <c r="N77" s="17">
        <v>389.96</v>
      </c>
      <c r="O77" s="17">
        <v>14.906088368672631</v>
      </c>
      <c r="P77" s="17">
        <v>3.4201954896433389</v>
      </c>
      <c r="Q77" s="17">
        <v>9.98</v>
      </c>
      <c r="T77" s="8"/>
    </row>
    <row r="78" spans="1:20">
      <c r="A78" s="17" t="s">
        <v>19</v>
      </c>
      <c r="B78" s="17">
        <v>4</v>
      </c>
      <c r="C78" s="17">
        <v>2019</v>
      </c>
      <c r="D78" s="17">
        <v>1.4508452905242222</v>
      </c>
      <c r="E78" s="17">
        <v>5.2658717370286814</v>
      </c>
      <c r="F78" s="17">
        <v>3.7375909236470104</v>
      </c>
      <c r="G78" s="17">
        <v>1.0970482394205803</v>
      </c>
      <c r="H78" s="17">
        <v>2.6295198195294875</v>
      </c>
      <c r="I78" s="17">
        <v>0.72448146043472084</v>
      </c>
      <c r="J78" s="17">
        <v>0.41101443993987152</v>
      </c>
      <c r="K78" s="17">
        <v>0.50457031094080551</v>
      </c>
      <c r="L78" s="17">
        <v>52.380952380952394</v>
      </c>
      <c r="M78" s="17">
        <v>10.524319502264513</v>
      </c>
      <c r="N78" s="17">
        <v>288.71875</v>
      </c>
      <c r="O78" s="17">
        <v>14.827657106026425</v>
      </c>
      <c r="P78" s="17">
        <v>3.4188446664518208</v>
      </c>
      <c r="Q78" s="17">
        <v>9.9600000000000009</v>
      </c>
      <c r="T78" s="8"/>
    </row>
    <row r="79" spans="1:20">
      <c r="A79" s="17" t="s">
        <v>19</v>
      </c>
      <c r="B79" s="17">
        <v>3</v>
      </c>
      <c r="C79" s="17">
        <v>2019</v>
      </c>
      <c r="D79" s="17">
        <v>1.0718285877879847</v>
      </c>
      <c r="E79" s="17">
        <v>3.7764564309478303</v>
      </c>
      <c r="F79" s="17">
        <v>3.0493991226189965</v>
      </c>
      <c r="G79" s="17">
        <v>1.095902184762116</v>
      </c>
      <c r="H79" s="17">
        <v>2.5233772209244707</v>
      </c>
      <c r="I79" s="17">
        <v>0.71618139719436058</v>
      </c>
      <c r="J79" s="17">
        <v>0.32237717644449371</v>
      </c>
      <c r="K79" s="17">
        <v>0.51302159637360178</v>
      </c>
      <c r="L79" s="17">
        <v>-19.230769230769237</v>
      </c>
      <c r="M79" s="17">
        <v>12.279332961803918</v>
      </c>
      <c r="N79" s="17">
        <v>413.33333333333331</v>
      </c>
      <c r="O79" s="17">
        <v>15.207050329156933</v>
      </c>
      <c r="P79" s="17">
        <v>3.4548205563813972</v>
      </c>
      <c r="Q79" s="17">
        <v>9.9</v>
      </c>
      <c r="T79" s="8"/>
    </row>
    <row r="80" spans="1:20">
      <c r="A80" s="17" t="s">
        <v>19</v>
      </c>
      <c r="B80" s="17">
        <v>2</v>
      </c>
      <c r="C80" s="17">
        <v>2019</v>
      </c>
      <c r="D80" s="17">
        <v>1.3718245527851958</v>
      </c>
      <c r="E80" s="17">
        <v>4.9471363148074854</v>
      </c>
      <c r="F80" s="17">
        <v>4.1401173427544009</v>
      </c>
      <c r="G80" s="17">
        <v>1.1020695197910388</v>
      </c>
      <c r="H80" s="17">
        <v>2.6062456418084845</v>
      </c>
      <c r="I80" s="17">
        <v>0.72270330439872277</v>
      </c>
      <c r="J80" s="17">
        <v>0.32457877665834267</v>
      </c>
      <c r="K80" s="17">
        <v>0.52421900218786988</v>
      </c>
      <c r="L80" s="17">
        <v>-25.714285714285705</v>
      </c>
      <c r="M80" s="17">
        <v>14.75361806826068</v>
      </c>
      <c r="N80" s="17">
        <v>364.15384615384619</v>
      </c>
      <c r="O80" s="17">
        <v>17.629490586306328</v>
      </c>
      <c r="P80" s="17">
        <v>3.4813987674563238</v>
      </c>
      <c r="Q80" s="17">
        <v>9.8800000000000008</v>
      </c>
      <c r="T80" s="8"/>
    </row>
    <row r="81" spans="1:20">
      <c r="A81" s="17" t="s">
        <v>19</v>
      </c>
      <c r="B81" s="17">
        <v>1</v>
      </c>
      <c r="C81" s="17">
        <v>2019</v>
      </c>
      <c r="D81" s="17">
        <v>1.9994160649515444</v>
      </c>
      <c r="E81" s="17">
        <v>7.355918198719273</v>
      </c>
      <c r="F81" s="17">
        <v>5.9648241206030148</v>
      </c>
      <c r="G81" s="17">
        <v>1.0900541643771096</v>
      </c>
      <c r="H81" s="17">
        <v>2.6790332575914069</v>
      </c>
      <c r="I81" s="17">
        <v>0.72818946446418342</v>
      </c>
      <c r="J81" s="17">
        <v>0.36290132663474373</v>
      </c>
      <c r="K81" s="17">
        <v>0.53898311541135357</v>
      </c>
      <c r="L81" s="17">
        <v>16.666666666666664</v>
      </c>
      <c r="M81" s="17">
        <v>14.675939698492463</v>
      </c>
      <c r="N81" s="17">
        <v>254.40000000000003</v>
      </c>
      <c r="O81" s="17">
        <v>18.098607725676516</v>
      </c>
      <c r="P81" s="17">
        <v>3.5194174757281553</v>
      </c>
      <c r="Q81" s="17">
        <v>9.84</v>
      </c>
      <c r="T81" s="8"/>
    </row>
    <row r="82" spans="1:20">
      <c r="A82" s="17" t="s">
        <v>19</v>
      </c>
      <c r="B82" s="17">
        <v>4</v>
      </c>
      <c r="C82" s="17">
        <v>2018</v>
      </c>
      <c r="D82" s="17">
        <v>1.8610742216319907</v>
      </c>
      <c r="E82" s="17">
        <v>6.9507910629405947</v>
      </c>
      <c r="F82" s="17">
        <v>4.1819211693353413</v>
      </c>
      <c r="G82" s="17">
        <v>1.0981123247210891</v>
      </c>
      <c r="H82" s="17">
        <v>2.734827435762015</v>
      </c>
      <c r="I82" s="17">
        <v>0.732250012296493</v>
      </c>
      <c r="J82" s="17">
        <v>0.46424237107221711</v>
      </c>
      <c r="K82" s="17">
        <v>0.43217200824054031</v>
      </c>
      <c r="L82" s="17">
        <v>3.4482758620689689</v>
      </c>
      <c r="M82" s="17">
        <v>10.188607822278712</v>
      </c>
      <c r="N82" s="17">
        <v>250.33333333333331</v>
      </c>
      <c r="O82" s="17">
        <v>16.934533513972767</v>
      </c>
      <c r="P82" s="17">
        <v>3.5172219798388022</v>
      </c>
      <c r="Q82" s="17">
        <v>9.82</v>
      </c>
      <c r="T82" s="8"/>
    </row>
    <row r="83" spans="1:20">
      <c r="A83" s="17" t="s">
        <v>19</v>
      </c>
      <c r="B83" s="17">
        <v>3</v>
      </c>
      <c r="C83" s="17">
        <v>2018</v>
      </c>
      <c r="D83" s="17">
        <v>2.0063328577890669</v>
      </c>
      <c r="E83" s="17">
        <v>7.3686900958466461</v>
      </c>
      <c r="F83" s="17">
        <v>5.0958003393665159</v>
      </c>
      <c r="G83" s="17">
        <v>1.0824416166582316</v>
      </c>
      <c r="H83" s="17">
        <v>2.6727156549520767</v>
      </c>
      <c r="I83" s="17">
        <v>0.72772191099203176</v>
      </c>
      <c r="J83" s="17">
        <v>0.3691887788301641</v>
      </c>
      <c r="K83" s="17">
        <v>0.3868419815386544</v>
      </c>
      <c r="L83" s="17">
        <v>15.999999999999993</v>
      </c>
      <c r="M83" s="17">
        <v>17.312411623303166</v>
      </c>
      <c r="N83" s="17">
        <v>345.34482758620692</v>
      </c>
      <c r="O83" s="17">
        <v>25.034300319488818</v>
      </c>
      <c r="P83" s="17">
        <v>3.5500958466453674</v>
      </c>
      <c r="Q83" s="17">
        <v>9.7799999999999994</v>
      </c>
      <c r="T83" s="8"/>
    </row>
    <row r="84" spans="1:20">
      <c r="A84" s="17" t="s">
        <v>19</v>
      </c>
      <c r="B84" s="17">
        <v>2</v>
      </c>
      <c r="C84" s="17">
        <v>2018</v>
      </c>
      <c r="D84" s="17">
        <v>1.8896346010439971</v>
      </c>
      <c r="E84" s="17">
        <v>7.2410344334904977</v>
      </c>
      <c r="F84" s="17">
        <v>4.7914381878001739</v>
      </c>
      <c r="G84" s="17">
        <v>1.0724395189071081</v>
      </c>
      <c r="H84" s="17">
        <v>2.8319759965709386</v>
      </c>
      <c r="I84" s="17">
        <v>0.73903803131991053</v>
      </c>
      <c r="J84" s="17">
        <v>0.39020885415641426</v>
      </c>
      <c r="K84" s="17">
        <v>0.41316049838176849</v>
      </c>
      <c r="L84" s="17">
        <v>56.25</v>
      </c>
      <c r="M84" s="17">
        <v>15.652584805052376</v>
      </c>
      <c r="N84" s="17">
        <v>339.96</v>
      </c>
      <c r="O84" s="17">
        <v>23.654882126018002</v>
      </c>
      <c r="P84" s="17">
        <v>3.7214173453350479</v>
      </c>
      <c r="Q84" s="17">
        <v>9.74</v>
      </c>
      <c r="T84" s="8"/>
    </row>
    <row r="85" spans="1:20">
      <c r="A85" s="17" t="s">
        <v>19</v>
      </c>
      <c r="B85" s="17">
        <v>1</v>
      </c>
      <c r="C85" s="17">
        <v>2018</v>
      </c>
      <c r="D85" s="17">
        <v>1.28915338472009</v>
      </c>
      <c r="E85" s="17">
        <v>5.1775100912182559</v>
      </c>
      <c r="F85" s="17">
        <v>3.1914893617021276</v>
      </c>
      <c r="G85" s="17">
        <v>1.0579456759288168</v>
      </c>
      <c r="H85" s="17">
        <v>3.0162095159393574</v>
      </c>
      <c r="I85" s="17">
        <v>0.75100900587201846</v>
      </c>
      <c r="J85" s="17">
        <v>0.34709126860235195</v>
      </c>
      <c r="K85" s="17">
        <v>0.43919220006060283</v>
      </c>
      <c r="L85" s="17">
        <v>-15.789473684210526</v>
      </c>
      <c r="M85" s="17">
        <v>13.753164060969398</v>
      </c>
      <c r="N85" s="17">
        <v>452.3125</v>
      </c>
      <c r="O85" s="17">
        <v>22.311572323046118</v>
      </c>
      <c r="P85" s="17">
        <v>4.0948415599275343</v>
      </c>
      <c r="Q85" s="17">
        <v>9.6999999999999993</v>
      </c>
      <c r="T8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11C87-368A-4933-B882-246B6A98C7DD}">
  <dimension ref="A1:AE32"/>
  <sheetViews>
    <sheetView topLeftCell="A14" workbookViewId="0">
      <selection activeCell="C2" sqref="C2:C29"/>
    </sheetView>
  </sheetViews>
  <sheetFormatPr defaultRowHeight="14.4"/>
  <cols>
    <col min="2" max="2" width="11.6640625" customWidth="1"/>
    <col min="3" max="4" width="11" bestFit="1" customWidth="1"/>
    <col min="5" max="5" width="12.6640625" customWidth="1"/>
    <col min="6" max="6" width="10.33203125" bestFit="1" customWidth="1"/>
    <col min="7" max="10" width="10.6640625" bestFit="1" customWidth="1"/>
    <col min="12" max="12" width="13" customWidth="1"/>
    <col min="13" max="13" width="10.6640625" bestFit="1" customWidth="1"/>
    <col min="24" max="24" width="10.44140625" bestFit="1" customWidth="1"/>
    <col min="26" max="26" width="10.88671875" bestFit="1" customWidth="1"/>
    <col min="30" max="30" width="16.6640625" bestFit="1" customWidth="1"/>
  </cols>
  <sheetData>
    <row r="1" spans="1:31" ht="43.2">
      <c r="A1" t="s">
        <v>1</v>
      </c>
      <c r="B1" t="s">
        <v>2</v>
      </c>
      <c r="C1" s="1" t="s">
        <v>20</v>
      </c>
      <c r="D1" s="2" t="s">
        <v>21</v>
      </c>
      <c r="E1" s="1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3" t="s">
        <v>28</v>
      </c>
      <c r="L1" s="3" t="s">
        <v>29</v>
      </c>
      <c r="M1" t="s">
        <v>30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12" t="s">
        <v>31</v>
      </c>
      <c r="Y1" s="12" t="s">
        <v>32</v>
      </c>
      <c r="Z1" s="12" t="s">
        <v>11</v>
      </c>
      <c r="AA1" s="12" t="s">
        <v>12</v>
      </c>
      <c r="AB1" s="12" t="s">
        <v>13</v>
      </c>
      <c r="AC1" s="12" t="s">
        <v>14</v>
      </c>
      <c r="AD1" s="12" t="s">
        <v>15</v>
      </c>
      <c r="AE1" s="12"/>
    </row>
    <row r="2" spans="1:31">
      <c r="A2">
        <v>4</v>
      </c>
      <c r="B2">
        <v>2024</v>
      </c>
      <c r="C2" s="8">
        <v>994000</v>
      </c>
      <c r="D2" s="8">
        <v>39704000</v>
      </c>
      <c r="E2" s="8">
        <v>2997000</v>
      </c>
      <c r="F2" s="4">
        <v>6640000</v>
      </c>
      <c r="G2" s="4">
        <v>48485000</v>
      </c>
      <c r="H2" s="4">
        <v>89479000</v>
      </c>
      <c r="I2" s="8">
        <v>31683000</v>
      </c>
      <c r="J2" s="8">
        <v>96119000</v>
      </c>
      <c r="K2" s="3">
        <v>3.02</v>
      </c>
      <c r="L2" s="4">
        <v>1659000</v>
      </c>
      <c r="M2" s="4">
        <v>51724000</v>
      </c>
      <c r="N2" s="3"/>
      <c r="O2">
        <f t="shared" ref="O2" si="0">(E2/J2)*100</f>
        <v>3.1180099668119725</v>
      </c>
      <c r="P2">
        <f t="shared" ref="P2" si="1">(E2/F2)*100</f>
        <v>45.135542168674696</v>
      </c>
      <c r="Q2">
        <f t="shared" ref="Q2" si="2">(E2/D2)*100</f>
        <v>7.5483578480757609</v>
      </c>
      <c r="R2">
        <f t="shared" ref="R2" si="3">I2/G2</f>
        <v>0.65345983293802212</v>
      </c>
      <c r="S2">
        <f t="shared" ref="S2" si="4">H2/F2</f>
        <v>13.475753012048193</v>
      </c>
      <c r="T2">
        <f t="shared" ref="T2" si="5">H2/J2</f>
        <v>0.93091896503292793</v>
      </c>
      <c r="U2">
        <f t="shared" ref="U2" si="6">L2/G2</f>
        <v>3.4216768072599775E-2</v>
      </c>
      <c r="V2">
        <f t="shared" ref="V2" si="7">M2/(M2+F2)</f>
        <v>0.88623123843465146</v>
      </c>
      <c r="X2" s="14">
        <v>409.38</v>
      </c>
      <c r="Y2" s="12"/>
      <c r="Z2">
        <f t="shared" ref="Z2" si="8">((K2-K3)/K3)*100</f>
        <v>-17.711171662125338</v>
      </c>
      <c r="AA2">
        <f t="shared" ref="AA2" si="9">X2*C2/D2</f>
        <v>10.248935119887165</v>
      </c>
      <c r="AB2">
        <f t="shared" ref="AB2" si="10">X2/K2</f>
        <v>135.55629139072846</v>
      </c>
      <c r="AC2">
        <f t="shared" ref="AC2" si="11">X2*C2/F2</f>
        <v>61.28369277108434</v>
      </c>
      <c r="AD2">
        <f t="shared" ref="AD2" si="12">0.5*(J2+J3)/F2</f>
        <v>14.561972891566265</v>
      </c>
      <c r="AE2" s="12"/>
    </row>
    <row r="3" spans="1:31">
      <c r="A3">
        <v>3</v>
      </c>
      <c r="B3">
        <v>2024</v>
      </c>
      <c r="C3" s="6">
        <v>993000</v>
      </c>
      <c r="D3" s="5">
        <v>40217000</v>
      </c>
      <c r="E3" s="4">
        <v>3648000</v>
      </c>
      <c r="F3" s="4">
        <v>5786000</v>
      </c>
      <c r="G3" s="4">
        <v>29092000</v>
      </c>
      <c r="H3" s="4">
        <v>91478000</v>
      </c>
      <c r="I3" s="4">
        <v>32949000</v>
      </c>
      <c r="J3" s="4">
        <v>97264000</v>
      </c>
      <c r="K3">
        <v>3.67</v>
      </c>
      <c r="L3" s="4">
        <v>1531000</v>
      </c>
      <c r="M3" s="4">
        <v>63378000</v>
      </c>
      <c r="O3">
        <f t="shared" ref="O3:O29" si="13">(E3/J3)*100</f>
        <v>3.7506168777759501</v>
      </c>
      <c r="P3">
        <f t="shared" ref="P3:P29" si="14">(E3/F3)*100</f>
        <v>63.048738333909441</v>
      </c>
      <c r="Q3">
        <f t="shared" ref="Q3:Q29" si="15">(E3/D3)*100</f>
        <v>9.0707909590471694</v>
      </c>
      <c r="R3">
        <f t="shared" ref="R3:R29" si="16">I3/G3</f>
        <v>1.1325794032723773</v>
      </c>
      <c r="S3">
        <f t="shared" ref="S3:S29" si="17">H3/F3</f>
        <v>15.810231593501555</v>
      </c>
      <c r="T3">
        <f t="shared" ref="T3:T29" si="18">H3/J3</f>
        <v>0.94051241980588918</v>
      </c>
      <c r="U3">
        <f t="shared" ref="U3:U29" si="19">L3/G3</f>
        <v>5.2626151519318029E-2</v>
      </c>
      <c r="V3">
        <f t="shared" ref="V3:V29" si="20">M3/(M3+F3)</f>
        <v>0.91634376265109019</v>
      </c>
      <c r="X3" s="13">
        <v>389.22</v>
      </c>
      <c r="Y3" s="12"/>
      <c r="Z3">
        <f t="shared" ref="Z3:Z29" si="21">((K3-K4)/K4)*100</f>
        <v>-20.217391304347821</v>
      </c>
      <c r="AA3">
        <f t="shared" ref="AA3:AA29" si="22">X3*C3/D3</f>
        <v>9.6102508889275686</v>
      </c>
      <c r="AB3">
        <f t="shared" ref="AB3:AB29" si="23">X3/K3</f>
        <v>106.05449591280654</v>
      </c>
      <c r="AC3">
        <f t="shared" ref="AC3:AC29" si="24">X3*C3/F3</f>
        <v>66.79838575872796</v>
      </c>
      <c r="AD3">
        <f t="shared" ref="AD3:AD29" si="25">0.5*(J3+J4)/F3</f>
        <v>16.774109920497754</v>
      </c>
      <c r="AE3" s="12"/>
    </row>
    <row r="4" spans="1:31">
      <c r="A4">
        <v>2</v>
      </c>
      <c r="B4">
        <v>2024</v>
      </c>
      <c r="C4" s="5">
        <v>993000</v>
      </c>
      <c r="D4" s="5">
        <v>43175000</v>
      </c>
      <c r="E4" s="4">
        <v>4561000</v>
      </c>
      <c r="F4" s="4">
        <v>4420000</v>
      </c>
      <c r="G4" s="4">
        <v>28123000</v>
      </c>
      <c r="H4" s="4">
        <v>92426000</v>
      </c>
      <c r="I4" s="4">
        <v>32273000</v>
      </c>
      <c r="J4" s="4">
        <v>96846000</v>
      </c>
      <c r="K4">
        <v>4.5999999999999996</v>
      </c>
      <c r="L4" s="4">
        <v>1613000</v>
      </c>
      <c r="M4" s="4">
        <v>64612000</v>
      </c>
      <c r="O4">
        <f t="shared" si="13"/>
        <v>4.7095388555025508</v>
      </c>
      <c r="P4">
        <f t="shared" si="14"/>
        <v>103.19004524886878</v>
      </c>
      <c r="Q4">
        <f t="shared" si="15"/>
        <v>10.563983786913724</v>
      </c>
      <c r="R4">
        <f t="shared" si="16"/>
        <v>1.1475660491412722</v>
      </c>
      <c r="S4">
        <f t="shared" si="17"/>
        <v>20.910859728506786</v>
      </c>
      <c r="T4">
        <f t="shared" si="18"/>
        <v>0.95436053115255148</v>
      </c>
      <c r="U4">
        <f t="shared" si="19"/>
        <v>5.7355189702378837E-2</v>
      </c>
      <c r="V4">
        <f t="shared" si="20"/>
        <v>0.93597172325877853</v>
      </c>
      <c r="X4" s="13">
        <v>361.72</v>
      </c>
      <c r="Y4" s="12"/>
      <c r="Z4">
        <f t="shared" si="21"/>
        <v>26.721763085399441</v>
      </c>
      <c r="AA4">
        <f t="shared" si="22"/>
        <v>8.3193505500868561</v>
      </c>
      <c r="AB4">
        <f t="shared" si="23"/>
        <v>78.634782608695659</v>
      </c>
      <c r="AC4">
        <f t="shared" si="24"/>
        <v>81.264244343891406</v>
      </c>
      <c r="AD4">
        <f t="shared" si="25"/>
        <v>19.918099547511311</v>
      </c>
      <c r="AE4" s="12"/>
    </row>
    <row r="5" spans="1:31">
      <c r="A5">
        <v>1</v>
      </c>
      <c r="B5">
        <v>2024</v>
      </c>
      <c r="C5" s="5">
        <v>992000</v>
      </c>
      <c r="D5" s="5">
        <v>36418000</v>
      </c>
      <c r="E5" s="4">
        <v>3600000</v>
      </c>
      <c r="F5" s="4">
        <v>1820000</v>
      </c>
      <c r="G5" s="4">
        <v>24359000</v>
      </c>
      <c r="H5" s="4">
        <v>77410000</v>
      </c>
      <c r="I5" s="4">
        <v>32622000</v>
      </c>
      <c r="J5" s="4">
        <v>79230000</v>
      </c>
      <c r="K5">
        <v>3.63</v>
      </c>
      <c r="L5" s="4">
        <v>4264000</v>
      </c>
      <c r="M5" s="4">
        <v>51011000</v>
      </c>
      <c r="O5">
        <f t="shared" si="13"/>
        <v>4.5437334343051878</v>
      </c>
      <c r="P5">
        <f t="shared" si="14"/>
        <v>197.80219780219781</v>
      </c>
      <c r="Q5">
        <f t="shared" si="15"/>
        <v>9.8852215937173931</v>
      </c>
      <c r="R5">
        <f t="shared" si="16"/>
        <v>1.3392175376657498</v>
      </c>
      <c r="S5">
        <f t="shared" si="17"/>
        <v>42.532967032967036</v>
      </c>
      <c r="T5">
        <f t="shared" si="18"/>
        <v>0.97702890319323488</v>
      </c>
      <c r="U5">
        <f t="shared" si="19"/>
        <v>0.17504823679132969</v>
      </c>
      <c r="V5">
        <f t="shared" si="20"/>
        <v>0.9655505290454468</v>
      </c>
      <c r="X5" s="12">
        <v>326.11</v>
      </c>
      <c r="Y5" s="12"/>
      <c r="Z5">
        <f t="shared" si="21"/>
        <v>29.642857142857149</v>
      </c>
      <c r="AA5">
        <f t="shared" si="22"/>
        <v>8.8830007139326703</v>
      </c>
      <c r="AB5">
        <f t="shared" si="23"/>
        <v>89.837465564738295</v>
      </c>
      <c r="AC5">
        <f t="shared" si="24"/>
        <v>177.74786813186813</v>
      </c>
      <c r="AD5">
        <f t="shared" si="25"/>
        <v>42.791208791208788</v>
      </c>
      <c r="AE5" s="12"/>
    </row>
    <row r="6" spans="1:31">
      <c r="A6">
        <v>4</v>
      </c>
      <c r="B6">
        <v>2023</v>
      </c>
      <c r="C6" s="5">
        <v>992000</v>
      </c>
      <c r="D6" s="5">
        <v>34786000</v>
      </c>
      <c r="E6" s="4">
        <v>2801000</v>
      </c>
      <c r="F6" s="4">
        <v>1044000</v>
      </c>
      <c r="G6" s="4">
        <v>22015000</v>
      </c>
      <c r="H6" s="4">
        <v>75486000</v>
      </c>
      <c r="I6" s="4">
        <v>29775000</v>
      </c>
      <c r="J6" s="4">
        <v>76530000</v>
      </c>
      <c r="K6">
        <v>2.8</v>
      </c>
      <c r="L6" s="4">
        <v>3760000</v>
      </c>
      <c r="M6" s="4">
        <v>52243000</v>
      </c>
      <c r="O6">
        <f t="shared" si="13"/>
        <v>3.6600026133542398</v>
      </c>
      <c r="P6">
        <f t="shared" si="14"/>
        <v>268.29501915708812</v>
      </c>
      <c r="Q6">
        <f t="shared" si="15"/>
        <v>8.05208992123268</v>
      </c>
      <c r="R6">
        <f t="shared" si="16"/>
        <v>1.3524869407222349</v>
      </c>
      <c r="S6">
        <f t="shared" si="17"/>
        <v>72.304597701149419</v>
      </c>
      <c r="T6">
        <f t="shared" si="18"/>
        <v>0.98635829086632698</v>
      </c>
      <c r="U6">
        <f t="shared" si="19"/>
        <v>0.17079264138087669</v>
      </c>
      <c r="V6">
        <f t="shared" si="20"/>
        <v>0.98040797943213165</v>
      </c>
      <c r="X6" s="13">
        <v>342.35</v>
      </c>
      <c r="Y6" s="12"/>
      <c r="Z6">
        <f t="shared" si="21"/>
        <v>-26.509186351706042</v>
      </c>
      <c r="AA6">
        <f t="shared" si="22"/>
        <v>9.7628701201632833</v>
      </c>
      <c r="AB6">
        <f t="shared" si="23"/>
        <v>122.26785714285715</v>
      </c>
      <c r="AC6">
        <f t="shared" si="24"/>
        <v>325.29808429118776</v>
      </c>
      <c r="AD6">
        <f t="shared" si="25"/>
        <v>72.848180076628353</v>
      </c>
      <c r="AE6" s="12"/>
    </row>
    <row r="7" spans="1:31">
      <c r="A7">
        <v>3</v>
      </c>
      <c r="B7">
        <v>2023</v>
      </c>
      <c r="C7" s="5">
        <v>996000</v>
      </c>
      <c r="D7" s="5">
        <v>37710000</v>
      </c>
      <c r="E7" s="4">
        <v>3810000</v>
      </c>
      <c r="F7" s="4">
        <v>1430000</v>
      </c>
      <c r="G7" s="4">
        <v>23572000</v>
      </c>
      <c r="H7" s="4">
        <v>74147000</v>
      </c>
      <c r="I7" s="4">
        <v>30682000</v>
      </c>
      <c r="J7" s="4">
        <v>75577000</v>
      </c>
      <c r="K7">
        <v>3.81</v>
      </c>
      <c r="L7" s="4">
        <v>2058000</v>
      </c>
      <c r="M7" s="4">
        <v>49255000</v>
      </c>
      <c r="O7">
        <f t="shared" si="13"/>
        <v>5.041216243036903</v>
      </c>
      <c r="P7">
        <f t="shared" si="14"/>
        <v>266.4335664335664</v>
      </c>
      <c r="Q7">
        <f t="shared" si="15"/>
        <v>10.103420843277645</v>
      </c>
      <c r="R7">
        <f t="shared" si="16"/>
        <v>1.3016290514169353</v>
      </c>
      <c r="S7">
        <f t="shared" si="17"/>
        <v>51.851048951048952</v>
      </c>
      <c r="T7">
        <f t="shared" si="18"/>
        <v>0.98107889966524209</v>
      </c>
      <c r="U7">
        <f t="shared" si="19"/>
        <v>8.7306974376378757E-2</v>
      </c>
      <c r="V7">
        <f t="shared" si="20"/>
        <v>0.97178652461280457</v>
      </c>
      <c r="X7" s="13">
        <v>274.29000000000002</v>
      </c>
      <c r="Y7" s="12"/>
      <c r="Z7">
        <f t="shared" si="21"/>
        <v>-18.064516129032263</v>
      </c>
      <c r="AA7">
        <f t="shared" si="22"/>
        <v>7.2445727923627681</v>
      </c>
      <c r="AB7">
        <f t="shared" si="23"/>
        <v>71.99212598425197</v>
      </c>
      <c r="AC7">
        <f t="shared" si="24"/>
        <v>191.04394405594405</v>
      </c>
      <c r="AD7">
        <f t="shared" si="25"/>
        <v>53.134265734265732</v>
      </c>
      <c r="AE7" s="12"/>
    </row>
    <row r="8" spans="1:31">
      <c r="A8">
        <v>2</v>
      </c>
      <c r="B8">
        <v>2023</v>
      </c>
      <c r="C8" s="5">
        <v>1001000</v>
      </c>
      <c r="D8" s="5">
        <v>42916000</v>
      </c>
      <c r="E8" s="4">
        <v>4659000</v>
      </c>
      <c r="F8" s="4">
        <v>1335000</v>
      </c>
      <c r="G8" s="4">
        <v>24227000</v>
      </c>
      <c r="H8" s="4">
        <v>75052000</v>
      </c>
      <c r="I8" s="4">
        <v>31830000</v>
      </c>
      <c r="J8" s="4">
        <v>76387000</v>
      </c>
      <c r="K8">
        <v>4.6500000000000004</v>
      </c>
      <c r="L8" s="4">
        <v>2814000</v>
      </c>
      <c r="M8" s="4">
        <v>49493000</v>
      </c>
      <c r="O8">
        <f t="shared" si="13"/>
        <v>6.0992053621689548</v>
      </c>
      <c r="P8">
        <f t="shared" si="14"/>
        <v>348.98876404494382</v>
      </c>
      <c r="Q8">
        <f t="shared" si="15"/>
        <v>10.856090968403393</v>
      </c>
      <c r="R8">
        <f t="shared" si="16"/>
        <v>1.313823420151071</v>
      </c>
      <c r="S8">
        <f t="shared" si="17"/>
        <v>56.218726591760301</v>
      </c>
      <c r="T8">
        <f t="shared" si="18"/>
        <v>0.9825232042101405</v>
      </c>
      <c r="U8">
        <f t="shared" si="19"/>
        <v>0.11615140132909564</v>
      </c>
      <c r="V8">
        <f t="shared" si="20"/>
        <v>0.97373494924057602</v>
      </c>
      <c r="X8" s="13">
        <v>319.60000000000002</v>
      </c>
      <c r="Y8" s="12"/>
      <c r="Z8">
        <f t="shared" si="21"/>
        <v>21.727748691099492</v>
      </c>
      <c r="AA8">
        <f t="shared" si="22"/>
        <v>7.4545530804362006</v>
      </c>
      <c r="AB8">
        <f t="shared" si="23"/>
        <v>68.731182795698928</v>
      </c>
      <c r="AC8">
        <f t="shared" si="24"/>
        <v>239.64014981273408</v>
      </c>
      <c r="AD8">
        <f t="shared" si="25"/>
        <v>57.218352059925095</v>
      </c>
      <c r="AE8" s="12"/>
    </row>
    <row r="9" spans="1:31">
      <c r="A9">
        <v>1</v>
      </c>
      <c r="B9">
        <v>2023</v>
      </c>
      <c r="C9" s="5">
        <v>1007000</v>
      </c>
      <c r="D9" s="5">
        <v>37257000</v>
      </c>
      <c r="E9" s="4">
        <v>3873000</v>
      </c>
      <c r="F9" s="4">
        <v>362000</v>
      </c>
      <c r="G9" s="4">
        <v>25446000</v>
      </c>
      <c r="H9" s="4">
        <v>76024000</v>
      </c>
      <c r="I9" s="4">
        <v>32423000</v>
      </c>
      <c r="J9" s="4">
        <v>76386000</v>
      </c>
      <c r="K9">
        <v>3.82</v>
      </c>
      <c r="L9" s="4">
        <v>1260000</v>
      </c>
      <c r="M9" s="4">
        <v>49428000</v>
      </c>
      <c r="O9">
        <f t="shared" si="13"/>
        <v>5.070300840468148</v>
      </c>
      <c r="P9">
        <f t="shared" si="14"/>
        <v>1069.889502762431</v>
      </c>
      <c r="Q9">
        <f t="shared" si="15"/>
        <v>10.395361945406233</v>
      </c>
      <c r="R9">
        <f t="shared" si="16"/>
        <v>1.2741884775603238</v>
      </c>
      <c r="S9">
        <f t="shared" si="17"/>
        <v>210.01104972375691</v>
      </c>
      <c r="T9">
        <f t="shared" si="18"/>
        <v>0.99526091168538733</v>
      </c>
      <c r="U9">
        <f t="shared" si="19"/>
        <v>4.9516623437868425E-2</v>
      </c>
      <c r="V9">
        <f t="shared" si="20"/>
        <v>0.99272946374774051</v>
      </c>
      <c r="X9" s="12">
        <v>285.67</v>
      </c>
      <c r="Y9" s="12"/>
      <c r="Z9">
        <f t="shared" si="21"/>
        <v>16.463414634146343</v>
      </c>
      <c r="AA9">
        <f t="shared" si="22"/>
        <v>7.7212252731030411</v>
      </c>
      <c r="AB9">
        <f t="shared" si="23"/>
        <v>74.782722513089013</v>
      </c>
      <c r="AC9">
        <f t="shared" si="24"/>
        <v>794.66765193370168</v>
      </c>
      <c r="AD9">
        <f t="shared" si="25"/>
        <v>211.09254143646407</v>
      </c>
      <c r="AE9" s="12"/>
    </row>
    <row r="10" spans="1:31">
      <c r="A10">
        <v>4</v>
      </c>
      <c r="B10">
        <v>2022</v>
      </c>
      <c r="C10" s="5">
        <v>1016000</v>
      </c>
      <c r="D10" s="5">
        <v>35831000</v>
      </c>
      <c r="E10" s="4">
        <v>3362000</v>
      </c>
      <c r="F10" s="4">
        <v>1562000</v>
      </c>
      <c r="G10" s="4">
        <v>23110000</v>
      </c>
      <c r="H10" s="4">
        <v>74883000</v>
      </c>
      <c r="I10" s="4">
        <v>32471000</v>
      </c>
      <c r="J10" s="4">
        <v>76445000</v>
      </c>
      <c r="K10">
        <v>3.28</v>
      </c>
      <c r="L10" s="4">
        <v>2757000</v>
      </c>
      <c r="M10" s="4">
        <v>50364000</v>
      </c>
      <c r="O10">
        <f t="shared" si="13"/>
        <v>4.3979331545555622</v>
      </c>
      <c r="P10">
        <f t="shared" si="14"/>
        <v>215.23687580025609</v>
      </c>
      <c r="Q10">
        <f t="shared" si="15"/>
        <v>9.3829365633110999</v>
      </c>
      <c r="R10">
        <f t="shared" si="16"/>
        <v>1.4050627434011251</v>
      </c>
      <c r="S10">
        <f t="shared" si="17"/>
        <v>47.940460947503198</v>
      </c>
      <c r="T10">
        <f t="shared" si="18"/>
        <v>0.97956700896069071</v>
      </c>
      <c r="U10">
        <f t="shared" si="19"/>
        <v>0.11929900475984423</v>
      </c>
      <c r="V10">
        <f t="shared" si="20"/>
        <v>0.96991873050109767</v>
      </c>
      <c r="X10" s="13">
        <v>305.91000000000003</v>
      </c>
      <c r="Y10" s="12"/>
      <c r="Z10">
        <f t="shared" si="21"/>
        <v>-22.641509433962273</v>
      </c>
      <c r="AA10">
        <f t="shared" si="22"/>
        <v>8.6741804582623985</v>
      </c>
      <c r="AB10">
        <f t="shared" si="23"/>
        <v>93.265243902439039</v>
      </c>
      <c r="AC10">
        <f t="shared" si="24"/>
        <v>198.97859154929577</v>
      </c>
      <c r="AD10">
        <f t="shared" si="25"/>
        <v>49.075224071702948</v>
      </c>
      <c r="AE10" s="12"/>
    </row>
    <row r="11" spans="1:31">
      <c r="A11">
        <v>3</v>
      </c>
      <c r="B11">
        <v>2022</v>
      </c>
      <c r="C11" s="5">
        <v>1020000</v>
      </c>
      <c r="D11" s="5">
        <v>38872000</v>
      </c>
      <c r="E11" s="4">
        <v>4339000</v>
      </c>
      <c r="F11" s="4">
        <v>1298000</v>
      </c>
      <c r="G11" s="4">
        <v>24280000</v>
      </c>
      <c r="H11" s="4">
        <v>75568000</v>
      </c>
      <c r="I11" s="4">
        <v>33681000</v>
      </c>
      <c r="J11" s="4">
        <v>76866000</v>
      </c>
      <c r="K11">
        <v>4.24</v>
      </c>
      <c r="L11" s="4">
        <v>2462000</v>
      </c>
      <c r="M11" s="4">
        <v>49713000</v>
      </c>
      <c r="O11">
        <f t="shared" si="13"/>
        <v>5.6448885072723964</v>
      </c>
      <c r="P11">
        <f t="shared" si="14"/>
        <v>334.28351309707239</v>
      </c>
      <c r="Q11">
        <f t="shared" si="15"/>
        <v>11.162276188516156</v>
      </c>
      <c r="R11">
        <f t="shared" si="16"/>
        <v>1.3871911037891269</v>
      </c>
      <c r="S11">
        <f t="shared" si="17"/>
        <v>58.218798151001543</v>
      </c>
      <c r="T11">
        <f t="shared" si="18"/>
        <v>0.9831134701948846</v>
      </c>
      <c r="U11">
        <f t="shared" si="19"/>
        <v>0.1014003294892916</v>
      </c>
      <c r="V11">
        <f t="shared" si="20"/>
        <v>0.97455450785124775</v>
      </c>
      <c r="X11" s="13">
        <v>277.77</v>
      </c>
      <c r="Y11" s="12"/>
      <c r="Z11">
        <f t="shared" si="21"/>
        <v>-16.039603960396033</v>
      </c>
      <c r="AA11">
        <f t="shared" si="22"/>
        <v>7.2886756534266306</v>
      </c>
      <c r="AB11">
        <f t="shared" si="23"/>
        <v>65.511792452830178</v>
      </c>
      <c r="AC11">
        <f t="shared" si="24"/>
        <v>218.27842835130971</v>
      </c>
      <c r="AD11">
        <f t="shared" si="25"/>
        <v>58.817796610169495</v>
      </c>
      <c r="AE11" s="12"/>
    </row>
    <row r="12" spans="1:31">
      <c r="A12">
        <v>2</v>
      </c>
      <c r="B12">
        <v>2022</v>
      </c>
      <c r="C12" s="5">
        <v>1024000</v>
      </c>
      <c r="D12" s="5">
        <v>43792000</v>
      </c>
      <c r="E12" s="4">
        <v>5173000</v>
      </c>
      <c r="F12" s="4">
        <v>237000</v>
      </c>
      <c r="G12" s="4">
        <v>27834000</v>
      </c>
      <c r="H12" s="4">
        <v>75588000</v>
      </c>
      <c r="I12" s="4">
        <v>32941000</v>
      </c>
      <c r="J12" s="4">
        <v>75825000</v>
      </c>
      <c r="K12">
        <v>5.05</v>
      </c>
      <c r="L12" s="4">
        <v>1259000</v>
      </c>
      <c r="M12" s="4">
        <v>47378000</v>
      </c>
      <c r="O12">
        <f t="shared" si="13"/>
        <v>6.8222881635344539</v>
      </c>
      <c r="P12">
        <f t="shared" si="14"/>
        <v>2182.7004219409282</v>
      </c>
      <c r="Q12">
        <f t="shared" si="15"/>
        <v>11.812659846547314</v>
      </c>
      <c r="R12">
        <f t="shared" si="16"/>
        <v>1.1834806351943665</v>
      </c>
      <c r="S12">
        <f t="shared" si="17"/>
        <v>318.9367088607595</v>
      </c>
      <c r="T12">
        <f t="shared" si="18"/>
        <v>0.99687438180019783</v>
      </c>
      <c r="U12">
        <f t="shared" si="19"/>
        <v>4.5232449522167137E-2</v>
      </c>
      <c r="V12">
        <f t="shared" si="20"/>
        <v>0.99502257691903817</v>
      </c>
      <c r="X12" s="13">
        <v>280.45</v>
      </c>
      <c r="Y12" s="12"/>
      <c r="Z12">
        <f t="shared" si="21"/>
        <v>23.471882640586799</v>
      </c>
      <c r="AA12">
        <f t="shared" si="22"/>
        <v>6.5578370478626233</v>
      </c>
      <c r="AB12">
        <f t="shared" si="23"/>
        <v>55.534653465346537</v>
      </c>
      <c r="AC12">
        <f t="shared" si="24"/>
        <v>1211.7333333333333</v>
      </c>
      <c r="AD12">
        <f t="shared" si="25"/>
        <v>321.50210970464133</v>
      </c>
      <c r="AE12" s="12"/>
    </row>
    <row r="13" spans="1:31">
      <c r="A13">
        <v>1</v>
      </c>
      <c r="B13">
        <v>2022</v>
      </c>
      <c r="C13" s="5">
        <v>1029000</v>
      </c>
      <c r="D13" s="5">
        <v>38908000</v>
      </c>
      <c r="E13" s="4">
        <v>4231000</v>
      </c>
      <c r="F13" s="4">
        <v>-1709000</v>
      </c>
      <c r="G13" s="4">
        <v>30387000</v>
      </c>
      <c r="H13" s="4">
        <v>78276000</v>
      </c>
      <c r="I13" s="4">
        <v>33867000</v>
      </c>
      <c r="J13" s="4">
        <v>76567000</v>
      </c>
      <c r="K13">
        <v>4.09</v>
      </c>
      <c r="L13" s="4">
        <v>2844000</v>
      </c>
      <c r="M13" s="4">
        <v>47815000</v>
      </c>
      <c r="O13">
        <f t="shared" si="13"/>
        <v>5.5258792952577487</v>
      </c>
      <c r="P13">
        <f t="shared" si="14"/>
        <v>-247.57167934464599</v>
      </c>
      <c r="Q13">
        <f t="shared" si="15"/>
        <v>10.874370309447928</v>
      </c>
      <c r="R13">
        <f t="shared" si="16"/>
        <v>1.1145226577154703</v>
      </c>
      <c r="S13">
        <f t="shared" si="17"/>
        <v>-45.802223522527797</v>
      </c>
      <c r="T13">
        <f t="shared" si="18"/>
        <v>1.0223203207648204</v>
      </c>
      <c r="U13">
        <f t="shared" si="19"/>
        <v>9.3592654753677562E-2</v>
      </c>
      <c r="V13">
        <f t="shared" si="20"/>
        <v>1.0370667592070446</v>
      </c>
      <c r="X13" s="13">
        <v>278.19</v>
      </c>
      <c r="Y13" s="12"/>
      <c r="Z13">
        <f t="shared" si="21"/>
        <v>29.022082018927442</v>
      </c>
      <c r="AA13">
        <f t="shared" si="22"/>
        <v>7.3572918165929888</v>
      </c>
      <c r="AB13">
        <f t="shared" si="23"/>
        <v>68.017114914425434</v>
      </c>
      <c r="AC13">
        <f t="shared" si="24"/>
        <v>-167.50000585137508</v>
      </c>
      <c r="AD13">
        <f t="shared" si="25"/>
        <v>-43.429783499122294</v>
      </c>
      <c r="AE13" s="12"/>
    </row>
    <row r="14" spans="1:31" ht="13.5" customHeight="1">
      <c r="A14">
        <v>4</v>
      </c>
      <c r="B14">
        <v>2021</v>
      </c>
      <c r="C14" s="5">
        <v>1035000</v>
      </c>
      <c r="D14" s="5">
        <v>35719000</v>
      </c>
      <c r="E14" s="4">
        <v>3352000</v>
      </c>
      <c r="F14" s="4">
        <v>-1696000</v>
      </c>
      <c r="G14" s="4">
        <v>28693000</v>
      </c>
      <c r="H14" s="4">
        <v>73572000</v>
      </c>
      <c r="I14" s="4">
        <v>29055000</v>
      </c>
      <c r="J14" s="4">
        <v>71876000</v>
      </c>
      <c r="K14">
        <v>3.17</v>
      </c>
      <c r="L14" s="4">
        <v>2343000</v>
      </c>
      <c r="M14" s="4">
        <v>46269000</v>
      </c>
      <c r="O14">
        <f t="shared" si="13"/>
        <v>4.6635872892203238</v>
      </c>
      <c r="P14">
        <f t="shared" si="14"/>
        <v>-197.64150943396226</v>
      </c>
      <c r="Q14">
        <f t="shared" si="15"/>
        <v>9.3843612643131102</v>
      </c>
      <c r="R14">
        <f t="shared" si="16"/>
        <v>1.012616317568745</v>
      </c>
      <c r="S14">
        <f t="shared" si="17"/>
        <v>-43.379716981132077</v>
      </c>
      <c r="T14">
        <f t="shared" si="18"/>
        <v>1.0235961934442652</v>
      </c>
      <c r="U14">
        <f t="shared" si="19"/>
        <v>8.1657547136932351E-2</v>
      </c>
      <c r="V14">
        <f t="shared" si="20"/>
        <v>1.0380499405469679</v>
      </c>
      <c r="X14" s="13">
        <v>337.81</v>
      </c>
      <c r="Y14" s="12"/>
      <c r="Z14">
        <f t="shared" si="21"/>
        <v>-19.132653061224488</v>
      </c>
      <c r="AA14">
        <f t="shared" si="22"/>
        <v>9.7884417256922092</v>
      </c>
      <c r="AB14">
        <f t="shared" si="23"/>
        <v>106.56466876971609</v>
      </c>
      <c r="AC14">
        <f t="shared" si="24"/>
        <v>-206.15173938679246</v>
      </c>
      <c r="AD14">
        <f t="shared" si="25"/>
        <v>-42.720224056603776</v>
      </c>
      <c r="AE14" s="12"/>
    </row>
    <row r="15" spans="1:31">
      <c r="A15">
        <v>3</v>
      </c>
      <c r="B15">
        <v>2021</v>
      </c>
      <c r="C15" s="5">
        <v>1046000</v>
      </c>
      <c r="D15" s="5">
        <v>36820000</v>
      </c>
      <c r="E15" s="4">
        <v>4129000</v>
      </c>
      <c r="F15" s="4">
        <v>1035000</v>
      </c>
      <c r="G15" s="4">
        <v>26903000</v>
      </c>
      <c r="H15" s="4">
        <v>71996000</v>
      </c>
      <c r="I15" s="4">
        <v>30466000</v>
      </c>
      <c r="J15" s="4">
        <v>73031000</v>
      </c>
      <c r="K15">
        <v>3.92</v>
      </c>
      <c r="L15" s="4">
        <v>5067000</v>
      </c>
      <c r="M15" s="4">
        <v>45265000</v>
      </c>
      <c r="O15">
        <f t="shared" si="13"/>
        <v>5.6537634703071298</v>
      </c>
      <c r="P15">
        <f t="shared" si="14"/>
        <v>398.93719806763283</v>
      </c>
      <c r="Q15">
        <f t="shared" si="15"/>
        <v>11.214014122759369</v>
      </c>
      <c r="R15">
        <f t="shared" si="16"/>
        <v>1.1324387614764153</v>
      </c>
      <c r="S15">
        <f t="shared" si="17"/>
        <v>69.561352657004832</v>
      </c>
      <c r="T15">
        <f t="shared" si="18"/>
        <v>0.98582793608193786</v>
      </c>
      <c r="U15">
        <f t="shared" si="19"/>
        <v>0.1883433074378322</v>
      </c>
      <c r="V15">
        <f t="shared" si="20"/>
        <v>0.97764578833693305</v>
      </c>
      <c r="X15" s="13">
        <v>340.78</v>
      </c>
      <c r="Y15" s="12"/>
      <c r="Z15">
        <f t="shared" si="21"/>
        <v>-13.465783664459167</v>
      </c>
      <c r="AA15">
        <f t="shared" si="22"/>
        <v>9.6810396523628466</v>
      </c>
      <c r="AB15">
        <f t="shared" si="23"/>
        <v>86.933673469387756</v>
      </c>
      <c r="AC15">
        <f t="shared" si="24"/>
        <v>344.40181642512078</v>
      </c>
      <c r="AD15">
        <f t="shared" si="25"/>
        <v>69.468599033816432</v>
      </c>
      <c r="AE15" s="12"/>
    </row>
    <row r="16" spans="1:31">
      <c r="A16">
        <v>2</v>
      </c>
      <c r="B16">
        <v>2021</v>
      </c>
      <c r="C16" s="5">
        <v>1056000</v>
      </c>
      <c r="D16" s="5">
        <v>41118000</v>
      </c>
      <c r="E16" s="4">
        <v>4807000</v>
      </c>
      <c r="F16" s="4">
        <v>2069000</v>
      </c>
      <c r="G16" s="4">
        <v>26666000</v>
      </c>
      <c r="H16" s="4">
        <v>68700000</v>
      </c>
      <c r="I16" s="4">
        <v>28262000</v>
      </c>
      <c r="J16" s="4">
        <v>70769000</v>
      </c>
      <c r="K16">
        <v>4.53</v>
      </c>
      <c r="L16" s="4">
        <v>4566000</v>
      </c>
      <c r="M16" s="4">
        <v>42348000</v>
      </c>
      <c r="O16">
        <f t="shared" si="13"/>
        <v>6.7925221495287484</v>
      </c>
      <c r="P16">
        <f t="shared" si="14"/>
        <v>232.33446109231514</v>
      </c>
      <c r="Q16">
        <f t="shared" si="15"/>
        <v>11.690743713215623</v>
      </c>
      <c r="R16">
        <f t="shared" si="16"/>
        <v>1.0598514962874073</v>
      </c>
      <c r="S16">
        <f t="shared" si="17"/>
        <v>33.204446592556792</v>
      </c>
      <c r="T16">
        <f t="shared" si="18"/>
        <v>0.97076403510011444</v>
      </c>
      <c r="U16">
        <f t="shared" si="19"/>
        <v>0.17122928073201829</v>
      </c>
      <c r="V16">
        <f t="shared" si="20"/>
        <v>0.95341873606952288</v>
      </c>
      <c r="X16" s="13">
        <v>299.33999999999997</v>
      </c>
      <c r="Y16" s="12"/>
      <c r="Z16">
        <f t="shared" si="21"/>
        <v>17.357512953367884</v>
      </c>
      <c r="AA16">
        <f t="shared" si="22"/>
        <v>7.6877046548956658</v>
      </c>
      <c r="AB16">
        <f t="shared" si="23"/>
        <v>66.079470198675494</v>
      </c>
      <c r="AC16">
        <f t="shared" si="24"/>
        <v>152.78058965683906</v>
      </c>
      <c r="AD16">
        <f t="shared" si="25"/>
        <v>34.638956017399707</v>
      </c>
      <c r="AE16" s="12"/>
    </row>
    <row r="17" spans="1:31">
      <c r="A17">
        <v>1</v>
      </c>
      <c r="B17">
        <v>2021</v>
      </c>
      <c r="C17" s="5">
        <v>1065000</v>
      </c>
      <c r="D17" s="5">
        <v>37500000</v>
      </c>
      <c r="E17" s="4">
        <v>4145000</v>
      </c>
      <c r="F17" s="4">
        <v>1748000</v>
      </c>
      <c r="G17" s="4">
        <v>27758000</v>
      </c>
      <c r="H17" s="4">
        <v>70819000</v>
      </c>
      <c r="I17" s="4">
        <v>30672000</v>
      </c>
      <c r="J17" s="4">
        <v>72567000</v>
      </c>
      <c r="K17">
        <v>3.86</v>
      </c>
      <c r="L17" s="4">
        <v>6648000</v>
      </c>
      <c r="M17" s="4">
        <v>41943000</v>
      </c>
      <c r="O17">
        <f t="shared" si="13"/>
        <v>5.7119627378836109</v>
      </c>
      <c r="P17">
        <f t="shared" si="14"/>
        <v>237.12814645308927</v>
      </c>
      <c r="Q17">
        <f t="shared" si="15"/>
        <v>11.053333333333333</v>
      </c>
      <c r="R17">
        <f t="shared" si="16"/>
        <v>1.1049787448663448</v>
      </c>
      <c r="S17">
        <f t="shared" si="17"/>
        <v>40.514302059496565</v>
      </c>
      <c r="T17">
        <f t="shared" si="18"/>
        <v>0.97591191588463078</v>
      </c>
      <c r="U17">
        <f t="shared" si="19"/>
        <v>0.2394985229483392</v>
      </c>
      <c r="V17">
        <f t="shared" si="20"/>
        <v>0.95999176031677003</v>
      </c>
      <c r="X17" s="13">
        <v>293.68</v>
      </c>
      <c r="Y17" s="12"/>
      <c r="Z17">
        <f t="shared" si="21"/>
        <v>45.660377358490564</v>
      </c>
      <c r="AA17">
        <f t="shared" si="22"/>
        <v>8.3405120000000004</v>
      </c>
      <c r="AB17">
        <f t="shared" si="23"/>
        <v>76.082901554404145</v>
      </c>
      <c r="AC17">
        <f t="shared" si="24"/>
        <v>178.92974828375287</v>
      </c>
      <c r="AD17">
        <f t="shared" si="25"/>
        <v>40.946224256292908</v>
      </c>
      <c r="AE17" s="12"/>
    </row>
    <row r="18" spans="1:31">
      <c r="A18">
        <v>4</v>
      </c>
      <c r="B18">
        <v>2020</v>
      </c>
      <c r="C18" s="5">
        <v>1077000</v>
      </c>
      <c r="D18" s="5">
        <v>32261000</v>
      </c>
      <c r="E18" s="4">
        <v>2857000</v>
      </c>
      <c r="F18" s="4">
        <v>3299000</v>
      </c>
      <c r="G18" s="4">
        <v>23166000</v>
      </c>
      <c r="H18" s="4">
        <v>67282000</v>
      </c>
      <c r="I18" s="4">
        <v>28477000</v>
      </c>
      <c r="J18" s="4">
        <v>70581000</v>
      </c>
      <c r="K18">
        <v>2.65</v>
      </c>
      <c r="L18" s="4">
        <v>7895000</v>
      </c>
      <c r="M18" s="4">
        <v>43422000</v>
      </c>
      <c r="O18">
        <f t="shared" si="13"/>
        <v>4.04783156940253</v>
      </c>
      <c r="P18">
        <f t="shared" si="14"/>
        <v>86.602000606244317</v>
      </c>
      <c r="Q18">
        <f t="shared" si="15"/>
        <v>8.8558941136356601</v>
      </c>
      <c r="R18">
        <f t="shared" si="16"/>
        <v>1.2292583959250627</v>
      </c>
      <c r="S18">
        <f t="shared" si="17"/>
        <v>20.394665050015156</v>
      </c>
      <c r="T18">
        <f t="shared" si="18"/>
        <v>0.95325937575268127</v>
      </c>
      <c r="U18">
        <f t="shared" si="19"/>
        <v>0.34080117413450745</v>
      </c>
      <c r="V18">
        <f t="shared" si="20"/>
        <v>0.92938935382376231</v>
      </c>
      <c r="X18" s="13">
        <v>244.19</v>
      </c>
      <c r="Y18" s="12"/>
      <c r="Z18">
        <f t="shared" si="21"/>
        <v>-16.666666666666675</v>
      </c>
      <c r="AA18">
        <f t="shared" si="22"/>
        <v>8.1520296952977276</v>
      </c>
      <c r="AB18">
        <f t="shared" si="23"/>
        <v>92.147169811320751</v>
      </c>
      <c r="AC18">
        <f t="shared" si="24"/>
        <v>79.718893604122457</v>
      </c>
      <c r="AD18">
        <f t="shared" si="25"/>
        <v>20.839648378296452</v>
      </c>
      <c r="AE18" s="12"/>
    </row>
    <row r="19" spans="1:31">
      <c r="A19">
        <v>3</v>
      </c>
      <c r="B19">
        <v>2020</v>
      </c>
      <c r="C19" s="5">
        <v>1076000</v>
      </c>
      <c r="D19" s="5">
        <v>33536000</v>
      </c>
      <c r="E19" s="4">
        <v>3432000</v>
      </c>
      <c r="F19" s="4">
        <v>1535000</v>
      </c>
      <c r="G19" s="4">
        <v>25395000</v>
      </c>
      <c r="H19" s="4">
        <v>65384000</v>
      </c>
      <c r="I19" s="4">
        <v>34505000</v>
      </c>
      <c r="J19" s="4">
        <v>66919000</v>
      </c>
      <c r="K19">
        <v>3.18</v>
      </c>
      <c r="L19" s="4">
        <v>14652000</v>
      </c>
      <c r="M19" s="4">
        <v>41044000</v>
      </c>
      <c r="O19">
        <f t="shared" si="13"/>
        <v>5.1285882933098224</v>
      </c>
      <c r="P19">
        <f t="shared" si="14"/>
        <v>223.58306188925084</v>
      </c>
      <c r="Q19">
        <f t="shared" si="15"/>
        <v>10.233778625954198</v>
      </c>
      <c r="R19">
        <f t="shared" si="16"/>
        <v>1.358732033864934</v>
      </c>
      <c r="S19">
        <f t="shared" si="17"/>
        <v>42.595439739413678</v>
      </c>
      <c r="T19">
        <f t="shared" si="18"/>
        <v>0.97706182100748662</v>
      </c>
      <c r="U19">
        <f t="shared" si="19"/>
        <v>0.57696396928529237</v>
      </c>
      <c r="V19">
        <f t="shared" si="20"/>
        <v>0.96394936471030324</v>
      </c>
      <c r="X19" s="13">
        <v>239.18</v>
      </c>
      <c r="Y19" s="12"/>
      <c r="Z19">
        <f t="shared" si="21"/>
        <v>-20.895522388059689</v>
      </c>
      <c r="AA19">
        <f t="shared" si="22"/>
        <v>7.6740720419847328</v>
      </c>
      <c r="AB19">
        <f t="shared" si="23"/>
        <v>75.213836477987414</v>
      </c>
      <c r="AC19">
        <f t="shared" si="24"/>
        <v>167.65972638436483</v>
      </c>
      <c r="AD19">
        <f t="shared" si="25"/>
        <v>42.43257328990228</v>
      </c>
      <c r="AE19" s="12"/>
    </row>
    <row r="20" spans="1:31">
      <c r="A20">
        <v>2</v>
      </c>
      <c r="B20">
        <v>2020</v>
      </c>
      <c r="C20" s="5">
        <v>1076000</v>
      </c>
      <c r="D20" s="5">
        <v>38053000</v>
      </c>
      <c r="E20" s="4">
        <v>4332000</v>
      </c>
      <c r="F20" s="4">
        <v>-414000</v>
      </c>
      <c r="G20" s="4">
        <v>24199000</v>
      </c>
      <c r="H20" s="4">
        <v>63763000</v>
      </c>
      <c r="I20" s="4">
        <v>31361000</v>
      </c>
      <c r="J20" s="4">
        <v>63349000</v>
      </c>
      <c r="K20">
        <v>4.0199999999999996</v>
      </c>
      <c r="L20" s="4">
        <v>14139000</v>
      </c>
      <c r="M20" s="4">
        <v>40572000</v>
      </c>
      <c r="O20">
        <f t="shared" si="13"/>
        <v>6.8383084184438587</v>
      </c>
      <c r="P20">
        <f t="shared" si="14"/>
        <v>-1046.376811594203</v>
      </c>
      <c r="Q20">
        <f t="shared" si="15"/>
        <v>11.384122145428744</v>
      </c>
      <c r="R20">
        <f t="shared" si="16"/>
        <v>1.2959626430844249</v>
      </c>
      <c r="S20">
        <f t="shared" si="17"/>
        <v>-154.01690821256039</v>
      </c>
      <c r="T20">
        <f t="shared" si="18"/>
        <v>1.0065352254968507</v>
      </c>
      <c r="U20">
        <f t="shared" si="19"/>
        <v>0.58428034216289926</v>
      </c>
      <c r="V20">
        <f t="shared" si="20"/>
        <v>1.0103092783505154</v>
      </c>
      <c r="X20" s="13">
        <v>236.84</v>
      </c>
      <c r="Y20" s="12"/>
      <c r="Z20">
        <f t="shared" si="21"/>
        <v>93.269230769230731</v>
      </c>
      <c r="AA20">
        <f t="shared" si="22"/>
        <v>6.6969710666701703</v>
      </c>
      <c r="AB20">
        <f t="shared" si="23"/>
        <v>58.915422885572148</v>
      </c>
      <c r="AC20">
        <f t="shared" si="24"/>
        <v>-615.55516908212564</v>
      </c>
      <c r="AD20">
        <f t="shared" si="25"/>
        <v>-147.44685990338164</v>
      </c>
      <c r="AE20" s="12"/>
    </row>
    <row r="21" spans="1:31">
      <c r="A21">
        <v>1</v>
      </c>
      <c r="B21">
        <v>2020</v>
      </c>
      <c r="C21" s="5">
        <v>1076000</v>
      </c>
      <c r="D21" s="5">
        <v>28260000</v>
      </c>
      <c r="E21" s="4">
        <v>2245000</v>
      </c>
      <c r="F21" s="4">
        <v>-3490000</v>
      </c>
      <c r="G21" s="4">
        <v>23348000</v>
      </c>
      <c r="H21" s="4">
        <v>62227000</v>
      </c>
      <c r="I21" s="4">
        <v>27277000</v>
      </c>
      <c r="J21" s="4">
        <v>58737000</v>
      </c>
      <c r="K21">
        <v>2.08</v>
      </c>
      <c r="L21" s="4">
        <v>8696000</v>
      </c>
      <c r="M21" s="4">
        <v>41750000</v>
      </c>
      <c r="O21">
        <f t="shared" si="13"/>
        <v>3.8221223419650308</v>
      </c>
      <c r="P21">
        <f t="shared" si="14"/>
        <v>-64.326647564469923</v>
      </c>
      <c r="Q21">
        <f t="shared" si="15"/>
        <v>7.9440905874026901</v>
      </c>
      <c r="R21">
        <f t="shared" si="16"/>
        <v>1.1682799383244817</v>
      </c>
      <c r="S21">
        <f t="shared" si="17"/>
        <v>-17.830085959885388</v>
      </c>
      <c r="T21">
        <f t="shared" si="18"/>
        <v>1.0594174029998127</v>
      </c>
      <c r="U21">
        <f t="shared" si="19"/>
        <v>0.37245160185026555</v>
      </c>
      <c r="V21">
        <f t="shared" si="20"/>
        <v>1.0912179822268688</v>
      </c>
      <c r="X21" s="6">
        <v>194.94</v>
      </c>
      <c r="Y21" s="12"/>
      <c r="Z21">
        <f t="shared" si="21"/>
        <v>1.4634146341463536</v>
      </c>
      <c r="AA21">
        <f t="shared" si="22"/>
        <v>7.4223439490445857</v>
      </c>
      <c r="AB21">
        <f t="shared" si="23"/>
        <v>93.72115384615384</v>
      </c>
      <c r="AC21">
        <f t="shared" si="24"/>
        <v>-60.101845272206305</v>
      </c>
      <c r="AD21">
        <f t="shared" si="25"/>
        <v>-15.755444126074499</v>
      </c>
      <c r="AE21" s="12"/>
    </row>
    <row r="22" spans="1:31">
      <c r="A22">
        <v>4</v>
      </c>
      <c r="B22">
        <v>2019</v>
      </c>
      <c r="C22" s="5">
        <v>1077000</v>
      </c>
      <c r="D22" s="5">
        <v>25782000</v>
      </c>
      <c r="E22" s="4">
        <v>2481000</v>
      </c>
      <c r="F22" s="4">
        <v>-3116000</v>
      </c>
      <c r="G22" s="4">
        <v>18375000</v>
      </c>
      <c r="H22" s="4">
        <v>54352000</v>
      </c>
      <c r="I22" s="4">
        <v>19810000</v>
      </c>
      <c r="J22" s="4">
        <v>51236000</v>
      </c>
      <c r="K22">
        <v>2.0499999999999998</v>
      </c>
      <c r="L22" s="4">
        <v>2133000</v>
      </c>
      <c r="M22" s="4">
        <v>37377000</v>
      </c>
      <c r="O22">
        <f t="shared" si="13"/>
        <v>4.8422983839487861</v>
      </c>
      <c r="P22">
        <f t="shared" si="14"/>
        <v>-79.621309370988442</v>
      </c>
      <c r="Q22">
        <f t="shared" si="15"/>
        <v>9.6229927856644171</v>
      </c>
      <c r="R22">
        <f t="shared" si="16"/>
        <v>1.078095238095238</v>
      </c>
      <c r="S22">
        <f t="shared" si="17"/>
        <v>-17.442875481386391</v>
      </c>
      <c r="T22">
        <f t="shared" si="18"/>
        <v>1.0608166133187602</v>
      </c>
      <c r="U22">
        <f t="shared" si="19"/>
        <v>0.11608163265306122</v>
      </c>
      <c r="V22">
        <f t="shared" si="20"/>
        <v>1.090948892326552</v>
      </c>
      <c r="X22" s="13">
        <v>200.93</v>
      </c>
      <c r="Y22" s="12"/>
      <c r="Z22">
        <f t="shared" si="21"/>
        <v>-18.972332015810277</v>
      </c>
      <c r="AA22">
        <f t="shared" si="22"/>
        <v>8.3935152431929261</v>
      </c>
      <c r="AB22">
        <f t="shared" si="23"/>
        <v>98.014634146341479</v>
      </c>
      <c r="AC22">
        <f t="shared" si="24"/>
        <v>-69.448526957637995</v>
      </c>
      <c r="AD22">
        <f t="shared" si="25"/>
        <v>-16.615051347881899</v>
      </c>
      <c r="AE22" s="12"/>
    </row>
    <row r="23" spans="1:31">
      <c r="A23">
        <v>3</v>
      </c>
      <c r="B23">
        <v>2019</v>
      </c>
      <c r="C23" s="5">
        <v>1090000</v>
      </c>
      <c r="D23" s="5">
        <v>27223000</v>
      </c>
      <c r="E23" s="4">
        <v>2769000</v>
      </c>
      <c r="F23" s="4">
        <v>-1082000</v>
      </c>
      <c r="G23" s="4">
        <v>19565000</v>
      </c>
      <c r="H23" s="4">
        <v>53391000</v>
      </c>
      <c r="I23" s="4">
        <v>21174000</v>
      </c>
      <c r="J23" s="4">
        <v>52309000</v>
      </c>
      <c r="K23">
        <v>2.5299999999999998</v>
      </c>
      <c r="L23" s="4">
        <v>2193000</v>
      </c>
      <c r="M23" s="4">
        <v>35051000</v>
      </c>
      <c r="O23">
        <f t="shared" si="13"/>
        <v>5.2935441319849357</v>
      </c>
      <c r="P23">
        <f t="shared" si="14"/>
        <v>-255.91497227356746</v>
      </c>
      <c r="Q23">
        <f t="shared" si="15"/>
        <v>10.171546119090474</v>
      </c>
      <c r="R23">
        <f t="shared" si="16"/>
        <v>1.0822386915410172</v>
      </c>
      <c r="S23">
        <f t="shared" si="17"/>
        <v>-49.344731977818853</v>
      </c>
      <c r="T23">
        <f t="shared" si="18"/>
        <v>1.0206847769982221</v>
      </c>
      <c r="U23">
        <f t="shared" si="19"/>
        <v>0.11208791208791209</v>
      </c>
      <c r="V23">
        <f t="shared" si="20"/>
        <v>1.0318525714622155</v>
      </c>
      <c r="X23" s="13">
        <v>205.33</v>
      </c>
      <c r="Y23" s="12"/>
      <c r="Z23">
        <f t="shared" si="21"/>
        <v>-20.189274447949533</v>
      </c>
      <c r="AA23">
        <f t="shared" si="22"/>
        <v>8.2213459207287958</v>
      </c>
      <c r="AB23">
        <f t="shared" si="23"/>
        <v>81.158102766798436</v>
      </c>
      <c r="AC23">
        <f t="shared" si="24"/>
        <v>-206.84815157116452</v>
      </c>
      <c r="AD23">
        <f t="shared" si="25"/>
        <v>-48.206561922365992</v>
      </c>
      <c r="AE23" s="12"/>
    </row>
    <row r="24" spans="1:31">
      <c r="A24">
        <v>2</v>
      </c>
      <c r="B24">
        <v>2019</v>
      </c>
      <c r="C24" s="5">
        <v>1096000</v>
      </c>
      <c r="D24" s="5">
        <v>30839000</v>
      </c>
      <c r="E24" s="4">
        <v>3479000</v>
      </c>
      <c r="F24" s="4">
        <v>-1160000</v>
      </c>
      <c r="G24" s="4">
        <v>18798000</v>
      </c>
      <c r="H24" s="4">
        <v>53170000</v>
      </c>
      <c r="I24" s="4">
        <v>20699000</v>
      </c>
      <c r="J24" s="4">
        <v>52010000</v>
      </c>
      <c r="K24">
        <v>3.17</v>
      </c>
      <c r="L24" s="4">
        <v>2547000</v>
      </c>
      <c r="M24" s="4">
        <v>34473000</v>
      </c>
      <c r="O24">
        <f t="shared" si="13"/>
        <v>6.6890982503364738</v>
      </c>
      <c r="P24">
        <f t="shared" si="14"/>
        <v>-299.91379310344826</v>
      </c>
      <c r="Q24">
        <f t="shared" si="15"/>
        <v>11.28116994714485</v>
      </c>
      <c r="R24">
        <f t="shared" si="16"/>
        <v>1.1011277795510162</v>
      </c>
      <c r="S24">
        <f t="shared" si="17"/>
        <v>-45.836206896551722</v>
      </c>
      <c r="T24">
        <f t="shared" si="18"/>
        <v>1.022303403191694</v>
      </c>
      <c r="U24">
        <f t="shared" si="19"/>
        <v>0.13549313756782635</v>
      </c>
      <c r="V24">
        <f t="shared" si="20"/>
        <v>1.0348212409569837</v>
      </c>
      <c r="X24" s="13">
        <v>185.91</v>
      </c>
      <c r="Y24" s="12"/>
      <c r="Z24">
        <f t="shared" si="21"/>
        <v>39.647577092511014</v>
      </c>
      <c r="AA24">
        <f t="shared" si="22"/>
        <v>6.6071325269950387</v>
      </c>
      <c r="AB24">
        <f t="shared" si="23"/>
        <v>58.646687697160885</v>
      </c>
      <c r="AC24">
        <f t="shared" si="24"/>
        <v>-175.65289655172413</v>
      </c>
      <c r="AD24">
        <f t="shared" si="25"/>
        <v>-44.622844827586206</v>
      </c>
      <c r="AE24" s="12"/>
    </row>
    <row r="25" spans="1:31">
      <c r="A25">
        <v>1</v>
      </c>
      <c r="B25">
        <v>2019</v>
      </c>
      <c r="C25" s="5">
        <v>1101000</v>
      </c>
      <c r="D25" s="5">
        <v>26381000</v>
      </c>
      <c r="E25" s="4">
        <v>2513000</v>
      </c>
      <c r="F25" s="4">
        <v>-2143000</v>
      </c>
      <c r="G25" s="4">
        <v>19673000</v>
      </c>
      <c r="H25" s="4">
        <v>53658000</v>
      </c>
      <c r="I25" s="4">
        <v>20553000</v>
      </c>
      <c r="J25" s="4">
        <v>51515000</v>
      </c>
      <c r="K25">
        <v>2.27</v>
      </c>
      <c r="L25" s="4">
        <v>1882000</v>
      </c>
      <c r="M25" s="4">
        <v>34198000</v>
      </c>
      <c r="O25">
        <f t="shared" si="13"/>
        <v>4.8781908182082887</v>
      </c>
      <c r="P25">
        <f t="shared" si="14"/>
        <v>-117.26551563229117</v>
      </c>
      <c r="Q25">
        <f t="shared" si="15"/>
        <v>9.5257950797922746</v>
      </c>
      <c r="R25">
        <f t="shared" si="16"/>
        <v>1.0447313576983683</v>
      </c>
      <c r="S25">
        <f t="shared" si="17"/>
        <v>-25.038730751283246</v>
      </c>
      <c r="T25">
        <f t="shared" si="18"/>
        <v>1.0415995341162767</v>
      </c>
      <c r="U25">
        <f t="shared" si="19"/>
        <v>9.5664108168555889E-2</v>
      </c>
      <c r="V25">
        <f t="shared" si="20"/>
        <v>1.0668538449539853</v>
      </c>
      <c r="X25" s="13">
        <v>175.98</v>
      </c>
      <c r="Y25" s="12"/>
      <c r="Z25">
        <f t="shared" si="21"/>
        <v>10.731707317073182</v>
      </c>
      <c r="AA25">
        <f t="shared" si="22"/>
        <v>7.3444516887153632</v>
      </c>
      <c r="AB25">
        <f t="shared" si="23"/>
        <v>77.52422907488986</v>
      </c>
      <c r="AC25">
        <f t="shared" si="24"/>
        <v>-90.412496500233317</v>
      </c>
      <c r="AD25">
        <f t="shared" si="25"/>
        <v>-22.286047596826879</v>
      </c>
      <c r="AE25" s="12"/>
    </row>
    <row r="26" spans="1:31">
      <c r="A26">
        <v>4</v>
      </c>
      <c r="B26">
        <v>2018</v>
      </c>
      <c r="C26" s="5">
        <v>1105000</v>
      </c>
      <c r="D26" s="5">
        <v>26491000</v>
      </c>
      <c r="E26" s="4">
        <v>2344000</v>
      </c>
      <c r="F26" s="4">
        <v>-1878000</v>
      </c>
      <c r="G26" s="4">
        <v>16716000</v>
      </c>
      <c r="H26" s="4">
        <v>45881000</v>
      </c>
      <c r="I26" s="4">
        <v>18529000</v>
      </c>
      <c r="J26" s="4">
        <v>44003000</v>
      </c>
      <c r="K26">
        <v>2.0499999999999998</v>
      </c>
      <c r="L26" s="4">
        <v>1778000</v>
      </c>
      <c r="M26" s="4">
        <v>29202000</v>
      </c>
      <c r="O26">
        <f t="shared" si="13"/>
        <v>5.3269095288957571</v>
      </c>
      <c r="P26">
        <f t="shared" si="14"/>
        <v>-124.81363152289671</v>
      </c>
      <c r="Q26">
        <f t="shared" si="15"/>
        <v>8.8482880978445504</v>
      </c>
      <c r="R26">
        <f t="shared" si="16"/>
        <v>1.1084589614740368</v>
      </c>
      <c r="S26">
        <f t="shared" si="17"/>
        <v>-24.430777422790204</v>
      </c>
      <c r="T26">
        <f t="shared" si="18"/>
        <v>1.0426789082562553</v>
      </c>
      <c r="U26">
        <f t="shared" si="19"/>
        <v>0.10636515912897822</v>
      </c>
      <c r="V26">
        <f t="shared" si="20"/>
        <v>1.0687307861220905</v>
      </c>
      <c r="X26" s="13">
        <v>157.38</v>
      </c>
      <c r="Y26" s="12"/>
      <c r="Z26">
        <f t="shared" si="21"/>
        <v>-18.326693227091635</v>
      </c>
      <c r="AA26">
        <f t="shared" si="22"/>
        <v>6.5646785700804049</v>
      </c>
      <c r="AB26">
        <f t="shared" si="23"/>
        <v>76.770731707317083</v>
      </c>
      <c r="AC26">
        <f t="shared" si="24"/>
        <v>-92.601118210862623</v>
      </c>
      <c r="AD26">
        <f t="shared" si="25"/>
        <v>-23.749467518636848</v>
      </c>
      <c r="AE26" s="12"/>
    </row>
    <row r="27" spans="1:31">
      <c r="A27">
        <v>3</v>
      </c>
      <c r="B27">
        <v>2018</v>
      </c>
      <c r="C27" s="5">
        <v>1131000</v>
      </c>
      <c r="D27" s="5">
        <v>26302000</v>
      </c>
      <c r="E27" s="4">
        <v>2867000</v>
      </c>
      <c r="F27" s="4">
        <v>1320000</v>
      </c>
      <c r="G27" s="4">
        <v>18196000</v>
      </c>
      <c r="H27" s="4">
        <v>43880000</v>
      </c>
      <c r="I27" s="4">
        <v>19809000</v>
      </c>
      <c r="J27" s="4">
        <v>45200000</v>
      </c>
      <c r="K27">
        <v>2.5099999999999998</v>
      </c>
      <c r="L27" s="4">
        <v>1764000</v>
      </c>
      <c r="M27" s="4">
        <v>25784000</v>
      </c>
      <c r="O27">
        <f t="shared" si="13"/>
        <v>6.3429203539823007</v>
      </c>
      <c r="P27">
        <f t="shared" si="14"/>
        <v>217.19696969696969</v>
      </c>
      <c r="Q27">
        <f t="shared" si="15"/>
        <v>10.900311763364003</v>
      </c>
      <c r="R27">
        <f t="shared" si="16"/>
        <v>1.0886458562321388</v>
      </c>
      <c r="S27">
        <f t="shared" si="17"/>
        <v>33.242424242424242</v>
      </c>
      <c r="T27">
        <f t="shared" si="18"/>
        <v>0.97079646017699117</v>
      </c>
      <c r="U27">
        <f t="shared" si="19"/>
        <v>9.6944383380962854E-2</v>
      </c>
      <c r="V27">
        <f t="shared" si="20"/>
        <v>0.95129870129870131</v>
      </c>
      <c r="X27" s="13">
        <v>149.93</v>
      </c>
      <c r="Y27" s="12"/>
      <c r="Z27">
        <f t="shared" si="21"/>
        <v>-17.704918032786885</v>
      </c>
      <c r="AA27">
        <f t="shared" si="22"/>
        <v>6.4470698045775983</v>
      </c>
      <c r="AB27">
        <f t="shared" si="23"/>
        <v>59.733067729083672</v>
      </c>
      <c r="AC27">
        <f t="shared" si="24"/>
        <v>128.46275</v>
      </c>
      <c r="AD27">
        <f t="shared" si="25"/>
        <v>34.633333333333333</v>
      </c>
      <c r="AE27" s="12"/>
    </row>
    <row r="28" spans="1:31">
      <c r="A28">
        <v>2</v>
      </c>
      <c r="B28">
        <v>2018</v>
      </c>
      <c r="C28" s="5">
        <v>1145000</v>
      </c>
      <c r="D28" s="4">
        <v>30463000</v>
      </c>
      <c r="E28" s="4">
        <v>3506000</v>
      </c>
      <c r="F28" s="4">
        <v>2009000</v>
      </c>
      <c r="G28" s="4">
        <v>18426000</v>
      </c>
      <c r="H28" s="4">
        <v>44223000</v>
      </c>
      <c r="I28" s="4">
        <v>20802000</v>
      </c>
      <c r="J28" s="4">
        <v>46232000</v>
      </c>
      <c r="K28">
        <v>3.05</v>
      </c>
      <c r="L28" s="4">
        <v>3490000</v>
      </c>
      <c r="M28" s="4">
        <v>25498000</v>
      </c>
      <c r="O28">
        <f t="shared" si="13"/>
        <v>7.5834919536251943</v>
      </c>
      <c r="P28">
        <f t="shared" si="14"/>
        <v>174.51468392234943</v>
      </c>
      <c r="Q28">
        <f t="shared" si="15"/>
        <v>11.509043758001509</v>
      </c>
      <c r="R28">
        <f t="shared" si="16"/>
        <v>1.1289482253337675</v>
      </c>
      <c r="S28">
        <f t="shared" si="17"/>
        <v>22.012444001991039</v>
      </c>
      <c r="T28">
        <f t="shared" si="18"/>
        <v>0.95654525004326008</v>
      </c>
      <c r="U28">
        <f t="shared" si="19"/>
        <v>0.18940627374362315</v>
      </c>
      <c r="V28">
        <f t="shared" si="20"/>
        <v>0.9269640455156869</v>
      </c>
      <c r="X28" s="6">
        <v>167.52</v>
      </c>
      <c r="Y28" s="12"/>
      <c r="Z28">
        <f t="shared" si="21"/>
        <v>46.634615384615365</v>
      </c>
      <c r="AA28">
        <f t="shared" si="22"/>
        <v>6.2965039556182907</v>
      </c>
      <c r="AB28">
        <f t="shared" si="23"/>
        <v>54.924590163934432</v>
      </c>
      <c r="AC28">
        <f t="shared" si="24"/>
        <v>95.475559980089599</v>
      </c>
      <c r="AD28">
        <f t="shared" si="25"/>
        <v>23.116475858636136</v>
      </c>
      <c r="AE28" s="12"/>
    </row>
    <row r="29" spans="1:31">
      <c r="A29">
        <v>1</v>
      </c>
      <c r="B29">
        <v>2018</v>
      </c>
      <c r="C29" s="5">
        <v>1154000</v>
      </c>
      <c r="D29" s="4">
        <v>24947000</v>
      </c>
      <c r="E29" s="4">
        <v>2404000</v>
      </c>
      <c r="F29" s="4">
        <v>1687000</v>
      </c>
      <c r="G29" s="4">
        <v>18133000</v>
      </c>
      <c r="H29" s="4">
        <v>44963000</v>
      </c>
      <c r="I29" s="4">
        <v>21214000</v>
      </c>
      <c r="J29" s="4">
        <v>46650000</v>
      </c>
      <c r="K29">
        <v>2.08</v>
      </c>
      <c r="L29" s="4">
        <v>3599000</v>
      </c>
      <c r="M29" s="4">
        <v>25793000</v>
      </c>
      <c r="O29">
        <f t="shared" si="13"/>
        <v>5.153269024651661</v>
      </c>
      <c r="P29">
        <f t="shared" si="14"/>
        <v>142.50148192056906</v>
      </c>
      <c r="Q29">
        <f t="shared" si="15"/>
        <v>9.6364292299675309</v>
      </c>
      <c r="R29">
        <f t="shared" si="16"/>
        <v>1.1699112116031545</v>
      </c>
      <c r="S29">
        <f t="shared" si="17"/>
        <v>26.652637818612924</v>
      </c>
      <c r="T29">
        <f t="shared" si="18"/>
        <v>0.96383708467309759</v>
      </c>
      <c r="U29">
        <f t="shared" si="19"/>
        <v>0.19847791319693378</v>
      </c>
      <c r="V29">
        <f t="shared" si="20"/>
        <v>0.93860989810771467</v>
      </c>
      <c r="X29" s="13">
        <v>155.86000000000001</v>
      </c>
      <c r="Y29" s="12"/>
      <c r="Z29">
        <f t="shared" si="21"/>
        <v>35.947712418300654</v>
      </c>
      <c r="AA29">
        <f t="shared" si="22"/>
        <v>7.2097823385577433</v>
      </c>
      <c r="AB29">
        <f t="shared" si="23"/>
        <v>74.932692307692307</v>
      </c>
      <c r="AC29">
        <f t="shared" si="24"/>
        <v>106.6167397747481</v>
      </c>
      <c r="AD29">
        <f t="shared" si="25"/>
        <v>27.024007113218733</v>
      </c>
      <c r="AE29" s="12"/>
    </row>
    <row r="30" spans="1:31">
      <c r="C30" s="4"/>
      <c r="D30" s="4"/>
      <c r="E30" s="4"/>
      <c r="F30" s="4"/>
      <c r="G30" s="4"/>
      <c r="H30" s="4"/>
      <c r="I30" s="4"/>
      <c r="J30" s="4">
        <v>44529000</v>
      </c>
      <c r="K30">
        <v>1.53</v>
      </c>
      <c r="L30" s="4"/>
      <c r="M30" s="4"/>
      <c r="X30" s="13"/>
      <c r="Y30" s="12"/>
    </row>
    <row r="31" spans="1:31">
      <c r="B31" s="2"/>
      <c r="J31" s="4"/>
      <c r="M31" s="4"/>
    </row>
    <row r="32" spans="1:31">
      <c r="C32">
        <f>AVERAGE(C3:C29)</f>
        <v>1054407.4074074074</v>
      </c>
      <c r="O32">
        <f t="shared" ref="O32:AD32" si="26">AVERAGE(O3:O30)</f>
        <v>5.3345930393676486</v>
      </c>
      <c r="P32">
        <f t="shared" si="26"/>
        <v>160.34151031219298</v>
      </c>
      <c r="Q32">
        <f t="shared" si="26"/>
        <v>10.200559911582706</v>
      </c>
      <c r="R32">
        <f t="shared" si="26"/>
        <v>1.1894823582576521</v>
      </c>
      <c r="S32">
        <f t="shared" si="26"/>
        <v>28.140403860649421</v>
      </c>
      <c r="T32">
        <f t="shared" si="26"/>
        <v>0.99372719551265565</v>
      </c>
      <c r="U32">
        <f t="shared" si="26"/>
        <v>0.17311362676585804</v>
      </c>
      <c r="V32">
        <f t="shared" si="26"/>
        <v>0.99063480339231724</v>
      </c>
      <c r="Z32">
        <f t="shared" si="26"/>
        <v>6.9976239058244296</v>
      </c>
      <c r="AA32">
        <f t="shared" si="26"/>
        <v>7.8296816010952268</v>
      </c>
      <c r="AB32">
        <f t="shared" si="26"/>
        <v>78.962684069022743</v>
      </c>
      <c r="AC32">
        <f t="shared" si="26"/>
        <v>113.89720578840401</v>
      </c>
      <c r="AD32">
        <f t="shared" si="26"/>
        <v>29.312571127238183</v>
      </c>
    </row>
  </sheetData>
  <sortState xmlns:xlrd2="http://schemas.microsoft.com/office/spreadsheetml/2017/richdata2" ref="A2:A5">
    <sortCondition descending="1" ref="A2:A5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D02A3-D2F7-425D-A462-14C4882E3B38}">
  <dimension ref="A1:AD31"/>
  <sheetViews>
    <sheetView workbookViewId="0">
      <selection activeCell="C1" sqref="C1"/>
    </sheetView>
  </sheetViews>
  <sheetFormatPr defaultRowHeight="14.4"/>
  <cols>
    <col min="2" max="2" width="11.6640625" customWidth="1"/>
    <col min="3" max="3" width="11.109375" bestFit="1" customWidth="1"/>
    <col min="4" max="4" width="9.5546875" bestFit="1" customWidth="1"/>
    <col min="6" max="6" width="10.33203125" bestFit="1" customWidth="1"/>
    <col min="7" max="10" width="9.5546875" bestFit="1" customWidth="1"/>
    <col min="12" max="12" width="18.88671875" customWidth="1"/>
    <col min="13" max="13" width="9.5546875" bestFit="1" customWidth="1"/>
  </cols>
  <sheetData>
    <row r="1" spans="1:30" ht="43.2">
      <c r="A1" t="s">
        <v>1</v>
      </c>
      <c r="B1" t="s">
        <v>2</v>
      </c>
      <c r="C1" s="1" t="s">
        <v>20</v>
      </c>
      <c r="D1" s="2" t="s">
        <v>21</v>
      </c>
      <c r="E1" s="1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3" t="s">
        <v>28</v>
      </c>
      <c r="L1" s="3" t="s">
        <v>29</v>
      </c>
      <c r="M1" t="s">
        <v>30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12" t="s">
        <v>31</v>
      </c>
      <c r="Y1" s="12" t="s">
        <v>32</v>
      </c>
      <c r="Z1" s="12" t="s">
        <v>11</v>
      </c>
      <c r="AA1" s="12" t="s">
        <v>12</v>
      </c>
      <c r="AB1" s="12" t="s">
        <v>13</v>
      </c>
      <c r="AC1" s="12" t="s">
        <v>14</v>
      </c>
      <c r="AD1" s="12" t="s">
        <v>15</v>
      </c>
    </row>
    <row r="2" spans="1:30">
      <c r="A2">
        <v>4</v>
      </c>
      <c r="B2">
        <v>2024</v>
      </c>
      <c r="C2" s="3">
        <v>125420.88</v>
      </c>
      <c r="D2" s="4">
        <v>3121000</v>
      </c>
      <c r="E2" s="4">
        <v>-128000</v>
      </c>
      <c r="F2" s="4">
        <v>-2755000</v>
      </c>
      <c r="G2" s="4">
        <v>2370000</v>
      </c>
      <c r="H2" s="4">
        <v>6214000</v>
      </c>
      <c r="I2" s="4">
        <v>1877000</v>
      </c>
      <c r="J2" s="4">
        <v>3459000</v>
      </c>
      <c r="K2">
        <v>-1.04</v>
      </c>
      <c r="L2" s="4">
        <v>1316000</v>
      </c>
      <c r="M2" s="4">
        <v>4221000</v>
      </c>
      <c r="O2">
        <f>(E2/J2)*100</f>
        <v>-3.7004914715235619</v>
      </c>
      <c r="P2">
        <f>(E2/F2)*100</f>
        <v>4.6460980036297634</v>
      </c>
      <c r="Q2">
        <f>(E2/D2)*100</f>
        <v>-4.1012495994873435</v>
      </c>
      <c r="R2">
        <f>I2/G2</f>
        <v>0.79198312236286916</v>
      </c>
      <c r="S2">
        <f>H2/F2</f>
        <v>-2.2555353901996371</v>
      </c>
      <c r="T2">
        <f>H2/J2</f>
        <v>1.796472969066204</v>
      </c>
      <c r="U2">
        <f>L2/G2</f>
        <v>0.55527426160337556</v>
      </c>
      <c r="V2">
        <f>M2/(M2+F2)</f>
        <v>2.8792633015006821</v>
      </c>
      <c r="X2" s="6">
        <v>44.32</v>
      </c>
      <c r="Y2" s="12"/>
      <c r="Z2">
        <f>((K2-K3)/K3)*100</f>
        <v>73.333333333333357</v>
      </c>
      <c r="AA2">
        <f>X2*C2/D2</f>
        <v>1.7810488310157002</v>
      </c>
      <c r="AB2">
        <f>X2/K2</f>
        <v>-42.615384615384613</v>
      </c>
      <c r="AC2">
        <f>X2*C2/F2</f>
        <v>-2.0176600368784032</v>
      </c>
      <c r="AD2">
        <f>0.5*(J2+J3)/F2</f>
        <v>-1.2473684210526317</v>
      </c>
    </row>
    <row r="3" spans="1:30">
      <c r="A3">
        <v>3</v>
      </c>
      <c r="B3">
        <v>2024</v>
      </c>
      <c r="C3" s="7">
        <v>123579.9</v>
      </c>
      <c r="D3" s="4">
        <v>2884000</v>
      </c>
      <c r="E3" s="4">
        <v>-74000</v>
      </c>
      <c r="F3" s="4">
        <v>-2733000</v>
      </c>
      <c r="G3" s="4">
        <v>2169000</v>
      </c>
      <c r="H3" s="4">
        <v>6147000</v>
      </c>
      <c r="I3" s="4">
        <v>1812000</v>
      </c>
      <c r="J3" s="4">
        <v>3414000</v>
      </c>
      <c r="K3">
        <v>-0.6</v>
      </c>
      <c r="L3" s="4">
        <v>1296000</v>
      </c>
      <c r="M3" s="4">
        <v>3945000</v>
      </c>
      <c r="O3">
        <f>(E3/J3)*100</f>
        <v>-2.1675454012888107</v>
      </c>
      <c r="P3">
        <f t="shared" ref="P3:P29" si="0">(E3/F3)*100</f>
        <v>2.7076472740578121</v>
      </c>
      <c r="Q3">
        <f t="shared" ref="Q3:Q29" si="1">(E3/D3)*100</f>
        <v>-2.5658807212205268</v>
      </c>
      <c r="R3">
        <f>I3/G3</f>
        <v>0.83540802213001386</v>
      </c>
      <c r="S3">
        <f t="shared" ref="S3:S29" si="2">H3/F3</f>
        <v>-2.2491767288693745</v>
      </c>
      <c r="T3">
        <f>H3/J3</f>
        <v>1.8005272407732864</v>
      </c>
      <c r="U3">
        <f t="shared" ref="U3:U29" si="3">L3/G3</f>
        <v>0.59751037344398339</v>
      </c>
      <c r="V3">
        <f t="shared" ref="V3:V29" si="4">M3/(M3+F3)</f>
        <v>3.254950495049505</v>
      </c>
      <c r="X3" s="13">
        <v>56.18</v>
      </c>
      <c r="Y3" s="12"/>
      <c r="Z3">
        <f t="shared" ref="Z3:Z29" si="5">((K3-K4)/K4)*100</f>
        <v>76.470588235294102</v>
      </c>
      <c r="AA3">
        <f t="shared" ref="AA3:AA29" si="6">X3*C3/D3</f>
        <v>2.4073227399445214</v>
      </c>
      <c r="AB3">
        <f t="shared" ref="AB3:AB29" si="7">X3/K3</f>
        <v>-93.63333333333334</v>
      </c>
      <c r="AC3">
        <f t="shared" ref="AC3:AC29" si="8">X3*C3/F3</f>
        <v>-2.5403288627881446</v>
      </c>
      <c r="AD3">
        <f t="shared" ref="AD3:AD29" si="9">0.5*(J3+J4)/F3</f>
        <v>-1.2532016099524332</v>
      </c>
    </row>
    <row r="4" spans="1:30">
      <c r="A4">
        <v>2</v>
      </c>
      <c r="B4">
        <v>2024</v>
      </c>
      <c r="C4" s="7">
        <v>122043.29</v>
      </c>
      <c r="D4" s="4">
        <v>3117000</v>
      </c>
      <c r="E4" s="4">
        <v>-42000</v>
      </c>
      <c r="F4" s="4">
        <v>-2760000</v>
      </c>
      <c r="G4" s="4">
        <v>2207000</v>
      </c>
      <c r="H4" s="4">
        <v>6196000</v>
      </c>
      <c r="I4" s="4">
        <v>1822000</v>
      </c>
      <c r="J4" s="4">
        <v>3436000</v>
      </c>
      <c r="K4">
        <v>-0.34</v>
      </c>
      <c r="L4" s="4">
        <v>1304000</v>
      </c>
      <c r="M4" s="4">
        <v>3952000</v>
      </c>
      <c r="O4">
        <f>(E4/J4)*100</f>
        <v>-1.2223515715948778</v>
      </c>
      <c r="P4">
        <f t="shared" si="0"/>
        <v>1.5217391304347827</v>
      </c>
      <c r="Q4">
        <f t="shared" si="1"/>
        <v>-1.3474494706448508</v>
      </c>
      <c r="R4">
        <f t="shared" ref="R4:R29" si="10">I4/G4</f>
        <v>0.82555505210693247</v>
      </c>
      <c r="S4">
        <f t="shared" si="2"/>
        <v>-2.2449275362318839</v>
      </c>
      <c r="T4">
        <f>H4/J4</f>
        <v>1.8032596041909197</v>
      </c>
      <c r="U4">
        <f t="shared" si="3"/>
        <v>0.59084730403262342</v>
      </c>
      <c r="V4">
        <f t="shared" si="4"/>
        <v>3.3154362416107381</v>
      </c>
      <c r="X4" s="13">
        <v>52.73</v>
      </c>
      <c r="Y4" s="12"/>
      <c r="Z4">
        <f t="shared" si="5"/>
        <v>-83.495145631067956</v>
      </c>
      <c r="AA4">
        <f t="shared" si="6"/>
        <v>2.0645950213987807</v>
      </c>
      <c r="AB4">
        <f t="shared" si="7"/>
        <v>-155.08823529411762</v>
      </c>
      <c r="AC4">
        <f t="shared" si="8"/>
        <v>-2.3316458991666664</v>
      </c>
      <c r="AD4">
        <f t="shared" si="9"/>
        <v>-1.2094202898550726</v>
      </c>
    </row>
    <row r="5" spans="1:30">
      <c r="A5">
        <v>1</v>
      </c>
      <c r="B5">
        <v>2024</v>
      </c>
      <c r="C5" s="7">
        <v>120428.3</v>
      </c>
      <c r="D5" s="4">
        <v>2729000</v>
      </c>
      <c r="E5" s="4">
        <v>-248000</v>
      </c>
      <c r="F5" s="4">
        <v>-2825000</v>
      </c>
      <c r="G5" s="4">
        <v>2025000</v>
      </c>
      <c r="H5" s="4">
        <v>6065000</v>
      </c>
      <c r="I5" s="4">
        <v>1588000</v>
      </c>
      <c r="J5" s="4">
        <v>3240000</v>
      </c>
      <c r="K5">
        <v>-2.06</v>
      </c>
      <c r="L5" s="4">
        <v>1107000</v>
      </c>
      <c r="M5" s="4">
        <v>4000000</v>
      </c>
      <c r="O5">
        <f t="shared" ref="O5:O29" si="11">(E5/J5)*100</f>
        <v>-7.6543209876543212</v>
      </c>
      <c r="P5">
        <f t="shared" si="0"/>
        <v>8.7787610619469021</v>
      </c>
      <c r="Q5">
        <f t="shared" si="1"/>
        <v>-9.087577867350678</v>
      </c>
      <c r="R5">
        <f t="shared" si="10"/>
        <v>0.78419753086419752</v>
      </c>
      <c r="S5">
        <f t="shared" si="2"/>
        <v>-2.1469026548672567</v>
      </c>
      <c r="T5">
        <f t="shared" ref="T5:T29" si="12">H5/J5</f>
        <v>1.8719135802469136</v>
      </c>
      <c r="U5">
        <f t="shared" si="3"/>
        <v>0.54666666666666663</v>
      </c>
      <c r="V5">
        <f t="shared" si="4"/>
        <v>3.4042553191489362</v>
      </c>
      <c r="X5" s="13">
        <v>67.88</v>
      </c>
      <c r="Y5" s="12"/>
      <c r="Z5">
        <f t="shared" si="5"/>
        <v>34.640522875816991</v>
      </c>
      <c r="AA5">
        <f t="shared" si="6"/>
        <v>2.995482962257237</v>
      </c>
      <c r="AB5">
        <f t="shared" si="7"/>
        <v>-32.95145631067961</v>
      </c>
      <c r="AC5">
        <f t="shared" si="8"/>
        <v>-2.8936895589380529</v>
      </c>
      <c r="AD5">
        <f t="shared" si="9"/>
        <v>-1.1883185840707964</v>
      </c>
    </row>
    <row r="6" spans="1:30">
      <c r="A6">
        <v>4</v>
      </c>
      <c r="B6">
        <v>2023</v>
      </c>
      <c r="C6" s="7">
        <v>118148.86</v>
      </c>
      <c r="D6" s="4">
        <v>3114000</v>
      </c>
      <c r="E6" s="4">
        <v>-174000</v>
      </c>
      <c r="F6" s="4">
        <v>-2707000</v>
      </c>
      <c r="G6" s="4">
        <v>2183000</v>
      </c>
      <c r="H6" s="4">
        <v>6181000</v>
      </c>
      <c r="I6" s="4">
        <v>1855000</v>
      </c>
      <c r="J6" s="4">
        <v>3474000</v>
      </c>
      <c r="K6">
        <v>-1.53</v>
      </c>
      <c r="L6" s="4">
        <v>1322000</v>
      </c>
      <c r="M6" s="4">
        <v>3954000</v>
      </c>
      <c r="O6">
        <f t="shared" si="11"/>
        <v>-5.0086355785837648</v>
      </c>
      <c r="P6">
        <f t="shared" si="0"/>
        <v>6.4277798300701878</v>
      </c>
      <c r="Q6">
        <f t="shared" si="1"/>
        <v>-5.5876685934489405</v>
      </c>
      <c r="R6">
        <f t="shared" si="10"/>
        <v>0.8497480531378836</v>
      </c>
      <c r="S6">
        <f t="shared" si="2"/>
        <v>-2.2833394902105653</v>
      </c>
      <c r="T6">
        <f t="shared" si="12"/>
        <v>1.779217040875072</v>
      </c>
      <c r="U6">
        <f t="shared" si="3"/>
        <v>0.60558863948694452</v>
      </c>
      <c r="V6">
        <f t="shared" si="4"/>
        <v>3.1708099438652768</v>
      </c>
      <c r="X6" s="13">
        <v>61.7</v>
      </c>
      <c r="Y6" s="12"/>
      <c r="Z6">
        <f t="shared" si="5"/>
        <v>9.2857142857142936</v>
      </c>
      <c r="AA6">
        <f t="shared" si="6"/>
        <v>2.340971310854207</v>
      </c>
      <c r="AB6">
        <f t="shared" si="7"/>
        <v>-40.326797385620914</v>
      </c>
      <c r="AC6">
        <f t="shared" si="8"/>
        <v>-2.6929385526413006</v>
      </c>
      <c r="AD6">
        <f t="shared" si="9"/>
        <v>-1.2622829700775766</v>
      </c>
    </row>
    <row r="7" spans="1:30">
      <c r="A7">
        <v>3</v>
      </c>
      <c r="B7">
        <v>2023</v>
      </c>
      <c r="C7" s="7">
        <v>116180.84</v>
      </c>
      <c r="D7" s="4">
        <v>2944000</v>
      </c>
      <c r="E7" s="4">
        <v>-163000</v>
      </c>
      <c r="F7" s="4">
        <v>-2708000</v>
      </c>
      <c r="G7" s="4">
        <v>1996000</v>
      </c>
      <c r="H7" s="4">
        <v>6068000</v>
      </c>
      <c r="I7" s="4">
        <v>1784000</v>
      </c>
      <c r="J7" s="4">
        <v>3360000</v>
      </c>
      <c r="K7">
        <v>-1.4</v>
      </c>
      <c r="L7" s="4">
        <v>1281000</v>
      </c>
      <c r="M7" s="4">
        <v>4034000</v>
      </c>
      <c r="O7">
        <f t="shared" si="11"/>
        <v>-4.8511904761904763</v>
      </c>
      <c r="P7">
        <f t="shared" si="0"/>
        <v>6.0192023633677989</v>
      </c>
      <c r="Q7">
        <f t="shared" si="1"/>
        <v>-5.5366847826086962</v>
      </c>
      <c r="R7">
        <f t="shared" si="10"/>
        <v>0.89378757515030061</v>
      </c>
      <c r="S7">
        <f t="shared" si="2"/>
        <v>-2.2407680945347122</v>
      </c>
      <c r="T7">
        <f t="shared" si="12"/>
        <v>1.805952380952381</v>
      </c>
      <c r="U7">
        <f t="shared" si="3"/>
        <v>0.64178356713426854</v>
      </c>
      <c r="V7">
        <f t="shared" si="4"/>
        <v>3.042232277526395</v>
      </c>
      <c r="X7" s="12">
        <v>60.57</v>
      </c>
      <c r="Y7" s="12"/>
      <c r="Z7">
        <f t="shared" si="5"/>
        <v>241.46341463414635</v>
      </c>
      <c r="AA7">
        <f t="shared" si="6"/>
        <v>2.3903102849184781</v>
      </c>
      <c r="AB7">
        <f t="shared" si="7"/>
        <v>-43.26428571428572</v>
      </c>
      <c r="AC7">
        <f t="shared" si="8"/>
        <v>-2.5986238843426883</v>
      </c>
      <c r="AD7">
        <f t="shared" si="9"/>
        <v>-1.2448301329394387</v>
      </c>
    </row>
    <row r="8" spans="1:30">
      <c r="A8">
        <v>2</v>
      </c>
      <c r="B8">
        <v>2023</v>
      </c>
      <c r="C8" s="7">
        <v>112610.65</v>
      </c>
      <c r="D8" s="4">
        <v>3171000</v>
      </c>
      <c r="E8" s="4">
        <v>-46000</v>
      </c>
      <c r="F8" s="4">
        <v>-2698000</v>
      </c>
      <c r="G8" s="4">
        <v>1974000</v>
      </c>
      <c r="H8" s="4">
        <v>6080000</v>
      </c>
      <c r="I8" s="4">
        <v>1774000</v>
      </c>
      <c r="J8" s="4">
        <v>3382000</v>
      </c>
      <c r="K8">
        <v>-0.41</v>
      </c>
      <c r="L8" s="4">
        <v>1249000</v>
      </c>
      <c r="M8" s="4">
        <v>4066000</v>
      </c>
      <c r="O8">
        <f t="shared" si="11"/>
        <v>-1.3601419278533411</v>
      </c>
      <c r="P8">
        <f t="shared" si="0"/>
        <v>1.7049666419570051</v>
      </c>
      <c r="Q8">
        <f t="shared" si="1"/>
        <v>-1.4506464837590665</v>
      </c>
      <c r="R8">
        <f t="shared" si="10"/>
        <v>0.89868287740628161</v>
      </c>
      <c r="S8">
        <f t="shared" si="2"/>
        <v>-2.2535211267605635</v>
      </c>
      <c r="T8">
        <f t="shared" si="12"/>
        <v>1.797752808988764</v>
      </c>
      <c r="U8">
        <f t="shared" si="3"/>
        <v>0.63272543059777098</v>
      </c>
      <c r="V8">
        <f t="shared" si="4"/>
        <v>2.9722222222222223</v>
      </c>
      <c r="X8" s="13">
        <v>65.010000000000005</v>
      </c>
      <c r="Y8" s="12"/>
      <c r="Z8">
        <f t="shared" si="5"/>
        <v>-87.267080745341602</v>
      </c>
      <c r="AA8">
        <f t="shared" si="6"/>
        <v>2.308678131977294</v>
      </c>
      <c r="AB8">
        <f t="shared" si="7"/>
        <v>-158.56097560975613</v>
      </c>
      <c r="AC8">
        <f t="shared" si="8"/>
        <v>-2.7134241499258711</v>
      </c>
      <c r="AD8">
        <f t="shared" si="9"/>
        <v>-1.2220163083765752</v>
      </c>
    </row>
    <row r="9" spans="1:30">
      <c r="A9">
        <v>1</v>
      </c>
      <c r="B9">
        <v>2023</v>
      </c>
      <c r="C9" s="7">
        <v>111237.75</v>
      </c>
      <c r="D9" s="4">
        <v>2774000</v>
      </c>
      <c r="E9" s="4">
        <v>-355000</v>
      </c>
      <c r="F9" s="4">
        <v>-2745000</v>
      </c>
      <c r="G9" s="4">
        <v>1909000</v>
      </c>
      <c r="H9" s="4">
        <v>5957000</v>
      </c>
      <c r="I9" s="4">
        <v>1607000</v>
      </c>
      <c r="J9" s="4">
        <v>3212000</v>
      </c>
      <c r="K9">
        <v>-3.22</v>
      </c>
      <c r="L9" s="4">
        <v>970000</v>
      </c>
      <c r="M9" s="4">
        <v>4005000</v>
      </c>
      <c r="O9">
        <f t="shared" si="11"/>
        <v>-11.052303860523038</v>
      </c>
      <c r="P9">
        <f t="shared" si="0"/>
        <v>12.932604735883423</v>
      </c>
      <c r="Q9">
        <f t="shared" si="1"/>
        <v>-12.797404470079307</v>
      </c>
      <c r="R9">
        <f t="shared" si="10"/>
        <v>0.8418019905709796</v>
      </c>
      <c r="S9">
        <f t="shared" si="2"/>
        <v>-2.1701275045537343</v>
      </c>
      <c r="T9">
        <f t="shared" si="12"/>
        <v>1.8546077210460772</v>
      </c>
      <c r="U9">
        <f t="shared" si="3"/>
        <v>0.50811943425877426</v>
      </c>
      <c r="V9">
        <f t="shared" si="4"/>
        <v>3.1785714285714284</v>
      </c>
      <c r="X9" s="13">
        <v>34.340000000000003</v>
      </c>
      <c r="Y9" s="12"/>
      <c r="Z9">
        <f t="shared" si="5"/>
        <v>-2.7190332326283944</v>
      </c>
      <c r="AA9">
        <f t="shared" si="6"/>
        <v>1.3770383327325164</v>
      </c>
      <c r="AB9">
        <f t="shared" si="7"/>
        <v>-10.664596273291925</v>
      </c>
      <c r="AC9">
        <f t="shared" si="8"/>
        <v>-1.3915862786885247</v>
      </c>
      <c r="AD9">
        <f t="shared" si="9"/>
        <v>-1.2371584699453553</v>
      </c>
    </row>
    <row r="10" spans="1:30">
      <c r="A10">
        <v>4</v>
      </c>
      <c r="B10">
        <v>2022</v>
      </c>
      <c r="C10" s="7">
        <v>108595.26</v>
      </c>
      <c r="D10" s="4">
        <v>3101000</v>
      </c>
      <c r="E10" s="4">
        <v>-351000</v>
      </c>
      <c r="F10" s="4">
        <v>-2550000</v>
      </c>
      <c r="G10" s="4">
        <v>2072000</v>
      </c>
      <c r="H10" s="4">
        <v>6130000</v>
      </c>
      <c r="I10" s="4">
        <v>1933000</v>
      </c>
      <c r="J10" s="4">
        <v>3580000</v>
      </c>
      <c r="K10">
        <v>-3.31</v>
      </c>
      <c r="L10" s="4">
        <v>1050000</v>
      </c>
      <c r="M10" s="4">
        <v>4030000</v>
      </c>
      <c r="O10">
        <f t="shared" si="11"/>
        <v>-9.8044692737430168</v>
      </c>
      <c r="P10">
        <f t="shared" si="0"/>
        <v>13.76470588235294</v>
      </c>
      <c r="Q10">
        <f t="shared" si="1"/>
        <v>-11.318929377620123</v>
      </c>
      <c r="R10">
        <f t="shared" si="10"/>
        <v>0.93291505791505791</v>
      </c>
      <c r="S10">
        <f t="shared" si="2"/>
        <v>-2.4039215686274509</v>
      </c>
      <c r="T10">
        <f t="shared" si="12"/>
        <v>1.7122905027932962</v>
      </c>
      <c r="U10">
        <f t="shared" si="3"/>
        <v>0.5067567567567568</v>
      </c>
      <c r="V10">
        <f t="shared" si="4"/>
        <v>2.7229729729729728</v>
      </c>
      <c r="X10" s="12">
        <v>32.89</v>
      </c>
      <c r="Y10" s="12"/>
      <c r="Z10">
        <f t="shared" si="5"/>
        <v>24.436090225563905</v>
      </c>
      <c r="AA10">
        <f t="shared" si="6"/>
        <v>1.1517891329893584</v>
      </c>
      <c r="AB10">
        <f t="shared" si="7"/>
        <v>-9.9365558912386707</v>
      </c>
      <c r="AC10">
        <f t="shared" si="8"/>
        <v>-1.4006659221176472</v>
      </c>
      <c r="AD10">
        <f t="shared" si="9"/>
        <v>-1.418235294117647</v>
      </c>
    </row>
    <row r="11" spans="1:30">
      <c r="A11">
        <v>3</v>
      </c>
      <c r="B11">
        <v>2022</v>
      </c>
      <c r="C11" s="7">
        <v>106463.94</v>
      </c>
      <c r="D11" s="4">
        <v>2840000</v>
      </c>
      <c r="E11" s="4">
        <v>-283000</v>
      </c>
      <c r="F11" s="4">
        <v>-2378000</v>
      </c>
      <c r="G11" s="4">
        <v>1961000</v>
      </c>
      <c r="H11" s="4">
        <v>6031000</v>
      </c>
      <c r="I11" s="4">
        <v>2004000</v>
      </c>
      <c r="J11" s="4">
        <v>3653000</v>
      </c>
      <c r="K11">
        <v>-2.66</v>
      </c>
      <c r="L11" s="4">
        <v>731000</v>
      </c>
      <c r="M11" s="4">
        <v>4043000</v>
      </c>
      <c r="O11">
        <f t="shared" si="11"/>
        <v>-7.7470572132493833</v>
      </c>
      <c r="P11">
        <f t="shared" si="0"/>
        <v>11.90075693860387</v>
      </c>
      <c r="Q11">
        <f t="shared" si="1"/>
        <v>-9.964788732394366</v>
      </c>
      <c r="R11">
        <f t="shared" si="10"/>
        <v>1.0219275879653238</v>
      </c>
      <c r="S11">
        <f t="shared" si="2"/>
        <v>-2.5361648444070646</v>
      </c>
      <c r="T11">
        <f t="shared" si="12"/>
        <v>1.6509718039967149</v>
      </c>
      <c r="U11">
        <f t="shared" si="3"/>
        <v>0.37276899541050484</v>
      </c>
      <c r="V11">
        <f t="shared" si="4"/>
        <v>2.4282282282282281</v>
      </c>
      <c r="X11" s="13">
        <v>32.549999999999997</v>
      </c>
      <c r="Y11" s="12"/>
      <c r="Z11">
        <f t="shared" si="5"/>
        <v>-25.905292479108628</v>
      </c>
      <c r="AA11">
        <f t="shared" si="6"/>
        <v>1.2202117066901408</v>
      </c>
      <c r="AB11">
        <f t="shared" si="7"/>
        <v>-12.236842105263156</v>
      </c>
      <c r="AC11">
        <f t="shared" si="8"/>
        <v>-1.4572755454163162</v>
      </c>
      <c r="AD11">
        <f t="shared" si="9"/>
        <v>-1.6297308662741801</v>
      </c>
    </row>
    <row r="12" spans="1:30">
      <c r="A12">
        <v>2</v>
      </c>
      <c r="B12">
        <v>2022</v>
      </c>
      <c r="C12" s="7">
        <v>105542.28</v>
      </c>
      <c r="D12" s="4">
        <v>3284000</v>
      </c>
      <c r="E12" s="4">
        <v>-378000</v>
      </c>
      <c r="F12" s="4">
        <v>-2145000</v>
      </c>
      <c r="G12" s="4">
        <v>2218000</v>
      </c>
      <c r="H12" s="4">
        <v>6243000</v>
      </c>
      <c r="I12" s="4">
        <v>2460000</v>
      </c>
      <c r="J12" s="4">
        <v>4098000</v>
      </c>
      <c r="K12">
        <v>-3.59</v>
      </c>
      <c r="L12" s="4">
        <v>1094000</v>
      </c>
      <c r="M12" s="4">
        <v>3993000</v>
      </c>
      <c r="O12">
        <f t="shared" si="11"/>
        <v>-9.2240117130307464</v>
      </c>
      <c r="P12">
        <f t="shared" si="0"/>
        <v>17.622377622377623</v>
      </c>
      <c r="Q12">
        <f t="shared" si="1"/>
        <v>-11.510353227771011</v>
      </c>
      <c r="R12">
        <f t="shared" si="10"/>
        <v>1.1091073038773669</v>
      </c>
      <c r="S12">
        <f t="shared" si="2"/>
        <v>-2.9104895104895103</v>
      </c>
      <c r="T12">
        <f t="shared" si="12"/>
        <v>1.5234260614934114</v>
      </c>
      <c r="U12">
        <f t="shared" si="3"/>
        <v>0.49323715058611362</v>
      </c>
      <c r="V12">
        <f t="shared" si="4"/>
        <v>2.1607142857142856</v>
      </c>
      <c r="X12" s="13">
        <v>43.56</v>
      </c>
      <c r="Y12" s="12"/>
      <c r="Z12">
        <f t="shared" si="5"/>
        <v>18.09210526315789</v>
      </c>
      <c r="AA12">
        <f t="shared" si="6"/>
        <v>1.3999457115712548</v>
      </c>
      <c r="AB12">
        <f t="shared" si="7"/>
        <v>-12.133704735376046</v>
      </c>
      <c r="AC12">
        <f t="shared" si="8"/>
        <v>-2.1433201476923078</v>
      </c>
      <c r="AD12">
        <f t="shared" si="9"/>
        <v>-1.9473193473193473</v>
      </c>
    </row>
    <row r="13" spans="1:30">
      <c r="A13">
        <v>1</v>
      </c>
      <c r="B13">
        <v>2022</v>
      </c>
      <c r="C13" s="7">
        <v>104906.07</v>
      </c>
      <c r="D13" s="4">
        <v>2993000</v>
      </c>
      <c r="E13" s="4">
        <v>-319000</v>
      </c>
      <c r="F13" s="4">
        <v>-1904000</v>
      </c>
      <c r="G13" s="4">
        <v>2199000</v>
      </c>
      <c r="H13" s="4">
        <v>6160000</v>
      </c>
      <c r="I13" s="4">
        <v>2680000</v>
      </c>
      <c r="J13" s="4">
        <v>4256000</v>
      </c>
      <c r="K13">
        <v>-3.04</v>
      </c>
      <c r="L13" s="4">
        <v>1200000</v>
      </c>
      <c r="M13" s="4">
        <v>3935000</v>
      </c>
      <c r="O13">
        <f t="shared" si="11"/>
        <v>-7.4953007518796992</v>
      </c>
      <c r="P13">
        <f t="shared" si="0"/>
        <v>16.754201680672267</v>
      </c>
      <c r="Q13">
        <f t="shared" si="1"/>
        <v>-10.658202472435683</v>
      </c>
      <c r="R13">
        <f t="shared" si="10"/>
        <v>1.2187357889949977</v>
      </c>
      <c r="S13">
        <f t="shared" si="2"/>
        <v>-3.2352941176470589</v>
      </c>
      <c r="T13">
        <f t="shared" si="12"/>
        <v>1.4473684210526316</v>
      </c>
      <c r="U13">
        <f t="shared" si="3"/>
        <v>0.54570259208731242</v>
      </c>
      <c r="V13">
        <f t="shared" si="4"/>
        <v>1.9374692269817824</v>
      </c>
      <c r="X13" s="13">
        <v>110.78</v>
      </c>
      <c r="Y13" s="12"/>
      <c r="Z13">
        <f t="shared" si="5"/>
        <v>56.701030927835063</v>
      </c>
      <c r="AA13">
        <f t="shared" si="6"/>
        <v>3.8828915585031747</v>
      </c>
      <c r="AB13">
        <f t="shared" si="7"/>
        <v>-36.440789473684212</v>
      </c>
      <c r="AC13">
        <f t="shared" si="8"/>
        <v>-6.1037260685924375</v>
      </c>
      <c r="AD13">
        <f t="shared" si="9"/>
        <v>-2.3177521008403361</v>
      </c>
    </row>
    <row r="14" spans="1:30">
      <c r="A14">
        <v>4</v>
      </c>
      <c r="B14">
        <v>2021</v>
      </c>
      <c r="C14" s="7">
        <v>104842.7</v>
      </c>
      <c r="D14" s="4">
        <v>3251773</v>
      </c>
      <c r="E14" s="4">
        <v>-201641</v>
      </c>
      <c r="F14" s="4">
        <v>-1619000</v>
      </c>
      <c r="G14" s="4">
        <v>2217000</v>
      </c>
      <c r="H14" s="4">
        <v>6189000</v>
      </c>
      <c r="I14" s="4">
        <v>3012000</v>
      </c>
      <c r="J14" s="4">
        <v>4570000</v>
      </c>
      <c r="K14" s="15">
        <v>-1.94</v>
      </c>
      <c r="L14" s="4">
        <v>1706000</v>
      </c>
      <c r="M14" s="4">
        <v>3944000</v>
      </c>
      <c r="O14">
        <f t="shared" si="11"/>
        <v>-4.4122757111597375</v>
      </c>
      <c r="P14">
        <f t="shared" si="0"/>
        <v>12.454663372452131</v>
      </c>
      <c r="Q14">
        <f t="shared" si="1"/>
        <v>-6.200955601759409</v>
      </c>
      <c r="R14">
        <f t="shared" si="10"/>
        <v>1.3585926928281462</v>
      </c>
      <c r="S14">
        <f t="shared" si="2"/>
        <v>-3.8227300802964792</v>
      </c>
      <c r="T14">
        <f t="shared" si="12"/>
        <v>1.3542669584245077</v>
      </c>
      <c r="U14">
        <f t="shared" si="3"/>
        <v>0.76950834460983308</v>
      </c>
      <c r="V14">
        <f t="shared" si="4"/>
        <v>1.6963440860215053</v>
      </c>
      <c r="X14" s="13">
        <v>189.97</v>
      </c>
      <c r="Y14" s="12"/>
      <c r="Z14">
        <f t="shared" si="5"/>
        <v>158.66666666666666</v>
      </c>
      <c r="AA14">
        <f t="shared" si="6"/>
        <v>6.1249563604224528</v>
      </c>
      <c r="AB14">
        <f t="shared" si="7"/>
        <v>-97.922680412371136</v>
      </c>
      <c r="AC14">
        <f t="shared" si="8"/>
        <v>-12.302018356392836</v>
      </c>
      <c r="AD14">
        <f t="shared" si="9"/>
        <v>-2.7906785052501544</v>
      </c>
    </row>
    <row r="15" spans="1:30">
      <c r="A15">
        <v>3</v>
      </c>
      <c r="B15">
        <v>2021</v>
      </c>
      <c r="C15" s="7">
        <v>104230.5</v>
      </c>
      <c r="D15" s="4">
        <v>3121000</v>
      </c>
      <c r="E15" s="4">
        <v>-78000</v>
      </c>
      <c r="F15" s="4">
        <v>-1530081</v>
      </c>
      <c r="G15" s="4">
        <v>2030492</v>
      </c>
      <c r="H15" s="4">
        <v>5996298</v>
      </c>
      <c r="I15" s="4">
        <v>2955193</v>
      </c>
      <c r="J15" s="4">
        <v>4466217</v>
      </c>
      <c r="K15">
        <v>-0.75</v>
      </c>
      <c r="L15" s="4">
        <v>1864821</v>
      </c>
      <c r="M15" s="4">
        <v>3917070</v>
      </c>
      <c r="O15">
        <f t="shared" si="11"/>
        <v>-1.7464444741489276</v>
      </c>
      <c r="P15">
        <f t="shared" si="0"/>
        <v>5.0977693337803682</v>
      </c>
      <c r="Q15">
        <f t="shared" si="1"/>
        <v>-2.4991989746876002</v>
      </c>
      <c r="R15">
        <f t="shared" si="10"/>
        <v>1.4554073593986088</v>
      </c>
      <c r="S15">
        <f t="shared" si="2"/>
        <v>-3.9189415462318662</v>
      </c>
      <c r="T15">
        <f t="shared" si="12"/>
        <v>1.342589936852598</v>
      </c>
      <c r="U15">
        <f t="shared" si="3"/>
        <v>0.91840844484981965</v>
      </c>
      <c r="V15">
        <f t="shared" si="4"/>
        <v>1.6410088190603309</v>
      </c>
      <c r="X15" s="13">
        <v>255.51</v>
      </c>
      <c r="Y15" s="12"/>
      <c r="Z15">
        <f t="shared" si="5"/>
        <v>-165.78947368421052</v>
      </c>
      <c r="AA15">
        <f t="shared" si="6"/>
        <v>8.5331416388977885</v>
      </c>
      <c r="AB15">
        <f t="shared" si="7"/>
        <v>-340.68</v>
      </c>
      <c r="AC15">
        <f t="shared" si="8"/>
        <v>-17.405572028539666</v>
      </c>
      <c r="AD15">
        <f t="shared" si="9"/>
        <v>-2.989201552074694</v>
      </c>
    </row>
    <row r="16" spans="1:30">
      <c r="A16">
        <v>2</v>
      </c>
      <c r="B16">
        <v>2021</v>
      </c>
      <c r="C16" s="7">
        <v>103576.95</v>
      </c>
      <c r="D16" s="4">
        <v>3857000</v>
      </c>
      <c r="E16" s="4">
        <v>131000</v>
      </c>
      <c r="F16" s="4">
        <v>-1541878</v>
      </c>
      <c r="G16" s="4">
        <v>2225630</v>
      </c>
      <c r="H16" s="4">
        <v>6223102</v>
      </c>
      <c r="I16" s="4">
        <v>3133860</v>
      </c>
      <c r="J16" s="4">
        <v>4681224</v>
      </c>
      <c r="K16">
        <v>1.1399999999999999</v>
      </c>
      <c r="L16" s="4">
        <v>2078451</v>
      </c>
      <c r="M16" s="4">
        <v>3947414</v>
      </c>
      <c r="O16">
        <f t="shared" si="11"/>
        <v>2.7984134064082387</v>
      </c>
      <c r="P16">
        <f t="shared" si="0"/>
        <v>-8.4961326382502378</v>
      </c>
      <c r="Q16">
        <f t="shared" si="1"/>
        <v>3.3964220897070261</v>
      </c>
      <c r="R16">
        <f t="shared" si="10"/>
        <v>1.4080777128273791</v>
      </c>
      <c r="S16">
        <f t="shared" si="2"/>
        <v>-4.0360534361343765</v>
      </c>
      <c r="T16">
        <f t="shared" si="12"/>
        <v>1.3293749668890016</v>
      </c>
      <c r="U16">
        <f t="shared" si="3"/>
        <v>0.93387085903766576</v>
      </c>
      <c r="V16">
        <f t="shared" si="4"/>
        <v>1.6409706610086068</v>
      </c>
      <c r="X16" s="13">
        <v>315.70999999999998</v>
      </c>
      <c r="Y16" s="12"/>
      <c r="Z16">
        <f t="shared" si="5"/>
        <v>612.49999999999989</v>
      </c>
      <c r="AA16">
        <f t="shared" si="6"/>
        <v>8.4781640872439716</v>
      </c>
      <c r="AB16">
        <f t="shared" si="7"/>
        <v>276.93859649122805</v>
      </c>
      <c r="AC16">
        <f t="shared" si="8"/>
        <v>-21.208084481716451</v>
      </c>
      <c r="AD16">
        <f t="shared" si="9"/>
        <v>-3.0664413786304752</v>
      </c>
    </row>
    <row r="17" spans="1:30">
      <c r="A17">
        <v>1</v>
      </c>
      <c r="B17">
        <v>2021</v>
      </c>
      <c r="C17" s="7">
        <v>103760.27</v>
      </c>
      <c r="D17" s="4">
        <v>3478000</v>
      </c>
      <c r="E17" s="4">
        <v>18000</v>
      </c>
      <c r="F17" s="4">
        <v>-1469709</v>
      </c>
      <c r="G17" s="4">
        <v>2220022</v>
      </c>
      <c r="H17" s="4">
        <v>6244642</v>
      </c>
      <c r="I17" s="4">
        <v>3216875</v>
      </c>
      <c r="J17" s="4">
        <v>4774933</v>
      </c>
      <c r="K17">
        <v>0.16</v>
      </c>
      <c r="L17" s="4">
        <v>2086484</v>
      </c>
      <c r="M17" s="4">
        <v>3981027</v>
      </c>
      <c r="O17">
        <f t="shared" si="11"/>
        <v>0.37696864018824977</v>
      </c>
      <c r="P17">
        <f t="shared" si="0"/>
        <v>-1.2247322429133931</v>
      </c>
      <c r="Q17">
        <f t="shared" si="1"/>
        <v>0.51753881541115576</v>
      </c>
      <c r="R17">
        <f t="shared" si="10"/>
        <v>1.4490284330515644</v>
      </c>
      <c r="S17">
        <f t="shared" si="2"/>
        <v>-4.2488968904728761</v>
      </c>
      <c r="T17">
        <f t="shared" si="12"/>
        <v>1.3077967795569068</v>
      </c>
      <c r="U17">
        <f t="shared" si="3"/>
        <v>0.93984834384524119</v>
      </c>
      <c r="V17">
        <f t="shared" si="4"/>
        <v>1.5852341280554674</v>
      </c>
      <c r="X17" s="13">
        <v>314.75</v>
      </c>
      <c r="Y17" s="12"/>
      <c r="Z17">
        <f t="shared" si="5"/>
        <v>-33.333333333333329</v>
      </c>
      <c r="AA17">
        <f t="shared" si="6"/>
        <v>9.3900359351638887</v>
      </c>
      <c r="AB17">
        <f t="shared" si="7"/>
        <v>1967.1875</v>
      </c>
      <c r="AC17">
        <f t="shared" si="8"/>
        <v>-22.221096137058424</v>
      </c>
      <c r="AD17">
        <f t="shared" si="9"/>
        <v>-3.1791779869348287</v>
      </c>
    </row>
    <row r="18" spans="1:30">
      <c r="A18">
        <v>4</v>
      </c>
      <c r="B18">
        <v>2020</v>
      </c>
      <c r="C18" s="7">
        <v>99544.72</v>
      </c>
      <c r="D18" s="4">
        <v>3670851</v>
      </c>
      <c r="E18" s="4">
        <v>23818</v>
      </c>
      <c r="F18" s="4">
        <v>-1192000</v>
      </c>
      <c r="G18" s="4">
        <v>2166000</v>
      </c>
      <c r="H18" s="4">
        <v>5762000</v>
      </c>
      <c r="I18" s="4">
        <v>3046000</v>
      </c>
      <c r="J18" s="4">
        <v>4570000</v>
      </c>
      <c r="K18" s="15">
        <v>0.24</v>
      </c>
      <c r="L18" s="4">
        <v>2130000</v>
      </c>
      <c r="M18" s="4">
        <v>3529201</v>
      </c>
      <c r="O18">
        <f t="shared" si="11"/>
        <v>0.52118161925601758</v>
      </c>
      <c r="P18">
        <f t="shared" si="0"/>
        <v>-1.9981543624161073</v>
      </c>
      <c r="Q18">
        <f t="shared" si="1"/>
        <v>0.64884137220497373</v>
      </c>
      <c r="R18">
        <f t="shared" si="10"/>
        <v>1.4062788550323175</v>
      </c>
      <c r="S18">
        <f t="shared" si="2"/>
        <v>-4.8338926174496644</v>
      </c>
      <c r="T18">
        <f t="shared" si="12"/>
        <v>1.2608315098468272</v>
      </c>
      <c r="U18">
        <f t="shared" si="3"/>
        <v>0.9833795013850416</v>
      </c>
      <c r="V18">
        <f t="shared" si="4"/>
        <v>1.5100117619323286</v>
      </c>
      <c r="X18" s="13">
        <v>225.81</v>
      </c>
      <c r="Y18" s="12"/>
      <c r="Z18">
        <f t="shared" si="5"/>
        <v>-85.628742514970057</v>
      </c>
      <c r="AA18">
        <f t="shared" si="6"/>
        <v>6.1234283884581533</v>
      </c>
      <c r="AB18">
        <f t="shared" si="7"/>
        <v>940.875</v>
      </c>
      <c r="AC18">
        <f t="shared" si="8"/>
        <v>-18.857544650335573</v>
      </c>
      <c r="AD18">
        <f t="shared" si="9"/>
        <v>-3.8290436241610739</v>
      </c>
    </row>
    <row r="19" spans="1:30">
      <c r="A19">
        <v>3</v>
      </c>
      <c r="B19">
        <v>2020</v>
      </c>
      <c r="C19" s="7">
        <v>95596.68</v>
      </c>
      <c r="D19" s="4">
        <v>3839570</v>
      </c>
      <c r="E19" s="4">
        <v>173166</v>
      </c>
      <c r="F19" s="4">
        <v>-1459586</v>
      </c>
      <c r="G19" s="4">
        <v>2217353</v>
      </c>
      <c r="H19" s="4">
        <v>6018026</v>
      </c>
      <c r="I19" s="4">
        <v>3043466</v>
      </c>
      <c r="J19" s="4">
        <v>4558440</v>
      </c>
      <c r="K19">
        <v>1.67</v>
      </c>
      <c r="L19" s="4">
        <v>2442939</v>
      </c>
      <c r="M19" s="4">
        <v>3729846</v>
      </c>
      <c r="O19">
        <f t="shared" si="11"/>
        <v>3.7987995893331927</v>
      </c>
      <c r="P19">
        <f t="shared" si="0"/>
        <v>-11.864049120778084</v>
      </c>
      <c r="Q19">
        <f t="shared" si="1"/>
        <v>4.5100362801042824</v>
      </c>
      <c r="R19">
        <f t="shared" si="10"/>
        <v>1.3725672006216421</v>
      </c>
      <c r="S19">
        <f t="shared" si="2"/>
        <v>-4.123104770804872</v>
      </c>
      <c r="T19">
        <f t="shared" si="12"/>
        <v>1.3201941892401787</v>
      </c>
      <c r="U19">
        <f t="shared" si="3"/>
        <v>1.1017366201953411</v>
      </c>
      <c r="V19">
        <f t="shared" si="4"/>
        <v>1.6429157893809521</v>
      </c>
      <c r="X19" s="13">
        <v>291.01</v>
      </c>
      <c r="Y19" s="12"/>
      <c r="Z19">
        <f t="shared" si="5"/>
        <v>-34.251968503937015</v>
      </c>
      <c r="AA19">
        <f t="shared" si="6"/>
        <v>7.2454962005641246</v>
      </c>
      <c r="AB19">
        <f t="shared" si="7"/>
        <v>174.25748502994011</v>
      </c>
      <c r="AC19">
        <f t="shared" si="8"/>
        <v>-19.059918255450516</v>
      </c>
      <c r="AD19">
        <f t="shared" si="9"/>
        <v>-3.0618051968160835</v>
      </c>
    </row>
    <row r="20" spans="1:30">
      <c r="A20">
        <v>2</v>
      </c>
      <c r="B20">
        <v>2020</v>
      </c>
      <c r="C20" s="7">
        <v>95065.01</v>
      </c>
      <c r="D20" s="4">
        <v>4304672</v>
      </c>
      <c r="E20" s="4">
        <v>273877</v>
      </c>
      <c r="F20" s="4">
        <v>-787392</v>
      </c>
      <c r="G20" s="4">
        <v>2283421</v>
      </c>
      <c r="H20" s="4">
        <v>5166888</v>
      </c>
      <c r="I20" s="4">
        <v>2879027</v>
      </c>
      <c r="J20" s="4">
        <v>4379496</v>
      </c>
      <c r="K20">
        <v>2.54</v>
      </c>
      <c r="L20" s="4">
        <v>2181471</v>
      </c>
      <c r="M20" s="4">
        <v>2851348</v>
      </c>
      <c r="O20">
        <f t="shared" si="11"/>
        <v>6.2536191379099328</v>
      </c>
      <c r="P20">
        <f t="shared" si="0"/>
        <v>-34.782801958871815</v>
      </c>
      <c r="Q20">
        <f t="shared" si="1"/>
        <v>6.3623198236706537</v>
      </c>
      <c r="R20">
        <f t="shared" si="10"/>
        <v>1.2608393283586339</v>
      </c>
      <c r="S20">
        <f t="shared" si="2"/>
        <v>-6.5620275542550601</v>
      </c>
      <c r="T20">
        <f t="shared" si="12"/>
        <v>1.1797905512415128</v>
      </c>
      <c r="U20">
        <f t="shared" si="3"/>
        <v>0.95535207918294529</v>
      </c>
      <c r="V20">
        <f t="shared" si="4"/>
        <v>1.3814965047704506</v>
      </c>
      <c r="X20" s="13">
        <v>197.61</v>
      </c>
      <c r="Y20" s="12"/>
      <c r="Z20">
        <f t="shared" si="5"/>
        <v>-183.55263157894737</v>
      </c>
      <c r="AA20">
        <f t="shared" si="6"/>
        <v>4.3640483237979568</v>
      </c>
      <c r="AB20">
        <f t="shared" si="7"/>
        <v>77.7992125984252</v>
      </c>
      <c r="AC20">
        <f t="shared" si="8"/>
        <v>-23.85825183148927</v>
      </c>
      <c r="AD20">
        <f t="shared" si="9"/>
        <v>-4.5281873577582701</v>
      </c>
    </row>
    <row r="21" spans="1:30">
      <c r="A21">
        <v>1</v>
      </c>
      <c r="B21">
        <v>2020</v>
      </c>
      <c r="C21" s="7">
        <v>94362.559999999998</v>
      </c>
      <c r="D21" s="4">
        <v>2330063</v>
      </c>
      <c r="E21" s="4">
        <v>-285865</v>
      </c>
      <c r="F21" s="4">
        <v>-1171401</v>
      </c>
      <c r="G21" s="4">
        <v>1493927</v>
      </c>
      <c r="H21" s="4">
        <v>3922822</v>
      </c>
      <c r="I21" s="4">
        <v>1278211</v>
      </c>
      <c r="J21" s="4">
        <v>2751421</v>
      </c>
      <c r="K21">
        <v>-3.04</v>
      </c>
      <c r="L21" s="4">
        <v>624481</v>
      </c>
      <c r="M21" s="4">
        <v>2415975</v>
      </c>
      <c r="O21">
        <f t="shared" si="11"/>
        <v>-10.389722256245046</v>
      </c>
      <c r="P21">
        <f t="shared" si="0"/>
        <v>24.403684135492458</v>
      </c>
      <c r="Q21">
        <f t="shared" si="1"/>
        <v>-12.268552395364416</v>
      </c>
      <c r="R21">
        <f t="shared" si="10"/>
        <v>0.85560472499660289</v>
      </c>
      <c r="S21">
        <f t="shared" si="2"/>
        <v>-3.3488293078117572</v>
      </c>
      <c r="T21">
        <f t="shared" si="12"/>
        <v>1.4257440064606617</v>
      </c>
      <c r="U21">
        <f t="shared" si="3"/>
        <v>0.41801306221789952</v>
      </c>
      <c r="V21">
        <f t="shared" si="4"/>
        <v>1.9412063886920343</v>
      </c>
      <c r="X21" s="13">
        <v>53.44</v>
      </c>
      <c r="Y21" s="12"/>
      <c r="Z21">
        <f t="shared" si="5"/>
        <v>-15.083798882681565</v>
      </c>
      <c r="AA21">
        <f t="shared" si="6"/>
        <v>2.1642055199365853</v>
      </c>
      <c r="AB21">
        <f t="shared" si="7"/>
        <v>-17.578947368421051</v>
      </c>
      <c r="AC21">
        <f t="shared" si="8"/>
        <v>-4.3048752787474136</v>
      </c>
      <c r="AD21">
        <f t="shared" si="9"/>
        <v>-2.4348916383031942</v>
      </c>
    </row>
    <row r="22" spans="1:30">
      <c r="A22">
        <v>4</v>
      </c>
      <c r="B22">
        <v>2019</v>
      </c>
      <c r="C22" s="7">
        <v>93600.43</v>
      </c>
      <c r="D22" s="4">
        <v>2533490</v>
      </c>
      <c r="E22" s="4">
        <v>-330222</v>
      </c>
      <c r="F22" s="4">
        <v>-944208</v>
      </c>
      <c r="G22" s="4">
        <v>1611519</v>
      </c>
      <c r="H22" s="4">
        <v>3897256</v>
      </c>
      <c r="I22" s="4">
        <v>1377138</v>
      </c>
      <c r="J22" s="4">
        <v>2953048</v>
      </c>
      <c r="K22" s="15">
        <v>-3.58</v>
      </c>
      <c r="L22" s="4">
        <v>582753</v>
      </c>
      <c r="M22" s="4">
        <v>2278797</v>
      </c>
      <c r="O22">
        <f t="shared" si="11"/>
        <v>-11.18241220596482</v>
      </c>
      <c r="P22">
        <f t="shared" si="0"/>
        <v>34.973438056021557</v>
      </c>
      <c r="Q22">
        <f t="shared" si="1"/>
        <v>-13.034272880492917</v>
      </c>
      <c r="R22">
        <f t="shared" si="10"/>
        <v>0.85455895959029959</v>
      </c>
      <c r="S22">
        <f t="shared" si="2"/>
        <v>-4.127539694643553</v>
      </c>
      <c r="T22">
        <f t="shared" si="12"/>
        <v>1.3197401464520726</v>
      </c>
      <c r="U22">
        <f t="shared" si="3"/>
        <v>0.36161720711949408</v>
      </c>
      <c r="V22">
        <f t="shared" si="4"/>
        <v>1.7074897215547258</v>
      </c>
      <c r="X22" s="13">
        <v>90.37</v>
      </c>
      <c r="Y22" s="12"/>
      <c r="Z22">
        <f t="shared" si="5"/>
        <v>21.768707482993204</v>
      </c>
      <c r="AA22">
        <f t="shared" si="6"/>
        <v>3.3387425484608184</v>
      </c>
      <c r="AB22">
        <f t="shared" si="7"/>
        <v>-25.243016759776538</v>
      </c>
      <c r="AC22">
        <f t="shared" si="8"/>
        <v>-8.9584825156109655</v>
      </c>
      <c r="AD22">
        <f t="shared" si="9"/>
        <v>-3.1564459314049449</v>
      </c>
    </row>
    <row r="23" spans="1:30">
      <c r="A23">
        <v>3</v>
      </c>
      <c r="B23">
        <v>2019</v>
      </c>
      <c r="C23" s="7">
        <v>92874.44</v>
      </c>
      <c r="D23" s="4">
        <v>2305487</v>
      </c>
      <c r="E23" s="4">
        <v>-272035</v>
      </c>
      <c r="F23" s="4">
        <v>-682429</v>
      </c>
      <c r="G23" s="4">
        <v>1433659</v>
      </c>
      <c r="H23" s="4">
        <v>3690064</v>
      </c>
      <c r="I23" s="4">
        <v>1670701</v>
      </c>
      <c r="J23" s="4">
        <v>3007635</v>
      </c>
      <c r="K23">
        <v>-2.94</v>
      </c>
      <c r="L23" s="4">
        <v>1295385</v>
      </c>
      <c r="M23" s="4">
        <v>2249788</v>
      </c>
      <c r="O23">
        <f t="shared" si="11"/>
        <v>-9.0448142809882182</v>
      </c>
      <c r="P23">
        <f t="shared" si="0"/>
        <v>39.862754953262538</v>
      </c>
      <c r="Q23">
        <f t="shared" si="1"/>
        <v>-11.799459289946116</v>
      </c>
      <c r="R23">
        <f t="shared" si="10"/>
        <v>1.1653405726187329</v>
      </c>
      <c r="S23">
        <f t="shared" si="2"/>
        <v>-5.4072496919093416</v>
      </c>
      <c r="T23">
        <f t="shared" si="12"/>
        <v>1.2268988756946904</v>
      </c>
      <c r="U23">
        <f t="shared" si="3"/>
        <v>0.90355168139704067</v>
      </c>
      <c r="V23">
        <f t="shared" si="4"/>
        <v>1.4354005687273943</v>
      </c>
      <c r="X23" s="13">
        <v>112.12</v>
      </c>
      <c r="Y23" s="12"/>
      <c r="Z23">
        <f t="shared" si="5"/>
        <v>48.484848484848484</v>
      </c>
      <c r="AA23">
        <f t="shared" si="6"/>
        <v>4.5166518886465203</v>
      </c>
      <c r="AB23">
        <f t="shared" si="7"/>
        <v>-38.136054421768712</v>
      </c>
      <c r="AC23">
        <f t="shared" si="8"/>
        <v>-15.258850683074723</v>
      </c>
      <c r="AD23">
        <f t="shared" si="9"/>
        <v>-3.802399223948572</v>
      </c>
    </row>
    <row r="24" spans="1:30">
      <c r="A24">
        <v>2</v>
      </c>
      <c r="B24">
        <v>2019</v>
      </c>
      <c r="C24" s="7">
        <v>92098.15</v>
      </c>
      <c r="D24" s="4">
        <v>2343251</v>
      </c>
      <c r="E24" s="4">
        <v>-181938</v>
      </c>
      <c r="F24" s="4">
        <v>-605357</v>
      </c>
      <c r="G24" s="4">
        <v>1333511</v>
      </c>
      <c r="H24" s="4">
        <v>2787457</v>
      </c>
      <c r="I24" s="4">
        <v>1056900</v>
      </c>
      <c r="J24" s="4">
        <v>2182100</v>
      </c>
      <c r="K24">
        <v>-1.98</v>
      </c>
      <c r="L24" s="4">
        <v>675111</v>
      </c>
      <c r="M24" s="4">
        <v>1447093</v>
      </c>
      <c r="O24">
        <f t="shared" si="11"/>
        <v>-8.3377480408780524</v>
      </c>
      <c r="P24">
        <f t="shared" si="0"/>
        <v>30.054661959802232</v>
      </c>
      <c r="Q24">
        <f t="shared" si="1"/>
        <v>-7.7643410799782018</v>
      </c>
      <c r="R24">
        <f t="shared" si="10"/>
        <v>0.79256939012876537</v>
      </c>
      <c r="S24">
        <f t="shared" si="2"/>
        <v>-4.6046498182064468</v>
      </c>
      <c r="T24">
        <f t="shared" si="12"/>
        <v>1.2774194583199669</v>
      </c>
      <c r="U24">
        <f t="shared" si="3"/>
        <v>0.50626579008347139</v>
      </c>
      <c r="V24">
        <f t="shared" si="4"/>
        <v>1.7191767965252764</v>
      </c>
      <c r="X24" s="13">
        <v>146</v>
      </c>
      <c r="Y24" s="12"/>
      <c r="Z24">
        <f t="shared" si="5"/>
        <v>-10.000000000000007</v>
      </c>
      <c r="AA24">
        <f t="shared" si="6"/>
        <v>5.7383224844457548</v>
      </c>
      <c r="AB24">
        <f t="shared" si="7"/>
        <v>-73.737373737373744</v>
      </c>
      <c r="AC24">
        <f t="shared" si="8"/>
        <v>-22.212231625305396</v>
      </c>
      <c r="AD24">
        <f t="shared" si="9"/>
        <v>-3.5482905128709175</v>
      </c>
    </row>
    <row r="25" spans="1:30">
      <c r="A25">
        <v>1</v>
      </c>
      <c r="B25">
        <v>2019</v>
      </c>
      <c r="C25" s="7">
        <v>91401.49</v>
      </c>
      <c r="D25" s="4">
        <v>1944829</v>
      </c>
      <c r="E25" s="4">
        <v>-200389</v>
      </c>
      <c r="F25" s="4">
        <v>-479147</v>
      </c>
      <c r="G25" s="4">
        <v>1229813</v>
      </c>
      <c r="H25" s="4">
        <v>2593012</v>
      </c>
      <c r="I25" s="4">
        <v>1117832</v>
      </c>
      <c r="J25" s="4">
        <v>2113865</v>
      </c>
      <c r="K25">
        <v>-2.2000000000000002</v>
      </c>
      <c r="L25" s="4">
        <v>722360</v>
      </c>
      <c r="M25" s="4">
        <v>1357786</v>
      </c>
      <c r="O25">
        <f t="shared" si="11"/>
        <v>-9.4797444491488339</v>
      </c>
      <c r="P25">
        <f t="shared" si="0"/>
        <v>41.822029565039536</v>
      </c>
      <c r="Q25">
        <f t="shared" si="1"/>
        <v>-10.303682226046609</v>
      </c>
      <c r="R25">
        <f t="shared" si="10"/>
        <v>0.90894469321758675</v>
      </c>
      <c r="S25">
        <f t="shared" si="2"/>
        <v>-5.4117254203824716</v>
      </c>
      <c r="T25">
        <f t="shared" si="12"/>
        <v>1.2266686850863229</v>
      </c>
      <c r="U25">
        <f t="shared" si="3"/>
        <v>0.58737385277273857</v>
      </c>
      <c r="V25">
        <f t="shared" si="4"/>
        <v>1.5453286275705951</v>
      </c>
      <c r="X25" s="13">
        <v>148.44999999999999</v>
      </c>
      <c r="Y25" s="12"/>
      <c r="Z25">
        <f t="shared" si="5"/>
        <v>36.645962732919259</v>
      </c>
      <c r="AA25">
        <f t="shared" si="6"/>
        <v>6.9767322425262073</v>
      </c>
      <c r="AB25">
        <f t="shared" si="7"/>
        <v>-67.47727272727272</v>
      </c>
      <c r="AC25">
        <f t="shared" si="8"/>
        <v>-28.318138672474209</v>
      </c>
      <c r="AD25">
        <f t="shared" si="9"/>
        <v>-4.1790045643612501</v>
      </c>
    </row>
    <row r="26" spans="1:30">
      <c r="A26">
        <v>4</v>
      </c>
      <c r="B26">
        <v>2018</v>
      </c>
      <c r="C26" s="7">
        <v>90747.58</v>
      </c>
      <c r="D26" s="4">
        <v>2014004</v>
      </c>
      <c r="E26" s="4">
        <v>-143845</v>
      </c>
      <c r="F26" s="4">
        <v>-330721</v>
      </c>
      <c r="G26" s="4">
        <v>1139223</v>
      </c>
      <c r="H26" s="4">
        <v>2221571</v>
      </c>
      <c r="I26" s="4">
        <v>1255936</v>
      </c>
      <c r="J26" s="4">
        <v>1890850</v>
      </c>
      <c r="K26" s="15">
        <v>-1.61</v>
      </c>
      <c r="L26" s="4">
        <v>849461</v>
      </c>
      <c r="M26" s="4">
        <v>921960</v>
      </c>
      <c r="O26">
        <f t="shared" si="11"/>
        <v>-7.6074252320385005</v>
      </c>
      <c r="P26">
        <f t="shared" si="0"/>
        <v>43.49436534117882</v>
      </c>
      <c r="Q26">
        <f t="shared" si="1"/>
        <v>-7.1422400352730193</v>
      </c>
      <c r="R26">
        <f t="shared" si="10"/>
        <v>1.1024496520874316</v>
      </c>
      <c r="S26">
        <f t="shared" si="2"/>
        <v>-6.7173569262308712</v>
      </c>
      <c r="T26">
        <f t="shared" si="12"/>
        <v>1.174905994658487</v>
      </c>
      <c r="U26">
        <f t="shared" si="3"/>
        <v>0.74564944703539171</v>
      </c>
      <c r="V26">
        <f t="shared" si="4"/>
        <v>1.5593693920732563</v>
      </c>
      <c r="X26" s="13">
        <v>90.08</v>
      </c>
      <c r="Y26" s="12"/>
      <c r="Z26">
        <f t="shared" si="5"/>
        <v>-4.733727810650878</v>
      </c>
      <c r="AA26">
        <f t="shared" si="6"/>
        <v>4.0588509289951755</v>
      </c>
      <c r="AB26">
        <f t="shared" si="7"/>
        <v>-55.950310559006205</v>
      </c>
      <c r="AC26">
        <f t="shared" si="8"/>
        <v>-24.717335779705554</v>
      </c>
      <c r="AD26">
        <f t="shared" si="9"/>
        <v>-4.8235340362420285</v>
      </c>
    </row>
    <row r="27" spans="1:30">
      <c r="A27">
        <v>3</v>
      </c>
      <c r="B27">
        <v>2018</v>
      </c>
      <c r="C27" s="7">
        <v>90126.54</v>
      </c>
      <c r="D27" s="4">
        <v>1705645</v>
      </c>
      <c r="E27" s="4">
        <v>-151726</v>
      </c>
      <c r="F27" s="4">
        <v>-312221</v>
      </c>
      <c r="G27" s="4">
        <v>1002311</v>
      </c>
      <c r="H27" s="4">
        <v>1611859</v>
      </c>
      <c r="I27" s="4">
        <v>763182</v>
      </c>
      <c r="J27" s="4">
        <v>1299638</v>
      </c>
      <c r="K27">
        <v>-1.69</v>
      </c>
      <c r="L27" s="4">
        <v>488636</v>
      </c>
      <c r="M27" s="4">
        <v>530696</v>
      </c>
      <c r="O27">
        <f t="shared" si="11"/>
        <v>-11.674481663355488</v>
      </c>
      <c r="P27">
        <f t="shared" si="0"/>
        <v>48.595706246536906</v>
      </c>
      <c r="Q27">
        <f t="shared" si="1"/>
        <v>-8.8955204629333782</v>
      </c>
      <c r="R27">
        <f t="shared" si="10"/>
        <v>0.76142235294235028</v>
      </c>
      <c r="S27">
        <f t="shared" si="2"/>
        <v>-5.162557931721441</v>
      </c>
      <c r="T27">
        <f t="shared" si="12"/>
        <v>1.2402368967358604</v>
      </c>
      <c r="U27">
        <f t="shared" si="3"/>
        <v>0.48750936585550791</v>
      </c>
      <c r="V27">
        <f t="shared" si="4"/>
        <v>2.4290925735209976</v>
      </c>
      <c r="X27" s="6">
        <v>147.66999999999999</v>
      </c>
      <c r="Y27" s="12"/>
      <c r="Z27">
        <f t="shared" si="5"/>
        <v>49.557522123893818</v>
      </c>
      <c r="AA27">
        <f t="shared" si="6"/>
        <v>7.8029051542378376</v>
      </c>
      <c r="AB27">
        <f t="shared" si="7"/>
        <v>-87.378698224852073</v>
      </c>
      <c r="AC27">
        <f t="shared" si="8"/>
        <v>-42.626812936349566</v>
      </c>
      <c r="AD27">
        <f t="shared" si="9"/>
        <v>-4.1427482456337019</v>
      </c>
    </row>
    <row r="28" spans="1:30">
      <c r="A28">
        <v>2</v>
      </c>
      <c r="B28">
        <v>2018</v>
      </c>
      <c r="C28" s="7">
        <v>89476.87</v>
      </c>
      <c r="D28" s="4">
        <v>1655256</v>
      </c>
      <c r="E28" s="4">
        <v>-100734</v>
      </c>
      <c r="F28" s="4">
        <v>-195478</v>
      </c>
      <c r="G28" s="4">
        <v>890298</v>
      </c>
      <c r="H28" s="4">
        <v>1482746</v>
      </c>
      <c r="I28" s="4">
        <v>793961</v>
      </c>
      <c r="J28" s="4">
        <v>1287268</v>
      </c>
      <c r="K28">
        <v>-1.1299999999999999</v>
      </c>
      <c r="L28" s="4">
        <v>529452</v>
      </c>
      <c r="M28" s="4">
        <v>483306</v>
      </c>
      <c r="O28">
        <f t="shared" si="11"/>
        <v>-7.8254100933139021</v>
      </c>
      <c r="P28">
        <f t="shared" si="0"/>
        <v>51.532141724388424</v>
      </c>
      <c r="Q28">
        <f t="shared" si="1"/>
        <v>-6.0857051718888195</v>
      </c>
      <c r="R28">
        <f t="shared" si="10"/>
        <v>0.89179241108033491</v>
      </c>
      <c r="S28">
        <f t="shared" si="2"/>
        <v>-7.5852320977296674</v>
      </c>
      <c r="T28">
        <f t="shared" si="12"/>
        <v>1.1518549361904435</v>
      </c>
      <c r="U28">
        <f t="shared" si="3"/>
        <v>0.59469076646246533</v>
      </c>
      <c r="V28">
        <f t="shared" si="4"/>
        <v>1.6791486582264408</v>
      </c>
      <c r="X28" s="13">
        <v>118.76</v>
      </c>
      <c r="Y28" s="12"/>
      <c r="Z28">
        <f t="shared" si="5"/>
        <v>-7.3770491803278757</v>
      </c>
      <c r="AA28">
        <f t="shared" si="6"/>
        <v>6.4197157909108924</v>
      </c>
      <c r="AB28">
        <f t="shared" si="7"/>
        <v>-105.09734513274337</v>
      </c>
      <c r="AC28">
        <f t="shared" si="8"/>
        <v>-54.360455300340703</v>
      </c>
      <c r="AD28">
        <f t="shared" si="9"/>
        <v>-6.4296596036382612</v>
      </c>
    </row>
    <row r="29" spans="1:30">
      <c r="A29">
        <v>1</v>
      </c>
      <c r="B29">
        <v>2018</v>
      </c>
      <c r="C29" s="7">
        <v>88853.54</v>
      </c>
      <c r="D29" s="4">
        <v>1404269</v>
      </c>
      <c r="E29" s="4">
        <v>-107775</v>
      </c>
      <c r="F29" s="4">
        <v>-127204</v>
      </c>
      <c r="G29" s="4">
        <v>799652</v>
      </c>
      <c r="H29" s="4">
        <v>1353650</v>
      </c>
      <c r="I29" s="4">
        <v>796880</v>
      </c>
      <c r="J29" s="4">
        <v>1226446</v>
      </c>
      <c r="K29">
        <v>-1.22</v>
      </c>
      <c r="L29" s="4">
        <v>522026</v>
      </c>
      <c r="M29" s="4">
        <v>419766</v>
      </c>
      <c r="O29">
        <f t="shared" si="11"/>
        <v>-8.7875862451343139</v>
      </c>
      <c r="P29">
        <f t="shared" si="0"/>
        <v>84.726109241847738</v>
      </c>
      <c r="Q29">
        <f t="shared" si="1"/>
        <v>-7.6748115923658506</v>
      </c>
      <c r="R29">
        <f t="shared" si="10"/>
        <v>0.99653349206905006</v>
      </c>
      <c r="S29">
        <f t="shared" si="2"/>
        <v>-10.64156787522405</v>
      </c>
      <c r="T29">
        <f t="shared" si="12"/>
        <v>1.103717570932597</v>
      </c>
      <c r="U29">
        <f t="shared" si="3"/>
        <v>0.6528164751666975</v>
      </c>
      <c r="V29">
        <f t="shared" si="4"/>
        <v>1.4347933087687397</v>
      </c>
      <c r="X29" s="13">
        <v>67.53</v>
      </c>
      <c r="Y29" s="12"/>
      <c r="Z29">
        <f t="shared" si="5"/>
        <v>45.238095238095241</v>
      </c>
      <c r="AA29">
        <f t="shared" si="6"/>
        <v>4.2728847223715682</v>
      </c>
      <c r="AB29">
        <f t="shared" si="7"/>
        <v>-55.352459016393446</v>
      </c>
      <c r="AC29">
        <f t="shared" si="8"/>
        <v>-47.170525739756606</v>
      </c>
      <c r="AD29">
        <f t="shared" si="9"/>
        <v>-9.5902998333385749</v>
      </c>
    </row>
    <row r="30" spans="1:30">
      <c r="J30" s="4">
        <v>1213403</v>
      </c>
      <c r="K30">
        <v>-0.84</v>
      </c>
    </row>
    <row r="31" spans="1:30">
      <c r="C31">
        <f>AVERAGE(C2:C29)</f>
        <v>103761.3017857143</v>
      </c>
      <c r="O31">
        <f t="shared" ref="O31:AD31" si="13">AVERAGE(O2:O29)</f>
        <v>-5.2866750887998313</v>
      </c>
      <c r="P31">
        <f t="shared" si="13"/>
        <v>16.551153384711693</v>
      </c>
      <c r="Q31">
        <f t="shared" si="13"/>
        <v>-5.8628720403020997</v>
      </c>
      <c r="R31">
        <f t="shared" si="13"/>
        <v>1.0372806354761306</v>
      </c>
      <c r="S31">
        <f t="shared" si="13"/>
        <v>-4.0529472938179856</v>
      </c>
      <c r="T31">
        <f t="shared" si="13"/>
        <v>1.4673496999306539</v>
      </c>
      <c r="U31">
        <f t="shared" si="13"/>
        <v>0.65916332190291771</v>
      </c>
      <c r="V31">
        <f t="shared" si="13"/>
        <v>2.1791469189029127</v>
      </c>
      <c r="Z31">
        <f t="shared" si="13"/>
        <v>27.433833033324042</v>
      </c>
      <c r="AA31">
        <f t="shared" si="13"/>
        <v>4.3167345692832981</v>
      </c>
      <c r="AB31">
        <f t="shared" si="13"/>
        <v>65.166095679199387</v>
      </c>
      <c r="AC31">
        <f t="shared" si="13"/>
        <v>-14.754467113554865</v>
      </c>
      <c r="AD31">
        <f t="shared" si="13"/>
        <v>-2.9546229852210146</v>
      </c>
    </row>
  </sheetData>
  <sortState xmlns:xlrd2="http://schemas.microsoft.com/office/spreadsheetml/2017/richdata2" ref="A7:A9">
    <sortCondition descending="1" ref="A7:A9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CDD5-55D9-4809-B43F-6C4E23F7DF8D}">
  <dimension ref="A1:AD34"/>
  <sheetViews>
    <sheetView topLeftCell="A20" workbookViewId="0">
      <selection activeCell="C2" sqref="C2:C29"/>
    </sheetView>
  </sheetViews>
  <sheetFormatPr defaultRowHeight="14.4"/>
  <cols>
    <col min="2" max="2" width="11.6640625" customWidth="1"/>
    <col min="3" max="3" width="15.5546875" customWidth="1"/>
    <col min="4" max="4" width="11.6640625" bestFit="1" customWidth="1"/>
    <col min="5" max="5" width="10.6640625" bestFit="1" customWidth="1"/>
    <col min="6" max="7" width="11.6640625" bestFit="1" customWidth="1"/>
    <col min="8" max="8" width="14" customWidth="1"/>
    <col min="9" max="9" width="14.109375" customWidth="1"/>
    <col min="10" max="10" width="13.33203125" customWidth="1"/>
    <col min="12" max="12" width="15.5546875" customWidth="1"/>
    <col min="13" max="13" width="16.88671875" customWidth="1"/>
  </cols>
  <sheetData>
    <row r="1" spans="1:30" ht="43.2">
      <c r="A1" t="s">
        <v>1</v>
      </c>
      <c r="B1" t="s">
        <v>2</v>
      </c>
      <c r="C1" s="1" t="s">
        <v>20</v>
      </c>
      <c r="D1" s="2" t="s">
        <v>21</v>
      </c>
      <c r="E1" s="1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3" t="s">
        <v>28</v>
      </c>
      <c r="L1" s="3" t="s">
        <v>29</v>
      </c>
      <c r="M1" t="s">
        <v>30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12" t="s">
        <v>31</v>
      </c>
      <c r="Y1" s="12" t="s">
        <v>32</v>
      </c>
      <c r="Z1" s="12" t="s">
        <v>11</v>
      </c>
      <c r="AA1" s="12" t="s">
        <v>12</v>
      </c>
      <c r="AB1" s="12" t="s">
        <v>13</v>
      </c>
      <c r="AC1" s="12" t="s">
        <v>14</v>
      </c>
      <c r="AD1" s="12" t="s">
        <v>15</v>
      </c>
    </row>
    <row r="2" spans="1:30">
      <c r="A2">
        <v>4</v>
      </c>
      <c r="B2">
        <v>2024</v>
      </c>
      <c r="C2" s="8">
        <v>10566000</v>
      </c>
      <c r="D2" s="4">
        <v>187792000</v>
      </c>
      <c r="E2" s="4">
        <v>20004000</v>
      </c>
      <c r="F2" s="4">
        <v>285970000</v>
      </c>
      <c r="G2" s="4">
        <v>179431000</v>
      </c>
      <c r="H2" s="4">
        <v>338924000</v>
      </c>
      <c r="I2" s="4">
        <v>190867000</v>
      </c>
      <c r="J2" s="4">
        <v>624894000</v>
      </c>
      <c r="K2">
        <v>1.86</v>
      </c>
      <c r="L2" s="4">
        <v>78779000</v>
      </c>
      <c r="M2" s="4">
        <v>130900000</v>
      </c>
      <c r="O2">
        <f>(E2/J2)*100</f>
        <v>3.2011829206233378</v>
      </c>
      <c r="P2">
        <f>(E2/F2)*100</f>
        <v>6.995139350281498</v>
      </c>
      <c r="Q2">
        <f>(E2/D2)*100</f>
        <v>10.652210956803271</v>
      </c>
      <c r="R2">
        <f>I2/G2</f>
        <v>1.0637348061371781</v>
      </c>
      <c r="S2">
        <f>H2/F2</f>
        <v>1.1851732699234185</v>
      </c>
      <c r="T2">
        <f>H2/J2</f>
        <v>0.54237038601746856</v>
      </c>
      <c r="U2">
        <f>L2/G2</f>
        <v>0.43904899376361944</v>
      </c>
      <c r="V2">
        <f>M2/(M2+F2)</f>
        <v>0.31400676469882699</v>
      </c>
      <c r="X2" s="13">
        <v>219.39</v>
      </c>
      <c r="Y2" s="12"/>
      <c r="Z2">
        <f>((K2-K3)/K3)*100</f>
        <v>30.069930069930084</v>
      </c>
      <c r="AA2">
        <f>X2*C2/D2</f>
        <v>12.343841803697709</v>
      </c>
      <c r="AB2">
        <f>X2/K2</f>
        <v>117.95161290322579</v>
      </c>
      <c r="AC2">
        <f>X2*C2/F2</f>
        <v>8.1060067139909773</v>
      </c>
      <c r="AD2">
        <f>0.5*(J2+J3)/F2</f>
        <v>2.1147672832814632</v>
      </c>
    </row>
    <row r="3" spans="1:30">
      <c r="A3">
        <v>3</v>
      </c>
      <c r="B3">
        <v>2024</v>
      </c>
      <c r="C3" s="4">
        <v>10511000</v>
      </c>
      <c r="D3" s="4">
        <v>158877000</v>
      </c>
      <c r="E3" s="4">
        <v>15328000</v>
      </c>
      <c r="F3" s="4">
        <v>259151000</v>
      </c>
      <c r="G3" s="4">
        <v>161477000</v>
      </c>
      <c r="H3" s="4">
        <v>325475000</v>
      </c>
      <c r="I3" s="4">
        <v>175792000</v>
      </c>
      <c r="J3" s="4">
        <v>584626000</v>
      </c>
      <c r="K3">
        <v>1.43</v>
      </c>
      <c r="L3" s="4">
        <v>75091000</v>
      </c>
      <c r="M3" s="4">
        <v>134692000</v>
      </c>
      <c r="O3">
        <f t="shared" ref="O3:O29" si="0">(E3/J3)*100</f>
        <v>2.6218471296179096</v>
      </c>
      <c r="P3">
        <f t="shared" ref="P3:P29" si="1">(E3/F3)*100</f>
        <v>5.9146983804808784</v>
      </c>
      <c r="Q3">
        <f t="shared" ref="Q3:Q29" si="2">(E3/D3)*100</f>
        <v>9.6477148989469832</v>
      </c>
      <c r="R3">
        <f t="shared" ref="R3:R29" si="3">I3/G3</f>
        <v>1.0886503960316329</v>
      </c>
      <c r="S3">
        <f t="shared" ref="S3:S29" si="4">H3/F3</f>
        <v>1.2559280110823419</v>
      </c>
      <c r="T3">
        <f t="shared" ref="T3:T29" si="5">H3/J3</f>
        <v>0.55672344370589055</v>
      </c>
      <c r="U3">
        <f t="shared" ref="U3:U29" si="6">L3/G3</f>
        <v>0.46502597893198411</v>
      </c>
      <c r="V3">
        <f t="shared" ref="V3:V29" si="7">M3/(M3+F3)</f>
        <v>0.34199414487498825</v>
      </c>
      <c r="X3" s="13">
        <v>186.33</v>
      </c>
      <c r="Y3" s="12"/>
      <c r="Z3">
        <f t="shared" ref="Z3:Z29" si="8">((K3-K4)/K4)*100</f>
        <v>13.492063492063485</v>
      </c>
      <c r="AA3">
        <f t="shared" ref="AA3:AA29" si="9">X3*C3/D3</f>
        <v>12.327238240903341</v>
      </c>
      <c r="AB3">
        <f t="shared" ref="AB3:AB29" si="10">X3/K3</f>
        <v>130.30069930069931</v>
      </c>
      <c r="AC3">
        <f t="shared" ref="AC3:AC29" si="11">X3*C3/F3</f>
        <v>7.557426481086317</v>
      </c>
      <c r="AD3">
        <f t="shared" ref="AD3:AD29" si="12">0.5*(J3+J4)/F3</f>
        <v>2.1984171390424887</v>
      </c>
    </row>
    <row r="4" spans="1:30">
      <c r="A4">
        <v>2</v>
      </c>
      <c r="B4">
        <v>2024</v>
      </c>
      <c r="C4" s="4">
        <v>10490000</v>
      </c>
      <c r="D4" s="4">
        <v>147977000</v>
      </c>
      <c r="E4" s="4">
        <v>13485000</v>
      </c>
      <c r="F4" s="4">
        <v>236447000</v>
      </c>
      <c r="G4" s="4">
        <v>158172000</v>
      </c>
      <c r="H4" s="4">
        <v>318371000</v>
      </c>
      <c r="I4" s="4">
        <v>173307000</v>
      </c>
      <c r="J4" s="4">
        <v>554818000</v>
      </c>
      <c r="K4">
        <v>1.26</v>
      </c>
      <c r="L4" s="4">
        <v>71178000</v>
      </c>
      <c r="M4" s="4">
        <v>132973000</v>
      </c>
      <c r="O4">
        <f t="shared" si="0"/>
        <v>2.4305267673363153</v>
      </c>
      <c r="P4">
        <f t="shared" si="1"/>
        <v>5.7031808396807744</v>
      </c>
      <c r="Q4">
        <f t="shared" si="2"/>
        <v>9.1129026808220193</v>
      </c>
      <c r="R4">
        <f t="shared" si="3"/>
        <v>1.0956869736742281</v>
      </c>
      <c r="S4">
        <f t="shared" si="4"/>
        <v>1.3464793378642994</v>
      </c>
      <c r="T4">
        <f t="shared" si="5"/>
        <v>0.57382961619846506</v>
      </c>
      <c r="U4">
        <f t="shared" si="6"/>
        <v>0.4500037933388969</v>
      </c>
      <c r="V4">
        <f t="shared" si="7"/>
        <v>0.3599507335823724</v>
      </c>
      <c r="X4" s="13">
        <v>193.25</v>
      </c>
      <c r="Y4" s="12"/>
      <c r="Z4">
        <f t="shared" si="8"/>
        <v>28.571428571428577</v>
      </c>
      <c r="AA4">
        <f t="shared" si="9"/>
        <v>13.69937557863722</v>
      </c>
      <c r="AB4">
        <f t="shared" si="10"/>
        <v>153.37301587301587</v>
      </c>
      <c r="AC4">
        <f t="shared" si="11"/>
        <v>8.5735598252462495</v>
      </c>
      <c r="AD4">
        <f t="shared" si="12"/>
        <v>2.2960473171577562</v>
      </c>
    </row>
    <row r="5" spans="1:30">
      <c r="A5">
        <v>1</v>
      </c>
      <c r="B5">
        <v>2024</v>
      </c>
      <c r="C5" s="4">
        <v>10403000</v>
      </c>
      <c r="D5" s="4">
        <v>143313000</v>
      </c>
      <c r="E5" s="4">
        <v>10431000</v>
      </c>
      <c r="F5" s="4">
        <v>216661000</v>
      </c>
      <c r="G5" s="4">
        <v>152965000</v>
      </c>
      <c r="H5" s="4">
        <v>314308000</v>
      </c>
      <c r="I5" s="4">
        <v>163989000</v>
      </c>
      <c r="J5" s="4">
        <v>530969000</v>
      </c>
      <c r="K5">
        <v>0.98</v>
      </c>
      <c r="L5" s="4">
        <v>72852000</v>
      </c>
      <c r="M5" s="4">
        <v>134686000</v>
      </c>
      <c r="O5">
        <f t="shared" si="0"/>
        <v>1.9645214692383173</v>
      </c>
      <c r="P5">
        <f t="shared" si="1"/>
        <v>4.8144336082636006</v>
      </c>
      <c r="Q5">
        <f t="shared" si="2"/>
        <v>7.278474388227167</v>
      </c>
      <c r="R5">
        <f t="shared" si="3"/>
        <v>1.0720687739025268</v>
      </c>
      <c r="S5">
        <f t="shared" si="4"/>
        <v>1.4506902488218922</v>
      </c>
      <c r="T5">
        <f t="shared" si="5"/>
        <v>0.59195169586171692</v>
      </c>
      <c r="U5">
        <f t="shared" si="6"/>
        <v>0.47626581244075444</v>
      </c>
      <c r="V5">
        <f t="shared" si="7"/>
        <v>0.38334182446413373</v>
      </c>
      <c r="X5" s="12">
        <v>180.38</v>
      </c>
      <c r="Y5" s="12"/>
      <c r="Z5">
        <f t="shared" si="8"/>
        <v>-2.9702970297029729</v>
      </c>
      <c r="AA5">
        <f t="shared" si="9"/>
        <v>13.093670078778617</v>
      </c>
      <c r="AB5">
        <f t="shared" si="10"/>
        <v>184.0612244897959</v>
      </c>
      <c r="AC5">
        <f t="shared" si="11"/>
        <v>8.6609640867530384</v>
      </c>
      <c r="AD5">
        <f t="shared" si="12"/>
        <v>2.4435015992725964</v>
      </c>
    </row>
    <row r="6" spans="1:30">
      <c r="A6">
        <v>4</v>
      </c>
      <c r="B6">
        <v>2023</v>
      </c>
      <c r="C6" s="16">
        <v>10383000</v>
      </c>
      <c r="D6" s="4">
        <v>169961000</v>
      </c>
      <c r="E6" s="4">
        <v>10624000</v>
      </c>
      <c r="F6" s="4">
        <v>201875000</v>
      </c>
      <c r="G6" s="4">
        <v>164917000</v>
      </c>
      <c r="H6" s="4">
        <v>325979000</v>
      </c>
      <c r="I6" s="4">
        <v>172351000</v>
      </c>
      <c r="J6" s="4">
        <v>527854000</v>
      </c>
      <c r="K6">
        <v>1.01</v>
      </c>
      <c r="L6" s="4">
        <v>73387000</v>
      </c>
      <c r="M6" s="4">
        <v>135611000</v>
      </c>
      <c r="O6">
        <f t="shared" si="0"/>
        <v>2.0126777480136555</v>
      </c>
      <c r="P6">
        <f t="shared" si="1"/>
        <v>5.2626625386996899</v>
      </c>
      <c r="Q6">
        <f t="shared" si="2"/>
        <v>6.2508457822676968</v>
      </c>
      <c r="R6">
        <f t="shared" si="3"/>
        <v>1.0450772206625152</v>
      </c>
      <c r="S6">
        <f t="shared" si="4"/>
        <v>1.6147566563467493</v>
      </c>
      <c r="T6">
        <f t="shared" si="5"/>
        <v>0.61755523307581262</v>
      </c>
      <c r="U6">
        <f t="shared" si="6"/>
        <v>0.4449935422060794</v>
      </c>
      <c r="V6">
        <f t="shared" si="7"/>
        <v>0.4018270387512371</v>
      </c>
      <c r="X6" s="13">
        <v>151.94</v>
      </c>
      <c r="Y6" s="12"/>
      <c r="Z6">
        <f t="shared" si="8"/>
        <v>7.4468085106383048</v>
      </c>
      <c r="AA6">
        <f t="shared" si="9"/>
        <v>9.2820883614476255</v>
      </c>
      <c r="AB6">
        <f t="shared" si="10"/>
        <v>150.43564356435644</v>
      </c>
      <c r="AC6">
        <f t="shared" si="11"/>
        <v>7.8147022662538701</v>
      </c>
      <c r="AD6">
        <f t="shared" si="12"/>
        <v>2.513280495356037</v>
      </c>
    </row>
    <row r="7" spans="1:30">
      <c r="A7">
        <v>3</v>
      </c>
      <c r="B7">
        <v>2023</v>
      </c>
      <c r="C7" s="4">
        <v>10330000</v>
      </c>
      <c r="D7" s="4">
        <v>143083000</v>
      </c>
      <c r="E7" s="4">
        <v>9879000</v>
      </c>
      <c r="F7" s="4">
        <v>182973000</v>
      </c>
      <c r="G7" s="4">
        <v>145214000</v>
      </c>
      <c r="H7" s="4">
        <v>303910000</v>
      </c>
      <c r="I7" s="4">
        <v>142995000</v>
      </c>
      <c r="J7" s="4">
        <v>486883000</v>
      </c>
      <c r="K7">
        <v>0.94</v>
      </c>
      <c r="L7" s="4">
        <v>49605000</v>
      </c>
      <c r="M7" s="4">
        <v>136989000</v>
      </c>
      <c r="O7">
        <f t="shared" si="0"/>
        <v>2.0290295615168326</v>
      </c>
      <c r="P7">
        <f t="shared" si="1"/>
        <v>5.3991572527094158</v>
      </c>
      <c r="Q7">
        <f t="shared" si="2"/>
        <v>6.9043841686293979</v>
      </c>
      <c r="R7">
        <f t="shared" si="3"/>
        <v>0.98471910421860154</v>
      </c>
      <c r="S7">
        <f t="shared" si="4"/>
        <v>1.6609554415132288</v>
      </c>
      <c r="T7">
        <f t="shared" si="5"/>
        <v>0.62419513517621272</v>
      </c>
      <c r="U7">
        <f t="shared" si="6"/>
        <v>0.34159929483383145</v>
      </c>
      <c r="V7">
        <f t="shared" si="7"/>
        <v>0.42814146679918241</v>
      </c>
      <c r="X7" s="13">
        <v>127.12</v>
      </c>
      <c r="Y7" s="12"/>
      <c r="Z7">
        <f t="shared" si="8"/>
        <v>44.615384615384599</v>
      </c>
      <c r="AA7">
        <f t="shared" si="9"/>
        <v>9.1775375131916448</v>
      </c>
      <c r="AB7">
        <f t="shared" si="10"/>
        <v>135.2340425531915</v>
      </c>
      <c r="AC7">
        <f t="shared" si="11"/>
        <v>7.1767397375569075</v>
      </c>
      <c r="AD7">
        <f t="shared" si="12"/>
        <v>2.6356074393489748</v>
      </c>
    </row>
    <row r="8" spans="1:30">
      <c r="A8">
        <v>2</v>
      </c>
      <c r="B8">
        <v>2023</v>
      </c>
      <c r="C8" s="4">
        <v>10313000</v>
      </c>
      <c r="D8" s="4">
        <v>134383000</v>
      </c>
      <c r="E8" s="4">
        <v>6750000</v>
      </c>
      <c r="F8" s="4">
        <v>168602000</v>
      </c>
      <c r="G8" s="4">
        <v>148238000</v>
      </c>
      <c r="H8" s="4">
        <v>309005000</v>
      </c>
      <c r="I8" s="4">
        <v>140482000</v>
      </c>
      <c r="J8" s="4">
        <v>477607000</v>
      </c>
      <c r="K8">
        <v>0.65</v>
      </c>
      <c r="L8" s="4">
        <v>49529000</v>
      </c>
      <c r="M8" s="4">
        <v>138914000</v>
      </c>
      <c r="O8">
        <f t="shared" si="0"/>
        <v>1.4132958687791428</v>
      </c>
      <c r="P8">
        <f t="shared" si="1"/>
        <v>4.0035112276248199</v>
      </c>
      <c r="Q8">
        <f t="shared" si="2"/>
        <v>5.0229567728060847</v>
      </c>
      <c r="R8">
        <f t="shared" si="3"/>
        <v>0.94767873284852733</v>
      </c>
      <c r="S8">
        <f t="shared" si="4"/>
        <v>1.8327481287291967</v>
      </c>
      <c r="T8">
        <f t="shared" si="5"/>
        <v>0.64698591101051706</v>
      </c>
      <c r="U8">
        <f t="shared" si="6"/>
        <v>0.33411810736788139</v>
      </c>
      <c r="V8">
        <f t="shared" si="7"/>
        <v>0.45172934091234279</v>
      </c>
      <c r="X8" s="13">
        <v>130.36000000000001</v>
      </c>
      <c r="Y8" s="12"/>
      <c r="Z8">
        <f t="shared" si="8"/>
        <v>109.67741935483872</v>
      </c>
      <c r="AA8">
        <f t="shared" si="9"/>
        <v>10.004261550940225</v>
      </c>
      <c r="AB8">
        <f t="shared" si="10"/>
        <v>200.55384615384617</v>
      </c>
      <c r="AC8">
        <f t="shared" si="11"/>
        <v>7.9738240353020737</v>
      </c>
      <c r="AD8">
        <f t="shared" si="12"/>
        <v>2.7935166842623458</v>
      </c>
    </row>
    <row r="9" spans="1:30">
      <c r="A9">
        <v>1</v>
      </c>
      <c r="B9">
        <v>2023</v>
      </c>
      <c r="C9" s="4">
        <v>10258000</v>
      </c>
      <c r="D9" s="4">
        <v>127358000</v>
      </c>
      <c r="E9" s="4">
        <v>3172000</v>
      </c>
      <c r="F9" s="4">
        <v>154526000</v>
      </c>
      <c r="G9" s="4">
        <v>147570000</v>
      </c>
      <c r="H9" s="4">
        <v>309852000</v>
      </c>
      <c r="I9" s="4">
        <v>136221000</v>
      </c>
      <c r="J9" s="4">
        <v>464378000</v>
      </c>
      <c r="K9">
        <v>0.31</v>
      </c>
      <c r="L9" s="4">
        <v>49343000</v>
      </c>
      <c r="M9" s="4">
        <v>141351000</v>
      </c>
      <c r="O9">
        <f t="shared" si="0"/>
        <v>0.68306422784886445</v>
      </c>
      <c r="P9">
        <f t="shared" si="1"/>
        <v>2.0527289905905803</v>
      </c>
      <c r="Q9">
        <f t="shared" si="2"/>
        <v>2.4906170008951145</v>
      </c>
      <c r="R9">
        <f t="shared" si="3"/>
        <v>0.92309412482211828</v>
      </c>
      <c r="S9">
        <f t="shared" si="4"/>
        <v>2.0051771222965713</v>
      </c>
      <c r="T9">
        <f t="shared" si="5"/>
        <v>0.66724091149882203</v>
      </c>
      <c r="U9">
        <f t="shared" si="6"/>
        <v>0.33437012943010097</v>
      </c>
      <c r="V9">
        <f t="shared" si="7"/>
        <v>0.47773568070515787</v>
      </c>
      <c r="X9" s="13">
        <v>103.29</v>
      </c>
      <c r="Y9" s="12"/>
      <c r="Z9">
        <f t="shared" si="8"/>
        <v>933.33333333333337</v>
      </c>
      <c r="AA9">
        <f t="shared" si="9"/>
        <v>8.3194524097426168</v>
      </c>
      <c r="AB9">
        <f t="shared" si="10"/>
        <v>333.19354838709677</v>
      </c>
      <c r="AC9">
        <f t="shared" si="11"/>
        <v>6.8567672754099638</v>
      </c>
      <c r="AD9">
        <f t="shared" si="12"/>
        <v>2.9996667227521581</v>
      </c>
    </row>
    <row r="10" spans="1:30">
      <c r="A10">
        <v>4</v>
      </c>
      <c r="B10">
        <v>2022</v>
      </c>
      <c r="C10" s="4">
        <v>10242000</v>
      </c>
      <c r="D10" s="4">
        <v>149204000</v>
      </c>
      <c r="E10" s="4">
        <v>278000</v>
      </c>
      <c r="F10" s="4">
        <v>146043000</v>
      </c>
      <c r="G10" s="4">
        <v>155393000</v>
      </c>
      <c r="H10" s="4">
        <v>316632000</v>
      </c>
      <c r="I10" s="4">
        <v>146791000</v>
      </c>
      <c r="J10" s="4">
        <v>462675000</v>
      </c>
      <c r="K10">
        <v>0.03</v>
      </c>
      <c r="L10" s="4">
        <v>53888000</v>
      </c>
      <c r="M10" s="4">
        <v>140118000</v>
      </c>
      <c r="O10">
        <f t="shared" si="0"/>
        <v>6.0085373102069489E-2</v>
      </c>
      <c r="P10">
        <f t="shared" si="1"/>
        <v>0.19035489547598997</v>
      </c>
      <c r="Q10">
        <f t="shared" si="2"/>
        <v>0.18632208251789495</v>
      </c>
      <c r="R10">
        <f t="shared" si="3"/>
        <v>0.9446435811136924</v>
      </c>
      <c r="S10">
        <f t="shared" si="4"/>
        <v>2.1680737864875415</v>
      </c>
      <c r="T10">
        <f t="shared" si="5"/>
        <v>0.68435078618900957</v>
      </c>
      <c r="U10">
        <f t="shared" si="6"/>
        <v>0.34678524772673158</v>
      </c>
      <c r="V10">
        <f t="shared" si="7"/>
        <v>0.48964743623344903</v>
      </c>
      <c r="X10" s="13">
        <v>84</v>
      </c>
      <c r="Y10" s="12"/>
      <c r="Z10">
        <f>((K10-K11)/K11)*100</f>
        <v>-89.285714285714278</v>
      </c>
      <c r="AA10">
        <f t="shared" si="9"/>
        <v>5.7661188708077535</v>
      </c>
      <c r="AB10">
        <f t="shared" si="10"/>
        <v>2800</v>
      </c>
      <c r="AC10">
        <f t="shared" si="11"/>
        <v>5.8909225365132185</v>
      </c>
      <c r="AD10">
        <f>0.5*(J10+J11)/F10</f>
        <v>3.0505981115151015</v>
      </c>
    </row>
    <row r="11" spans="1:30">
      <c r="A11">
        <v>3</v>
      </c>
      <c r="B11">
        <v>2022</v>
      </c>
      <c r="C11" s="11">
        <v>10198000</v>
      </c>
      <c r="D11" s="4">
        <v>127101000</v>
      </c>
      <c r="E11" s="4">
        <v>2872000</v>
      </c>
      <c r="F11" s="4">
        <v>137489000</v>
      </c>
      <c r="G11" s="4">
        <v>140363000</v>
      </c>
      <c r="H11" s="4">
        <v>290873000</v>
      </c>
      <c r="I11" s="4">
        <v>131463000</v>
      </c>
      <c r="J11" s="4">
        <v>428362000</v>
      </c>
      <c r="K11">
        <v>0.28000000000000003</v>
      </c>
      <c r="L11" s="4">
        <v>34947000</v>
      </c>
      <c r="M11" s="4">
        <v>128251000</v>
      </c>
      <c r="O11">
        <f t="shared" si="0"/>
        <v>0.67046096525835619</v>
      </c>
      <c r="P11">
        <f t="shared" si="1"/>
        <v>2.088894384278015</v>
      </c>
      <c r="Q11">
        <f t="shared" si="2"/>
        <v>2.2596203019645795</v>
      </c>
      <c r="R11">
        <f t="shared" si="3"/>
        <v>0.93659297678163045</v>
      </c>
      <c r="S11">
        <f t="shared" si="4"/>
        <v>2.115609248739899</v>
      </c>
      <c r="T11">
        <f t="shared" si="5"/>
        <v>0.67903548867546604</v>
      </c>
      <c r="U11">
        <f t="shared" si="6"/>
        <v>0.24897586970925387</v>
      </c>
      <c r="V11">
        <f t="shared" si="7"/>
        <v>0.48261834876194776</v>
      </c>
      <c r="X11" s="12">
        <v>113</v>
      </c>
      <c r="Y11" s="12"/>
      <c r="Z11">
        <f t="shared" si="8"/>
        <v>-240</v>
      </c>
      <c r="AA11">
        <f t="shared" si="9"/>
        <v>9.0666005774934888</v>
      </c>
      <c r="AB11">
        <f t="shared" si="10"/>
        <v>403.57142857142856</v>
      </c>
      <c r="AC11">
        <f t="shared" si="11"/>
        <v>8.381572343969335</v>
      </c>
      <c r="AD11">
        <f t="shared" si="12"/>
        <v>3.0842103731934918</v>
      </c>
    </row>
    <row r="12" spans="1:30">
      <c r="A12">
        <v>2</v>
      </c>
      <c r="B12">
        <v>2022</v>
      </c>
      <c r="C12" s="10">
        <v>10183000</v>
      </c>
      <c r="D12" s="4">
        <v>121234000</v>
      </c>
      <c r="E12" s="4">
        <v>-2028000</v>
      </c>
      <c r="F12" s="4">
        <v>131402000</v>
      </c>
      <c r="G12" s="4">
        <v>140291000</v>
      </c>
      <c r="H12" s="4">
        <v>288326000</v>
      </c>
      <c r="I12" s="4">
        <v>133667000</v>
      </c>
      <c r="J12" s="4">
        <v>419728000</v>
      </c>
      <c r="K12">
        <v>-0.2</v>
      </c>
      <c r="L12" s="4">
        <v>37478000</v>
      </c>
      <c r="M12" s="4">
        <v>124577000</v>
      </c>
      <c r="O12">
        <f t="shared" si="0"/>
        <v>-0.48317005298669613</v>
      </c>
      <c r="P12">
        <f t="shared" si="1"/>
        <v>-1.5433555044824279</v>
      </c>
      <c r="Q12">
        <f t="shared" si="2"/>
        <v>-1.6727980599501788</v>
      </c>
      <c r="R12">
        <f t="shared" si="3"/>
        <v>0.9527838564127421</v>
      </c>
      <c r="S12">
        <f t="shared" si="4"/>
        <v>2.1942283983501012</v>
      </c>
      <c r="T12">
        <f t="shared" si="5"/>
        <v>0.68693534860671668</v>
      </c>
      <c r="U12">
        <f t="shared" si="6"/>
        <v>0.26714472061643296</v>
      </c>
      <c r="V12">
        <f t="shared" si="7"/>
        <v>0.48666882830232167</v>
      </c>
      <c r="X12" s="13">
        <v>106.21</v>
      </c>
      <c r="Y12" s="12"/>
      <c r="Z12">
        <f t="shared" si="8"/>
        <v>-47.368421052631575</v>
      </c>
      <c r="AA12">
        <f t="shared" si="9"/>
        <v>8.9210652952142144</v>
      </c>
      <c r="AB12">
        <f t="shared" si="10"/>
        <v>-531.04999999999995</v>
      </c>
      <c r="AC12">
        <f t="shared" si="11"/>
        <v>8.2307455746487879</v>
      </c>
      <c r="AD12">
        <f t="shared" si="12"/>
        <v>3.1601307438242947</v>
      </c>
    </row>
    <row r="13" spans="1:30">
      <c r="A13">
        <v>1</v>
      </c>
      <c r="B13">
        <v>2022</v>
      </c>
      <c r="C13" s="8">
        <v>10174000</v>
      </c>
      <c r="D13" s="4">
        <v>116444000</v>
      </c>
      <c r="E13" s="4">
        <v>-3844000</v>
      </c>
      <c r="F13" s="4">
        <v>134001000</v>
      </c>
      <c r="G13" s="4">
        <v>139508000</v>
      </c>
      <c r="H13" s="4">
        <v>276766000</v>
      </c>
      <c r="I13" s="4">
        <v>133876000</v>
      </c>
      <c r="J13" s="4">
        <v>410767000</v>
      </c>
      <c r="K13">
        <v>-0.38</v>
      </c>
      <c r="L13" s="4">
        <v>36393000</v>
      </c>
      <c r="M13" s="4">
        <v>113287000</v>
      </c>
      <c r="O13">
        <f t="shared" si="0"/>
        <v>-0.93581032556169319</v>
      </c>
      <c r="P13">
        <f t="shared" si="1"/>
        <v>-2.8686353086917262</v>
      </c>
      <c r="Q13">
        <f t="shared" si="2"/>
        <v>-3.3011576380062517</v>
      </c>
      <c r="R13">
        <f t="shared" si="3"/>
        <v>0.95962955529432004</v>
      </c>
      <c r="S13">
        <f t="shared" si="4"/>
        <v>2.065402496996291</v>
      </c>
      <c r="T13">
        <f t="shared" si="5"/>
        <v>0.67377856546411952</v>
      </c>
      <c r="U13">
        <f t="shared" si="6"/>
        <v>0.26086676032915673</v>
      </c>
      <c r="V13">
        <f t="shared" si="7"/>
        <v>0.45811766037980006</v>
      </c>
      <c r="X13" s="13">
        <v>163</v>
      </c>
      <c r="Y13" s="12"/>
      <c r="Z13">
        <f t="shared" si="8"/>
        <v>-127.33812949640289</v>
      </c>
      <c r="AA13">
        <f t="shared" si="9"/>
        <v>14.241712754628834</v>
      </c>
      <c r="AB13">
        <f t="shared" si="10"/>
        <v>-428.9473684210526</v>
      </c>
      <c r="AC13">
        <f t="shared" si="11"/>
        <v>12.37574346460101</v>
      </c>
      <c r="AD13">
        <f t="shared" si="12"/>
        <v>3.1019022246102641</v>
      </c>
    </row>
    <row r="14" spans="1:30">
      <c r="A14">
        <v>4</v>
      </c>
      <c r="B14">
        <v>2021</v>
      </c>
      <c r="C14" s="4">
        <v>10175000</v>
      </c>
      <c r="D14" s="4">
        <v>137412000</v>
      </c>
      <c r="E14" s="4">
        <v>14323000</v>
      </c>
      <c r="F14" s="4">
        <v>138245000</v>
      </c>
      <c r="G14" s="4">
        <v>142266000</v>
      </c>
      <c r="H14" s="4">
        <v>282304000</v>
      </c>
      <c r="I14" s="4">
        <v>161580000</v>
      </c>
      <c r="J14" s="4">
        <v>420549000</v>
      </c>
      <c r="K14">
        <v>1.39</v>
      </c>
      <c r="L14" s="4">
        <v>36220000</v>
      </c>
      <c r="M14" s="4">
        <v>116395000</v>
      </c>
      <c r="O14">
        <f t="shared" si="0"/>
        <v>3.4057862460735846</v>
      </c>
      <c r="P14">
        <f t="shared" si="1"/>
        <v>10.360591703135738</v>
      </c>
      <c r="Q14">
        <f t="shared" si="2"/>
        <v>10.423398247605741</v>
      </c>
      <c r="R14">
        <f t="shared" si="3"/>
        <v>1.1357597739445826</v>
      </c>
      <c r="S14">
        <f t="shared" si="4"/>
        <v>2.0420557705522802</v>
      </c>
      <c r="T14">
        <f t="shared" si="5"/>
        <v>0.67127492872412009</v>
      </c>
      <c r="U14">
        <f t="shared" si="6"/>
        <v>0.25459350793583851</v>
      </c>
      <c r="V14">
        <f t="shared" si="7"/>
        <v>0.45709629280552938</v>
      </c>
      <c r="X14" s="13">
        <v>166.72</v>
      </c>
      <c r="Y14" s="12"/>
      <c r="Z14">
        <f t="shared" si="8"/>
        <v>348.38709677419348</v>
      </c>
      <c r="AA14">
        <f>X14*C14/D14</f>
        <v>12.345180915786104</v>
      </c>
      <c r="AB14">
        <f>X14/K14</f>
        <v>119.94244604316548</v>
      </c>
      <c r="AC14">
        <f>X14*C14/F14</f>
        <v>12.270794603783139</v>
      </c>
      <c r="AD14">
        <f t="shared" si="12"/>
        <v>2.9041014141560275</v>
      </c>
    </row>
    <row r="15" spans="1:30">
      <c r="A15">
        <v>3</v>
      </c>
      <c r="B15">
        <v>2021</v>
      </c>
      <c r="C15" s="8">
        <v>10140000</v>
      </c>
      <c r="D15" s="4">
        <v>110812000</v>
      </c>
      <c r="E15" s="4">
        <v>3156000</v>
      </c>
      <c r="F15" s="4">
        <v>120564000</v>
      </c>
      <c r="G15" s="4">
        <v>123994000</v>
      </c>
      <c r="H15" s="4">
        <v>261842000</v>
      </c>
      <c r="I15" s="4">
        <v>138531000</v>
      </c>
      <c r="J15" s="4">
        <v>382406000</v>
      </c>
      <c r="K15">
        <v>0.31</v>
      </c>
      <c r="L15" s="4">
        <v>29944000</v>
      </c>
      <c r="M15" s="4">
        <v>113903000</v>
      </c>
      <c r="O15">
        <f t="shared" si="0"/>
        <v>0.82530085825013211</v>
      </c>
      <c r="P15">
        <f t="shared" si="1"/>
        <v>2.6176968249228625</v>
      </c>
      <c r="Q15">
        <f t="shared" si="2"/>
        <v>2.8480669963541856</v>
      </c>
      <c r="R15">
        <f t="shared" si="3"/>
        <v>1.117239543848896</v>
      </c>
      <c r="S15">
        <f t="shared" si="4"/>
        <v>2.1718091635977572</v>
      </c>
      <c r="T15">
        <f t="shared" si="5"/>
        <v>0.68472252004414158</v>
      </c>
      <c r="U15">
        <f t="shared" si="6"/>
        <v>0.24149555623659208</v>
      </c>
      <c r="V15">
        <f t="shared" si="7"/>
        <v>0.48579544242899853</v>
      </c>
      <c r="X15" s="13">
        <v>164.25</v>
      </c>
      <c r="Y15" s="12"/>
      <c r="Z15">
        <f t="shared" si="8"/>
        <v>-59.210526315789465</v>
      </c>
      <c r="AA15">
        <f>X15*C15/D15</f>
        <v>15.029915532613796</v>
      </c>
      <c r="AB15">
        <f>X15/K15</f>
        <v>529.83870967741939</v>
      </c>
      <c r="AC15">
        <f>X15*C15/F15</f>
        <v>13.814198268139743</v>
      </c>
      <c r="AD15">
        <f t="shared" si="12"/>
        <v>3.0802105106001791</v>
      </c>
    </row>
    <row r="16" spans="1:30">
      <c r="A16">
        <v>2</v>
      </c>
      <c r="B16">
        <v>2021</v>
      </c>
      <c r="C16" s="8">
        <v>10120000</v>
      </c>
      <c r="D16" s="4">
        <v>113080000</v>
      </c>
      <c r="E16" s="4">
        <v>7778000</v>
      </c>
      <c r="F16" s="4">
        <v>114803000</v>
      </c>
      <c r="G16" s="4">
        <v>117792000</v>
      </c>
      <c r="H16" s="4">
        <v>245516000</v>
      </c>
      <c r="I16" s="4">
        <v>140848000</v>
      </c>
      <c r="J16" s="4">
        <v>360319000</v>
      </c>
      <c r="K16" s="9">
        <v>0.76</v>
      </c>
      <c r="L16" s="4">
        <v>40380000</v>
      </c>
      <c r="M16" s="4">
        <v>106576000</v>
      </c>
      <c r="O16">
        <f t="shared" si="0"/>
        <v>2.1586427582225749</v>
      </c>
      <c r="P16">
        <f t="shared" si="1"/>
        <v>6.7750842748011815</v>
      </c>
      <c r="Q16">
        <f t="shared" si="2"/>
        <v>6.87831623629289</v>
      </c>
      <c r="R16">
        <f t="shared" si="3"/>
        <v>1.19573485465906</v>
      </c>
      <c r="S16">
        <f t="shared" si="4"/>
        <v>2.1385852286090086</v>
      </c>
      <c r="T16">
        <f t="shared" si="5"/>
        <v>0.68138510597553836</v>
      </c>
      <c r="U16">
        <f t="shared" si="6"/>
        <v>0.34280766096169518</v>
      </c>
      <c r="V16">
        <f t="shared" si="7"/>
        <v>0.48141874342191443</v>
      </c>
      <c r="X16" s="13">
        <v>172.01</v>
      </c>
      <c r="Y16" s="12"/>
      <c r="Z16">
        <f t="shared" si="8"/>
        <v>-3.7974683544303827</v>
      </c>
      <c r="AA16">
        <f t="shared" si="9"/>
        <v>15.393891050583658</v>
      </c>
      <c r="AB16">
        <f t="shared" si="10"/>
        <v>226.32894736842104</v>
      </c>
      <c r="AC16">
        <f t="shared" si="11"/>
        <v>15.162854629234428</v>
      </c>
      <c r="AD16">
        <f t="shared" si="12"/>
        <v>2.9763856345217459</v>
      </c>
    </row>
    <row r="17" spans="1:30">
      <c r="A17">
        <v>1</v>
      </c>
      <c r="B17">
        <v>2021</v>
      </c>
      <c r="C17" s="8">
        <v>10080000</v>
      </c>
      <c r="D17" s="4">
        <v>108518000</v>
      </c>
      <c r="E17" s="4">
        <v>8107000</v>
      </c>
      <c r="F17" s="4">
        <v>103320000</v>
      </c>
      <c r="G17" s="4">
        <v>115404000</v>
      </c>
      <c r="H17" s="4">
        <v>219757000</v>
      </c>
      <c r="I17" s="4">
        <v>121408000</v>
      </c>
      <c r="J17" s="4">
        <v>323077000</v>
      </c>
      <c r="K17">
        <v>0.79</v>
      </c>
      <c r="L17" s="4">
        <v>33834000</v>
      </c>
      <c r="M17" s="4">
        <v>84935000</v>
      </c>
      <c r="O17">
        <f t="shared" si="0"/>
        <v>2.5093089263550175</v>
      </c>
      <c r="P17">
        <f t="shared" si="1"/>
        <v>7.8464963221060779</v>
      </c>
      <c r="Q17">
        <f t="shared" si="2"/>
        <v>7.4706500304097023</v>
      </c>
      <c r="R17">
        <f t="shared" si="3"/>
        <v>1.0520259263110463</v>
      </c>
      <c r="S17">
        <f t="shared" si="4"/>
        <v>2.1269550909794814</v>
      </c>
      <c r="T17">
        <f t="shared" si="5"/>
        <v>0.68020007614283906</v>
      </c>
      <c r="U17">
        <f t="shared" si="6"/>
        <v>0.29317874597067695</v>
      </c>
      <c r="V17">
        <f t="shared" si="7"/>
        <v>0.45116995564526841</v>
      </c>
      <c r="X17" s="13">
        <v>154.69999999999999</v>
      </c>
      <c r="Y17" s="12"/>
      <c r="Z17">
        <f t="shared" si="8"/>
        <v>9.7222222222222303</v>
      </c>
      <c r="AA17">
        <f t="shared" si="9"/>
        <v>14.369745111410088</v>
      </c>
      <c r="AB17">
        <f t="shared" si="10"/>
        <v>195.82278481012656</v>
      </c>
      <c r="AC17">
        <f t="shared" si="11"/>
        <v>15.092682926829267</v>
      </c>
      <c r="AD17">
        <f t="shared" si="12"/>
        <v>3.1178474641889276</v>
      </c>
    </row>
    <row r="18" spans="1:30">
      <c r="A18">
        <v>4</v>
      </c>
      <c r="B18">
        <v>2020</v>
      </c>
      <c r="C18" s="8">
        <v>10060000</v>
      </c>
      <c r="D18" s="4">
        <v>125555000</v>
      </c>
      <c r="E18" s="4">
        <v>7222000</v>
      </c>
      <c r="F18" s="4">
        <v>93404000</v>
      </c>
      <c r="G18" s="4">
        <v>126385000</v>
      </c>
      <c r="H18" s="4">
        <v>227791000</v>
      </c>
      <c r="I18" s="4">
        <v>132733000</v>
      </c>
      <c r="J18" s="4">
        <v>321195000</v>
      </c>
      <c r="K18">
        <v>0.72</v>
      </c>
      <c r="L18" s="4">
        <v>42122000</v>
      </c>
      <c r="M18" s="4">
        <v>84389000</v>
      </c>
      <c r="O18">
        <f t="shared" si="0"/>
        <v>2.2484783387039027</v>
      </c>
      <c r="P18">
        <f t="shared" si="1"/>
        <v>7.7320029120808531</v>
      </c>
      <c r="Q18">
        <f t="shared" si="2"/>
        <v>5.7520608498267691</v>
      </c>
      <c r="R18">
        <f t="shared" si="3"/>
        <v>1.0502274795268425</v>
      </c>
      <c r="S18">
        <f t="shared" si="4"/>
        <v>2.4387713588283155</v>
      </c>
      <c r="T18">
        <f t="shared" si="5"/>
        <v>0.70919846199349301</v>
      </c>
      <c r="U18">
        <f t="shared" si="6"/>
        <v>0.33328322190133325</v>
      </c>
      <c r="V18">
        <f t="shared" si="7"/>
        <v>0.47464748330924167</v>
      </c>
      <c r="X18" s="13">
        <v>162.85</v>
      </c>
      <c r="Y18" s="12"/>
      <c r="Z18">
        <f t="shared" si="8"/>
        <v>16.129032258064512</v>
      </c>
      <c r="AA18">
        <f t="shared" si="9"/>
        <v>13.048233841742663</v>
      </c>
      <c r="AB18">
        <f t="shared" si="10"/>
        <v>226.18055555555554</v>
      </c>
      <c r="AC18">
        <f t="shared" si="11"/>
        <v>17.539623570725023</v>
      </c>
      <c r="AD18">
        <f t="shared" si="12"/>
        <v>3.2299152070575134</v>
      </c>
    </row>
    <row r="19" spans="1:30">
      <c r="A19">
        <v>3</v>
      </c>
      <c r="B19">
        <v>2020</v>
      </c>
      <c r="C19" s="8">
        <v>10040000</v>
      </c>
      <c r="D19" s="4">
        <v>96145000</v>
      </c>
      <c r="E19" s="4">
        <v>6331000</v>
      </c>
      <c r="F19" s="4">
        <v>82775000</v>
      </c>
      <c r="G19" s="4">
        <v>101912000</v>
      </c>
      <c r="H19" s="4">
        <v>199404000</v>
      </c>
      <c r="I19" s="4">
        <v>112969000</v>
      </c>
      <c r="J19" s="4">
        <v>282179000</v>
      </c>
      <c r="K19">
        <v>0.62</v>
      </c>
      <c r="L19" s="4">
        <v>29930000</v>
      </c>
      <c r="M19" s="4">
        <v>81518000</v>
      </c>
      <c r="O19">
        <f t="shared" si="0"/>
        <v>2.2436113247265035</v>
      </c>
      <c r="P19">
        <f t="shared" si="1"/>
        <v>7.6484445786771369</v>
      </c>
      <c r="Q19">
        <f t="shared" si="2"/>
        <v>6.584845805814135</v>
      </c>
      <c r="R19">
        <f t="shared" si="3"/>
        <v>1.1084955648010049</v>
      </c>
      <c r="S19">
        <f t="shared" si="4"/>
        <v>2.4089882210812443</v>
      </c>
      <c r="T19">
        <f t="shared" si="5"/>
        <v>0.70665783066776766</v>
      </c>
      <c r="U19">
        <f t="shared" si="6"/>
        <v>0.29368474762540231</v>
      </c>
      <c r="V19">
        <f t="shared" si="7"/>
        <v>0.49617451747792052</v>
      </c>
      <c r="X19" s="6">
        <v>157.44</v>
      </c>
      <c r="Y19" s="12"/>
      <c r="Z19">
        <f t="shared" si="8"/>
        <v>19.230769230769226</v>
      </c>
      <c r="AA19">
        <f t="shared" si="9"/>
        <v>16.440767590618336</v>
      </c>
      <c r="AB19">
        <f t="shared" si="10"/>
        <v>253.93548387096774</v>
      </c>
      <c r="AC19">
        <f t="shared" si="11"/>
        <v>19.096316520688614</v>
      </c>
      <c r="AD19">
        <f t="shared" si="12"/>
        <v>3.2648323769254</v>
      </c>
    </row>
    <row r="20" spans="1:30">
      <c r="A20">
        <v>2</v>
      </c>
      <c r="B20">
        <v>2020</v>
      </c>
      <c r="C20" s="8">
        <v>10020000</v>
      </c>
      <c r="D20" s="4">
        <v>88912000</v>
      </c>
      <c r="E20" s="4">
        <v>5243000</v>
      </c>
      <c r="F20" s="4">
        <v>73728000</v>
      </c>
      <c r="G20" s="4">
        <v>93896000</v>
      </c>
      <c r="H20" s="4">
        <v>184586000</v>
      </c>
      <c r="I20" s="4">
        <v>110908000</v>
      </c>
      <c r="J20" s="4">
        <v>258314000</v>
      </c>
      <c r="K20">
        <v>0.52</v>
      </c>
      <c r="L20" s="4">
        <v>37466000</v>
      </c>
      <c r="M20" s="4">
        <v>75926000</v>
      </c>
      <c r="O20">
        <f t="shared" si="0"/>
        <v>2.0297002872473038</v>
      </c>
      <c r="P20">
        <f t="shared" si="1"/>
        <v>7.1112738715277777</v>
      </c>
      <c r="Q20">
        <f t="shared" si="2"/>
        <v>5.8968418211265066</v>
      </c>
      <c r="R20">
        <f t="shared" si="3"/>
        <v>1.181179176961745</v>
      </c>
      <c r="S20">
        <f t="shared" si="4"/>
        <v>2.5036078559027777</v>
      </c>
      <c r="T20">
        <f t="shared" si="5"/>
        <v>0.71457992985281482</v>
      </c>
      <c r="U20">
        <f t="shared" si="6"/>
        <v>0.39901593252108714</v>
      </c>
      <c r="V20">
        <f t="shared" si="7"/>
        <v>0.50734360591765004</v>
      </c>
      <c r="X20" s="13">
        <v>137.94</v>
      </c>
      <c r="Y20" s="12"/>
      <c r="Z20">
        <f t="shared" si="8"/>
        <v>108</v>
      </c>
      <c r="AA20">
        <f t="shared" si="9"/>
        <v>15.545244736368543</v>
      </c>
      <c r="AB20">
        <f t="shared" si="10"/>
        <v>265.26923076923077</v>
      </c>
      <c r="AC20">
        <f t="shared" si="11"/>
        <v>18.746728515625001</v>
      </c>
      <c r="AD20">
        <f t="shared" si="12"/>
        <v>3.2521701388888888</v>
      </c>
    </row>
    <row r="21" spans="1:30">
      <c r="A21">
        <v>1</v>
      </c>
      <c r="B21">
        <v>2020</v>
      </c>
      <c r="C21" s="8">
        <v>9980000</v>
      </c>
      <c r="D21" s="4">
        <v>75452000</v>
      </c>
      <c r="E21" s="4">
        <v>2535000</v>
      </c>
      <c r="F21" s="4">
        <v>65272000</v>
      </c>
      <c r="G21" s="4">
        <v>79711000</v>
      </c>
      <c r="H21" s="4">
        <v>155966000</v>
      </c>
      <c r="I21" s="4">
        <v>85985000</v>
      </c>
      <c r="J21" s="4">
        <v>221238000</v>
      </c>
      <c r="K21">
        <v>0.25</v>
      </c>
      <c r="L21" s="4">
        <v>27201000</v>
      </c>
      <c r="M21" s="4">
        <v>63737000</v>
      </c>
      <c r="O21">
        <f t="shared" si="0"/>
        <v>1.1458248582973991</v>
      </c>
      <c r="P21">
        <f t="shared" si="1"/>
        <v>3.8837480083343547</v>
      </c>
      <c r="Q21">
        <f t="shared" si="2"/>
        <v>3.3597518952446586</v>
      </c>
      <c r="R21">
        <f t="shared" si="3"/>
        <v>1.0787093374816525</v>
      </c>
      <c r="S21">
        <f t="shared" si="4"/>
        <v>2.3894778771908323</v>
      </c>
      <c r="T21">
        <f t="shared" si="5"/>
        <v>0.70496930906987043</v>
      </c>
      <c r="U21">
        <f t="shared" si="6"/>
        <v>0.34124524846006199</v>
      </c>
      <c r="V21">
        <f t="shared" si="7"/>
        <v>0.49405080265717893</v>
      </c>
      <c r="X21" s="13">
        <v>97.49</v>
      </c>
      <c r="Y21" s="12"/>
      <c r="Z21">
        <f t="shared" si="8"/>
        <v>-21.875000000000004</v>
      </c>
      <c r="AA21">
        <f t="shared" si="9"/>
        <v>12.89495573344643</v>
      </c>
      <c r="AB21">
        <f t="shared" si="10"/>
        <v>389.96</v>
      </c>
      <c r="AC21">
        <f t="shared" si="11"/>
        <v>14.906088368672631</v>
      </c>
      <c r="AD21">
        <f t="shared" si="12"/>
        <v>3.4201954896433389</v>
      </c>
    </row>
    <row r="22" spans="1:30">
      <c r="A22">
        <v>4</v>
      </c>
      <c r="B22">
        <v>2019</v>
      </c>
      <c r="C22" s="8">
        <v>9960000</v>
      </c>
      <c r="D22" s="4">
        <v>87436000</v>
      </c>
      <c r="E22" s="4">
        <v>3268000</v>
      </c>
      <c r="F22" s="4">
        <v>62060000</v>
      </c>
      <c r="G22" s="4">
        <v>87812000</v>
      </c>
      <c r="H22" s="4">
        <v>163188000</v>
      </c>
      <c r="I22" s="4">
        <v>96334000</v>
      </c>
      <c r="J22" s="4">
        <v>225248000</v>
      </c>
      <c r="K22">
        <v>0.32</v>
      </c>
      <c r="L22" s="4">
        <v>36092000</v>
      </c>
      <c r="M22" s="4">
        <v>63205000</v>
      </c>
      <c r="O22">
        <f t="shared" si="0"/>
        <v>1.4508452905242222</v>
      </c>
      <c r="P22">
        <f t="shared" si="1"/>
        <v>5.2658717370286814</v>
      </c>
      <c r="Q22">
        <f t="shared" si="2"/>
        <v>3.7375909236470104</v>
      </c>
      <c r="R22">
        <f t="shared" si="3"/>
        <v>1.0970482394205803</v>
      </c>
      <c r="S22">
        <f t="shared" si="4"/>
        <v>2.6295198195294875</v>
      </c>
      <c r="T22">
        <f t="shared" si="5"/>
        <v>0.72448146043472084</v>
      </c>
      <c r="U22">
        <f t="shared" si="6"/>
        <v>0.41101443993987152</v>
      </c>
      <c r="V22">
        <f t="shared" si="7"/>
        <v>0.50457031094080551</v>
      </c>
      <c r="X22" s="13">
        <v>92.39</v>
      </c>
      <c r="Y22" s="12"/>
      <c r="Z22">
        <f t="shared" si="8"/>
        <v>52.380952380952394</v>
      </c>
      <c r="AA22">
        <f t="shared" si="9"/>
        <v>10.524319502264513</v>
      </c>
      <c r="AB22">
        <f t="shared" si="10"/>
        <v>288.71875</v>
      </c>
      <c r="AC22">
        <f t="shared" si="11"/>
        <v>14.827657106026425</v>
      </c>
      <c r="AD22">
        <f t="shared" si="12"/>
        <v>3.4188446664518208</v>
      </c>
    </row>
    <row r="23" spans="1:30">
      <c r="A23">
        <v>3</v>
      </c>
      <c r="B23">
        <v>2019</v>
      </c>
      <c r="C23" s="8">
        <v>9900000</v>
      </c>
      <c r="D23" s="4">
        <v>69981000</v>
      </c>
      <c r="E23" s="4">
        <v>2134000</v>
      </c>
      <c r="F23" s="4">
        <v>56508000</v>
      </c>
      <c r="G23" s="4">
        <v>72136000</v>
      </c>
      <c r="H23" s="4">
        <v>142591000</v>
      </c>
      <c r="I23" s="4">
        <v>79054000</v>
      </c>
      <c r="J23" s="4">
        <v>199099000</v>
      </c>
      <c r="K23">
        <v>0.21</v>
      </c>
      <c r="L23" s="4">
        <v>23255000</v>
      </c>
      <c r="M23" s="4">
        <v>59530000</v>
      </c>
      <c r="O23">
        <f t="shared" si="0"/>
        <v>1.0718285877879847</v>
      </c>
      <c r="P23">
        <f t="shared" si="1"/>
        <v>3.7764564309478303</v>
      </c>
      <c r="Q23">
        <f t="shared" si="2"/>
        <v>3.0493991226189965</v>
      </c>
      <c r="R23">
        <f t="shared" si="3"/>
        <v>1.095902184762116</v>
      </c>
      <c r="S23">
        <f t="shared" si="4"/>
        <v>2.5233772209244707</v>
      </c>
      <c r="T23">
        <f t="shared" si="5"/>
        <v>0.71618139719436058</v>
      </c>
      <c r="U23">
        <f t="shared" si="6"/>
        <v>0.32237717644449371</v>
      </c>
      <c r="V23">
        <f t="shared" si="7"/>
        <v>0.51302159637360178</v>
      </c>
      <c r="X23" s="13">
        <v>86.8</v>
      </c>
      <c r="Y23" s="12"/>
      <c r="Z23">
        <f t="shared" si="8"/>
        <v>-19.230769230769237</v>
      </c>
      <c r="AA23">
        <f t="shared" si="9"/>
        <v>12.279332961803918</v>
      </c>
      <c r="AB23">
        <f t="shared" si="10"/>
        <v>413.33333333333331</v>
      </c>
      <c r="AC23">
        <f t="shared" si="11"/>
        <v>15.207050329156933</v>
      </c>
      <c r="AD23">
        <f t="shared" si="12"/>
        <v>3.4548205563813972</v>
      </c>
    </row>
    <row r="24" spans="1:30">
      <c r="A24">
        <v>2</v>
      </c>
      <c r="B24">
        <v>2019</v>
      </c>
      <c r="C24" s="8">
        <v>9880000</v>
      </c>
      <c r="D24" s="4">
        <v>63404000</v>
      </c>
      <c r="E24" s="4">
        <v>2625000</v>
      </c>
      <c r="F24" s="4">
        <v>53061000</v>
      </c>
      <c r="G24" s="4">
        <v>69678000</v>
      </c>
      <c r="H24" s="4">
        <v>138290000</v>
      </c>
      <c r="I24" s="4">
        <v>76790000</v>
      </c>
      <c r="J24" s="4">
        <v>191351000</v>
      </c>
      <c r="K24">
        <v>0.26</v>
      </c>
      <c r="L24" s="4">
        <v>22616000</v>
      </c>
      <c r="M24" s="4">
        <v>58463000</v>
      </c>
      <c r="O24">
        <f t="shared" si="0"/>
        <v>1.3718245527851958</v>
      </c>
      <c r="P24">
        <f t="shared" si="1"/>
        <v>4.9471363148074854</v>
      </c>
      <c r="Q24">
        <f t="shared" si="2"/>
        <v>4.1401173427544009</v>
      </c>
      <c r="R24">
        <f t="shared" si="3"/>
        <v>1.1020695197910388</v>
      </c>
      <c r="S24">
        <f t="shared" si="4"/>
        <v>2.6062456418084845</v>
      </c>
      <c r="T24">
        <f t="shared" si="5"/>
        <v>0.72270330439872277</v>
      </c>
      <c r="U24">
        <f t="shared" si="6"/>
        <v>0.32457877665834267</v>
      </c>
      <c r="V24">
        <f t="shared" si="7"/>
        <v>0.52421900218786988</v>
      </c>
      <c r="X24" s="13">
        <v>94.68</v>
      </c>
      <c r="Y24" s="12"/>
      <c r="Z24">
        <f t="shared" si="8"/>
        <v>-25.714285714285705</v>
      </c>
      <c r="AA24">
        <f t="shared" si="9"/>
        <v>14.75361806826068</v>
      </c>
      <c r="AB24">
        <f t="shared" si="10"/>
        <v>364.15384615384619</v>
      </c>
      <c r="AC24">
        <f t="shared" si="11"/>
        <v>17.629490586306328</v>
      </c>
      <c r="AD24">
        <f t="shared" si="12"/>
        <v>3.4813987674563238</v>
      </c>
    </row>
    <row r="25" spans="1:30">
      <c r="A25">
        <v>1</v>
      </c>
      <c r="B25">
        <v>2019</v>
      </c>
      <c r="C25" s="8">
        <v>9840000</v>
      </c>
      <c r="D25" s="4">
        <v>59700000</v>
      </c>
      <c r="E25" s="4">
        <v>3561000</v>
      </c>
      <c r="F25" s="4">
        <v>48410000</v>
      </c>
      <c r="G25" s="4">
        <v>63695000</v>
      </c>
      <c r="H25" s="4">
        <v>129692000</v>
      </c>
      <c r="I25" s="4">
        <v>69431000</v>
      </c>
      <c r="J25" s="4">
        <v>178102000</v>
      </c>
      <c r="K25">
        <v>0.35</v>
      </c>
      <c r="L25" s="4">
        <v>23115000</v>
      </c>
      <c r="M25" s="4">
        <v>56597000</v>
      </c>
      <c r="O25">
        <f t="shared" si="0"/>
        <v>1.9994160649515444</v>
      </c>
      <c r="P25">
        <f t="shared" si="1"/>
        <v>7.355918198719273</v>
      </c>
      <c r="Q25">
        <f t="shared" si="2"/>
        <v>5.9648241206030148</v>
      </c>
      <c r="R25">
        <f t="shared" si="3"/>
        <v>1.0900541643771096</v>
      </c>
      <c r="S25">
        <f t="shared" si="4"/>
        <v>2.6790332575914069</v>
      </c>
      <c r="T25">
        <f t="shared" si="5"/>
        <v>0.72818946446418342</v>
      </c>
      <c r="U25">
        <f t="shared" si="6"/>
        <v>0.36290132663474373</v>
      </c>
      <c r="V25">
        <f t="shared" si="7"/>
        <v>0.53898311541135357</v>
      </c>
      <c r="X25" s="13">
        <v>89.04</v>
      </c>
      <c r="Y25" s="12"/>
      <c r="Z25">
        <f t="shared" si="8"/>
        <v>16.666666666666664</v>
      </c>
      <c r="AA25">
        <f t="shared" si="9"/>
        <v>14.675939698492463</v>
      </c>
      <c r="AB25">
        <f t="shared" si="10"/>
        <v>254.40000000000003</v>
      </c>
      <c r="AC25">
        <f t="shared" si="11"/>
        <v>18.098607725676516</v>
      </c>
      <c r="AD25">
        <f t="shared" si="12"/>
        <v>3.5194174757281553</v>
      </c>
    </row>
    <row r="26" spans="1:30">
      <c r="A26">
        <v>4</v>
      </c>
      <c r="B26">
        <v>2018</v>
      </c>
      <c r="C26" s="8">
        <v>9820000</v>
      </c>
      <c r="D26" s="4">
        <v>72383000</v>
      </c>
      <c r="E26" s="4">
        <v>3027000</v>
      </c>
      <c r="F26" s="4">
        <v>43549000</v>
      </c>
      <c r="G26" s="4">
        <v>68391000</v>
      </c>
      <c r="H26" s="4">
        <v>119099000</v>
      </c>
      <c r="I26" s="4">
        <v>75101000</v>
      </c>
      <c r="J26" s="4">
        <v>162648000</v>
      </c>
      <c r="K26">
        <v>0.3</v>
      </c>
      <c r="L26" s="4">
        <v>31750000</v>
      </c>
      <c r="M26" s="4">
        <v>33145000</v>
      </c>
      <c r="O26">
        <f t="shared" si="0"/>
        <v>1.8610742216319907</v>
      </c>
      <c r="P26">
        <f t="shared" si="1"/>
        <v>6.9507910629405947</v>
      </c>
      <c r="Q26">
        <f t="shared" si="2"/>
        <v>4.1819211693353413</v>
      </c>
      <c r="R26">
        <f t="shared" si="3"/>
        <v>1.0981123247210891</v>
      </c>
      <c r="S26">
        <f t="shared" si="4"/>
        <v>2.734827435762015</v>
      </c>
      <c r="T26">
        <f t="shared" si="5"/>
        <v>0.732250012296493</v>
      </c>
      <c r="U26">
        <f t="shared" si="6"/>
        <v>0.46424237107221711</v>
      </c>
      <c r="V26">
        <f t="shared" si="7"/>
        <v>0.43217200824054031</v>
      </c>
      <c r="X26" s="12">
        <v>75.099999999999994</v>
      </c>
      <c r="Y26" s="12"/>
      <c r="Z26">
        <f t="shared" si="8"/>
        <v>3.4482758620689689</v>
      </c>
      <c r="AA26">
        <f t="shared" si="9"/>
        <v>10.188607822278712</v>
      </c>
      <c r="AB26">
        <f t="shared" si="10"/>
        <v>250.33333333333331</v>
      </c>
      <c r="AC26">
        <f t="shared" si="11"/>
        <v>16.934533513972767</v>
      </c>
      <c r="AD26">
        <f t="shared" si="12"/>
        <v>3.5172219798388022</v>
      </c>
    </row>
    <row r="27" spans="1:30">
      <c r="A27">
        <v>3</v>
      </c>
      <c r="B27">
        <v>2018</v>
      </c>
      <c r="C27" s="8">
        <v>9780000</v>
      </c>
      <c r="D27" s="4">
        <v>56576000</v>
      </c>
      <c r="E27" s="4">
        <v>2883000</v>
      </c>
      <c r="F27" s="4">
        <v>39125000</v>
      </c>
      <c r="G27" s="4">
        <v>55324000</v>
      </c>
      <c r="H27" s="4">
        <v>104570000</v>
      </c>
      <c r="I27" s="4">
        <v>59885000</v>
      </c>
      <c r="J27" s="4">
        <v>143695000</v>
      </c>
      <c r="K27">
        <v>0.28999999999999998</v>
      </c>
      <c r="L27" s="4">
        <v>20425000</v>
      </c>
      <c r="M27" s="4">
        <v>24684000</v>
      </c>
      <c r="O27">
        <f t="shared" si="0"/>
        <v>2.0063328577890669</v>
      </c>
      <c r="P27">
        <f t="shared" si="1"/>
        <v>7.3686900958466461</v>
      </c>
      <c r="Q27">
        <f t="shared" si="2"/>
        <v>5.0958003393665159</v>
      </c>
      <c r="R27">
        <f t="shared" si="3"/>
        <v>1.0824416166582316</v>
      </c>
      <c r="S27">
        <f t="shared" si="4"/>
        <v>2.6727156549520767</v>
      </c>
      <c r="T27">
        <f t="shared" si="5"/>
        <v>0.72772191099203176</v>
      </c>
      <c r="U27">
        <f t="shared" si="6"/>
        <v>0.3691887788301641</v>
      </c>
      <c r="V27">
        <f t="shared" si="7"/>
        <v>0.3868419815386544</v>
      </c>
      <c r="X27" s="13">
        <v>100.15</v>
      </c>
      <c r="Y27" s="12"/>
      <c r="Z27">
        <f t="shared" si="8"/>
        <v>15.999999999999993</v>
      </c>
      <c r="AA27">
        <f t="shared" si="9"/>
        <v>17.312411623303166</v>
      </c>
      <c r="AB27">
        <f t="shared" si="10"/>
        <v>345.34482758620692</v>
      </c>
      <c r="AC27">
        <f t="shared" si="11"/>
        <v>25.034300319488818</v>
      </c>
      <c r="AD27">
        <f t="shared" si="12"/>
        <v>3.5500958466453674</v>
      </c>
    </row>
    <row r="28" spans="1:30">
      <c r="A28">
        <v>2</v>
      </c>
      <c r="B28">
        <v>2018</v>
      </c>
      <c r="C28" s="8">
        <v>9740000</v>
      </c>
      <c r="D28" s="4">
        <v>52886000</v>
      </c>
      <c r="E28" s="4">
        <v>2534000</v>
      </c>
      <c r="F28" s="4">
        <v>34995000</v>
      </c>
      <c r="G28" s="4">
        <v>50801000</v>
      </c>
      <c r="H28" s="4">
        <v>99105000</v>
      </c>
      <c r="I28" s="4">
        <v>54481000</v>
      </c>
      <c r="J28" s="4">
        <v>134100000</v>
      </c>
      <c r="K28">
        <v>0.25</v>
      </c>
      <c r="L28" s="4">
        <v>19823000</v>
      </c>
      <c r="M28" s="4">
        <v>24638000</v>
      </c>
      <c r="O28">
        <f t="shared" si="0"/>
        <v>1.8896346010439971</v>
      </c>
      <c r="P28">
        <f t="shared" si="1"/>
        <v>7.2410344334904977</v>
      </c>
      <c r="Q28">
        <f t="shared" si="2"/>
        <v>4.7914381878001739</v>
      </c>
      <c r="R28">
        <f t="shared" si="3"/>
        <v>1.0724395189071081</v>
      </c>
      <c r="S28">
        <f t="shared" si="4"/>
        <v>2.8319759965709386</v>
      </c>
      <c r="T28">
        <f t="shared" si="5"/>
        <v>0.73903803131991053</v>
      </c>
      <c r="U28">
        <f t="shared" si="6"/>
        <v>0.39020885415641426</v>
      </c>
      <c r="V28">
        <f t="shared" si="7"/>
        <v>0.41316049838176849</v>
      </c>
      <c r="X28" s="13">
        <v>84.99</v>
      </c>
      <c r="Y28" s="12"/>
      <c r="Z28">
        <f t="shared" si="8"/>
        <v>56.25</v>
      </c>
      <c r="AA28">
        <f t="shared" si="9"/>
        <v>15.652584805052376</v>
      </c>
      <c r="AB28">
        <f t="shared" si="10"/>
        <v>339.96</v>
      </c>
      <c r="AC28">
        <f t="shared" si="11"/>
        <v>23.654882126018002</v>
      </c>
      <c r="AD28">
        <f t="shared" si="12"/>
        <v>3.7214173453350479</v>
      </c>
    </row>
    <row r="29" spans="1:30">
      <c r="A29">
        <v>1</v>
      </c>
      <c r="B29">
        <v>2018</v>
      </c>
      <c r="C29" s="8">
        <v>9700000</v>
      </c>
      <c r="D29" s="4">
        <v>51042000</v>
      </c>
      <c r="E29" s="4">
        <v>1629000</v>
      </c>
      <c r="F29" s="4">
        <v>31463000</v>
      </c>
      <c r="G29" s="4">
        <v>48045000</v>
      </c>
      <c r="H29" s="4">
        <v>94899000</v>
      </c>
      <c r="I29" s="4">
        <v>50829000</v>
      </c>
      <c r="J29" s="4">
        <v>126362000</v>
      </c>
      <c r="K29">
        <v>0.16</v>
      </c>
      <c r="L29" s="4">
        <v>16676000</v>
      </c>
      <c r="M29" s="4">
        <v>24640000</v>
      </c>
      <c r="O29">
        <f t="shared" si="0"/>
        <v>1.28915338472009</v>
      </c>
      <c r="P29">
        <f t="shared" si="1"/>
        <v>5.1775100912182559</v>
      </c>
      <c r="Q29">
        <f t="shared" si="2"/>
        <v>3.1914893617021276</v>
      </c>
      <c r="R29">
        <f t="shared" si="3"/>
        <v>1.0579456759288168</v>
      </c>
      <c r="S29">
        <f t="shared" si="4"/>
        <v>3.0162095159393574</v>
      </c>
      <c r="T29">
        <f t="shared" si="5"/>
        <v>0.75100900587201846</v>
      </c>
      <c r="U29">
        <f t="shared" si="6"/>
        <v>0.34709126860235195</v>
      </c>
      <c r="V29">
        <f t="shared" si="7"/>
        <v>0.43919220006060283</v>
      </c>
      <c r="X29" s="13">
        <v>72.37</v>
      </c>
      <c r="Y29" s="12"/>
      <c r="Z29">
        <f t="shared" si="8"/>
        <v>-15.789473684210526</v>
      </c>
      <c r="AA29">
        <f t="shared" si="9"/>
        <v>13.753164060969398</v>
      </c>
      <c r="AB29">
        <f t="shared" si="10"/>
        <v>452.3125</v>
      </c>
      <c r="AC29">
        <f t="shared" si="11"/>
        <v>22.311572323046118</v>
      </c>
      <c r="AD29">
        <f t="shared" si="12"/>
        <v>4.0948415599275343</v>
      </c>
    </row>
    <row r="30" spans="1:30">
      <c r="D30" s="4"/>
      <c r="F30" s="4"/>
      <c r="J30" s="4">
        <v>131310000</v>
      </c>
      <c r="K30">
        <v>0.19</v>
      </c>
      <c r="L30" s="4"/>
      <c r="M30" s="4"/>
    </row>
    <row r="31" spans="1:30">
      <c r="C31">
        <f>AVERAGE(C2:C29)</f>
        <v>10117357.142857144</v>
      </c>
      <c r="O31">
        <f t="shared" ref="O31:AD31" si="13">AVERAGE(O2:O29)</f>
        <v>1.6133741004248903</v>
      </c>
      <c r="P31">
        <f t="shared" si="13"/>
        <v>5.0025541969820129</v>
      </c>
      <c r="Q31">
        <f t="shared" si="13"/>
        <v>4.9356644923723545</v>
      </c>
      <c r="R31">
        <f t="shared" si="13"/>
        <v>1.0582051787143083</v>
      </c>
      <c r="S31">
        <f t="shared" si="13"/>
        <v>2.1717634734632667</v>
      </c>
      <c r="T31">
        <f t="shared" si="13"/>
        <v>0.67641125967583005</v>
      </c>
      <c r="U31">
        <f t="shared" si="13"/>
        <v>0.35357520945164322</v>
      </c>
      <c r="V31">
        <f t="shared" si="13"/>
        <v>0.45270131518802359</v>
      </c>
      <c r="Z31">
        <f t="shared" si="13"/>
        <v>41.458617792093492</v>
      </c>
      <c r="AA31">
        <f t="shared" si="13"/>
        <v>12.516102717517075</v>
      </c>
      <c r="AB31">
        <f t="shared" si="13"/>
        <v>305.87544435275743</v>
      </c>
      <c r="AC31">
        <f t="shared" si="13"/>
        <v>13.497369849097197</v>
      </c>
      <c r="AD31">
        <f t="shared" si="13"/>
        <v>3.085548663120123</v>
      </c>
    </row>
    <row r="32" spans="1:30">
      <c r="D32" s="4"/>
      <c r="M32" s="4"/>
    </row>
    <row r="33" spans="4:13">
      <c r="D33" s="4"/>
      <c r="M33" s="4"/>
    </row>
    <row r="34" spans="4:13">
      <c r="D34" s="4"/>
      <c r="M34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Consolidated</vt:lpstr>
      <vt:lpstr>HD</vt:lpstr>
      <vt:lpstr>W</vt:lpstr>
      <vt:lpstr>AMZN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Revanuru, Mounika</cp:lastModifiedBy>
  <cp:revision/>
  <dcterms:created xsi:type="dcterms:W3CDTF">2025-02-19T16:10:26Z</dcterms:created>
  <dcterms:modified xsi:type="dcterms:W3CDTF">2025-05-26T00:44:28Z</dcterms:modified>
  <cp:category/>
  <cp:contentStatus/>
</cp:coreProperties>
</file>