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F281D894-549A-43E8-AAF6-262CE205A1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ted" sheetId="5" r:id="rId1"/>
    <sheet name="UNH" sheetId="4" r:id="rId2"/>
    <sheet name="PFE" sheetId="3" r:id="rId3"/>
    <sheet name="DXCM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3" l="1"/>
  <c r="AB5" i="3"/>
  <c r="K30" i="3"/>
  <c r="AD31" i="2"/>
  <c r="AC31" i="2"/>
  <c r="AA31" i="2"/>
  <c r="V31" i="2"/>
  <c r="U31" i="2"/>
  <c r="T31" i="2"/>
  <c r="S31" i="2"/>
  <c r="R31" i="2"/>
  <c r="C31" i="2"/>
  <c r="AD31" i="4"/>
  <c r="V31" i="4"/>
  <c r="U31" i="4"/>
  <c r="T31" i="4"/>
  <c r="S31" i="4"/>
  <c r="R31" i="4"/>
  <c r="C31" i="4"/>
  <c r="R31" i="3"/>
  <c r="S31" i="3"/>
  <c r="T31" i="3"/>
  <c r="U31" i="3"/>
  <c r="V31" i="3"/>
  <c r="AA31" i="3"/>
  <c r="AC31" i="3"/>
  <c r="AD31" i="3"/>
  <c r="C31" i="3"/>
  <c r="AD29" i="3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B31" i="3" s="1"/>
  <c r="AA10" i="3"/>
  <c r="Z10" i="3"/>
  <c r="AD9" i="3"/>
  <c r="AC9" i="3"/>
  <c r="AB9" i="3"/>
  <c r="AA9" i="3"/>
  <c r="Z9" i="3"/>
  <c r="Z31" i="3" s="1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A5" i="3"/>
  <c r="Z5" i="3"/>
  <c r="AD4" i="3"/>
  <c r="AC4" i="3"/>
  <c r="AA4" i="3"/>
  <c r="Z4" i="3"/>
  <c r="AD3" i="3"/>
  <c r="AC3" i="3"/>
  <c r="AB3" i="3"/>
  <c r="AA3" i="3"/>
  <c r="Z3" i="3"/>
  <c r="AD2" i="3"/>
  <c r="AC2" i="3"/>
  <c r="AB2" i="3"/>
  <c r="AA2" i="3"/>
  <c r="Z2" i="3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C31" i="4" s="1"/>
  <c r="AB2" i="4"/>
  <c r="AA2" i="4"/>
  <c r="AA31" i="4" s="1"/>
  <c r="Z2" i="4"/>
  <c r="Z31" i="4" s="1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B31" i="2" s="1"/>
  <c r="AA10" i="2"/>
  <c r="Z10" i="2"/>
  <c r="AD9" i="2"/>
  <c r="AC9" i="2"/>
  <c r="AB9" i="2"/>
  <c r="AA9" i="2"/>
  <c r="Z9" i="2"/>
  <c r="Z31" i="2" s="1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A2" i="2"/>
  <c r="Z2" i="2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P31" i="4" s="1"/>
  <c r="O2" i="4"/>
  <c r="O31" i="4" s="1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Q31" i="2" s="1"/>
  <c r="P14" i="2"/>
  <c r="P31" i="2" s="1"/>
  <c r="O14" i="2"/>
  <c r="O31" i="2" s="1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K6" i="3"/>
  <c r="K26" i="3"/>
  <c r="K14" i="3"/>
  <c r="Q31" i="4" l="1"/>
  <c r="AB31" i="4"/>
  <c r="Q6" i="3"/>
  <c r="Q14" i="3"/>
  <c r="Q18" i="3"/>
  <c r="Q10" i="3"/>
  <c r="Q22" i="3"/>
  <c r="P22" i="3"/>
  <c r="O22" i="3"/>
  <c r="Q26" i="3"/>
  <c r="P26" i="3"/>
  <c r="O26" i="3"/>
  <c r="O31" i="3" l="1"/>
  <c r="P31" i="3"/>
  <c r="Q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tc={D3E66050-FE85-4812-96D6-88599A263CA0}</author>
  </authors>
  <commentList>
    <comment ref="M1" authorId="0" shapeId="0" xr:uid="{D3E66050-FE85-4812-96D6-88599A263CA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det = “long-term debt, less current maturities” + “short-term borrowings and current maturities of long-term debt”</t>
      </text>
    </comment>
  </commentList>
</comments>
</file>

<file path=xl/sharedStrings.xml><?xml version="1.0" encoding="utf-8"?>
<sst xmlns="http://schemas.openxmlformats.org/spreadsheetml/2006/main" count="185" uniqueCount="35">
  <si>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</si>
  <si>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</si>
  <si>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</si>
  <si>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</si>
  <si>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</si>
  <si>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</si>
  <si>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</si>
  <si>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</si>
  <si>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</si>
  <si>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</si>
  <si>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</si>
  <si>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</si>
  <si>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</si>
  <si>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</si>
  <si>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</si>
  <si>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</si>
  <si>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</si>
  <si>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UNH</t>
  </si>
  <si>
    <t>PFE</t>
  </si>
  <si>
    <t>DXCM</t>
  </si>
  <si>
    <t>total Sales/total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</si>
  <si>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</si>
  <si>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</si>
  <si>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</si>
  <si>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</si>
  <si>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</si>
  <si>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</si>
  <si>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</si>
  <si>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</si>
  <si>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</si>
  <si>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</si>
  <si>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</si>
  <si>
    <t>Shares Outstanding (shares)</t>
  </si>
  <si>
    <t>Net Sales/Net Revenue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</si>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</sst>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"/>
  </numFmts>
  <fonts count="6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32A31"/>
      <name val="GT America"/>
      <charset val="1"/>
    </font>
    <font>
      <sz val="11"/>
      <color rgb="FF242424"/>
      <name val="Aptos Narrow"/>
      <family val="2"/>
    </font>
    <font>
      <sz val="11"/>
      <color theme="1"/>
      <name val="GT America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3" fontId="4" fillId="0" borderId="0" xfId="0" applyNumberFormat="1" applyFont="1"/>
    <xf numFmtId="0" fontId="4" fillId="0" borderId="0" xfId="0" applyFont="1"/>
    <xf numFmtId="4" fontId="1" fillId="0" borderId="0" xfId="0" applyNumberFormat="1" applyFont="1"/>
    <xf numFmtId="3" fontId="3" fillId="0" borderId="0" xfId="0" applyNumberFormat="1" applyFont="1"/>
    <xf numFmtId="0" fontId="0" fillId="0" borderId="1" xfId="0" applyBorder="1"/>
    <xf numFmtId="165" fontId="0" fillId="0" borderId="1" xfId="0" applyNumberFormat="1" applyBorder="1"/>
    <xf numFmtId="4" fontId="0" fillId="0" borderId="1" xfId="0" applyNumberFormat="1" applyBorder="1"/>
    <xf numFmtId="4" fontId="1" fillId="0" borderId="1" xfId="0" applyNumberFormat="1" applyFont="1" applyBorder="1"/>
    <xf numFmtId="0" fontId="5" fillId="0" borderId="1" xfId="0" applyFont="1" applyBorder="1"/>
    <xf numFmtId="165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Nam Tran" id="{8D4FC082-BAD3-40B5-A3E3-DB19B460D6C8}" userId="S::nguyenn26@wit.edu::caa37bb7-db2b-4fe3-a8f4-5ebd8ed77f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5-02-23T05:50:50.84" personId="{8D4FC082-BAD3-40B5-A3E3-DB19B460D6C8}" id="{D3E66050-FE85-4812-96D6-88599A263CA0}">
    <text>Total det = “long-term debt, less current maturities” + “short-term borrowings and current maturities of long-term debt”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E36F-B130-4DD2-9B3D-6E82A445FE85}">
  <dimension ref="A1:T85"/>
  <sheetViews>
    <sheetView tabSelected="1" workbookViewId="0"/>
  </sheetViews>
  <sheetFormatPr defaultRowHeight="14.4"/>
  <cols>
    <col min="2" max="2" width="6.6640625" bestFit="1" customWidth="1"/>
    <col min="3" max="3" width="5" bestFit="1" customWidth="1"/>
    <col min="4" max="6" width="12.6640625" bestFit="1" customWidth="1"/>
    <col min="7" max="7" width="12" bestFit="1" customWidth="1"/>
    <col min="8" max="8" width="17.44140625" bestFit="1" customWidth="1"/>
    <col min="9" max="9" width="16.6640625" bestFit="1" customWidth="1"/>
    <col min="10" max="10" width="12" bestFit="1" customWidth="1"/>
    <col min="11" max="11" width="18.33203125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6.44140625" bestFit="1" customWidth="1"/>
    <col min="17" max="17" width="17.33203125" bestFit="1" customWidth="1"/>
  </cols>
  <sheetData>
    <row r="1" spans="1:18">
      <c r="A1" s="17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</row>
    <row r="2" spans="1:18">
      <c r="A2" s="13" t="s">
        <v>17</v>
      </c>
      <c r="B2" s="13">
        <v>4</v>
      </c>
      <c r="C2" s="13">
        <v>2024</v>
      </c>
      <c r="D2" s="14">
        <v>1.8583335009621897</v>
      </c>
      <c r="E2" s="14">
        <v>5.9822141639146107</v>
      </c>
      <c r="F2" s="14">
        <v>5.4986260874740847</v>
      </c>
      <c r="G2" s="14">
        <v>0.8266341585637329</v>
      </c>
      <c r="H2" s="14">
        <v>2.111927734248527</v>
      </c>
      <c r="I2" s="14">
        <v>0.65605576006276023</v>
      </c>
      <c r="J2" s="14">
        <v>0.24392641347608632</v>
      </c>
      <c r="K2" s="14">
        <v>0.45354501598235453</v>
      </c>
      <c r="L2" s="13">
        <v>-8.2949308755760374</v>
      </c>
      <c r="M2" s="13">
        <v>4.6170210402055414</v>
      </c>
      <c r="N2" s="13">
        <v>84.373534338358454</v>
      </c>
      <c r="O2" s="13">
        <v>5.0230745321504893</v>
      </c>
      <c r="P2" s="13">
        <v>3.2246918776576226</v>
      </c>
      <c r="Q2" s="13">
        <v>0.92400000000000004</v>
      </c>
    </row>
    <row r="3" spans="1:18">
      <c r="A3" s="13" t="s">
        <v>17</v>
      </c>
      <c r="B3" s="13">
        <v>3</v>
      </c>
      <c r="C3" s="13">
        <v>2024</v>
      </c>
      <c r="D3" s="14">
        <v>2.0229929604522416</v>
      </c>
      <c r="E3" s="14">
        <v>6.4050351721584606</v>
      </c>
      <c r="F3" s="14">
        <v>6.0057528268200748</v>
      </c>
      <c r="G3" s="14">
        <v>0.90836410180672478</v>
      </c>
      <c r="H3" s="14">
        <v>2.0611836885809489</v>
      </c>
      <c r="I3" s="14">
        <v>0.65101283289176071</v>
      </c>
      <c r="J3" s="14">
        <v>0.31900753212228622</v>
      </c>
      <c r="K3" s="14">
        <v>0.45211394129067778</v>
      </c>
      <c r="L3" s="13">
        <v>43.392070484581488</v>
      </c>
      <c r="M3" s="13">
        <v>5.3095845070422536</v>
      </c>
      <c r="N3" s="13">
        <v>89.08909370199693</v>
      </c>
      <c r="O3" s="13">
        <v>5.6625832760353312</v>
      </c>
      <c r="P3" s="13">
        <v>3.0960226371185273</v>
      </c>
      <c r="Q3" s="13">
        <v>0.92300000000000004</v>
      </c>
      <c r="R3" s="4"/>
    </row>
    <row r="4" spans="1:18">
      <c r="A4" s="13" t="s">
        <v>17</v>
      </c>
      <c r="B4" s="13">
        <v>2</v>
      </c>
      <c r="C4" s="13">
        <v>2024</v>
      </c>
      <c r="D4" s="14">
        <v>1.4738372906004418</v>
      </c>
      <c r="E4" s="14">
        <v>4.7180474266721877</v>
      </c>
      <c r="F4" s="14">
        <v>4.2648323301805675</v>
      </c>
      <c r="G4" s="14">
        <v>0.87931594535205881</v>
      </c>
      <c r="H4" s="14">
        <v>2.090690361351403</v>
      </c>
      <c r="I4" s="14">
        <v>0.65309589730682105</v>
      </c>
      <c r="J4" s="14">
        <v>0.25113212955001435</v>
      </c>
      <c r="K4" s="14">
        <v>0.45664216178089106</v>
      </c>
      <c r="L4" s="13">
        <v>-396.73202614379085</v>
      </c>
      <c r="M4" s="13">
        <v>4.6897351676698191</v>
      </c>
      <c r="N4" s="13">
        <v>110.87444933920705</v>
      </c>
      <c r="O4" s="13">
        <v>5.1881038283776677</v>
      </c>
      <c r="P4" s="13">
        <v>3.1908705334661311</v>
      </c>
      <c r="Q4" s="13">
        <v>0.92100000000000004</v>
      </c>
      <c r="R4" s="4"/>
    </row>
    <row r="5" spans="1:18">
      <c r="A5" s="13" t="s">
        <v>17</v>
      </c>
      <c r="B5" s="13">
        <v>1</v>
      </c>
      <c r="C5" s="13">
        <v>2024</v>
      </c>
      <c r="D5" s="14">
        <v>-0.49576017733366179</v>
      </c>
      <c r="E5" s="14">
        <v>-1.6253691399040235</v>
      </c>
      <c r="F5" s="14">
        <v>-1.4118802356807889</v>
      </c>
      <c r="G5" s="14">
        <v>0.85168197182828853</v>
      </c>
      <c r="H5" s="14">
        <v>2.1605297157622738</v>
      </c>
      <c r="I5" s="14">
        <v>0.658991590725168</v>
      </c>
      <c r="J5" s="14">
        <v>0.27208395974375427</v>
      </c>
      <c r="K5" s="14">
        <v>0.45929830032745983</v>
      </c>
      <c r="L5" s="13">
        <v>-126.28865979381443</v>
      </c>
      <c r="M5" s="13">
        <v>4.4887290071746362</v>
      </c>
      <c r="N5" s="13">
        <v>-318.24183006535947</v>
      </c>
      <c r="O5" s="13">
        <v>5.1674649317091177</v>
      </c>
      <c r="P5" s="13">
        <v>3.2180347914359544</v>
      </c>
      <c r="Q5" s="13">
        <v>0.92</v>
      </c>
      <c r="R5" s="4"/>
    </row>
    <row r="6" spans="1:18">
      <c r="A6" s="13" t="s">
        <v>17</v>
      </c>
      <c r="B6" s="13">
        <v>4</v>
      </c>
      <c r="C6" s="13">
        <v>2023</v>
      </c>
      <c r="D6" s="14">
        <v>1.9929124652930001</v>
      </c>
      <c r="E6" s="14">
        <v>6.1460633647302716</v>
      </c>
      <c r="F6" s="14">
        <v>5.776949389475468</v>
      </c>
      <c r="G6" s="14">
        <v>0.7918610051083248</v>
      </c>
      <c r="H6" s="14">
        <v>1.9694555861012213</v>
      </c>
      <c r="I6" s="14">
        <v>0.63861245067952654</v>
      </c>
      <c r="J6" s="14">
        <v>0.25669836654753975</v>
      </c>
      <c r="K6" s="14">
        <v>0.41335025414262394</v>
      </c>
      <c r="L6" s="13">
        <v>-6.7307692307692291</v>
      </c>
      <c r="M6" s="13">
        <v>5.0507016001779155</v>
      </c>
      <c r="N6" s="13">
        <v>88.685567010309271</v>
      </c>
      <c r="O6" s="13">
        <v>5.3734125016900265</v>
      </c>
      <c r="P6" s="13">
        <v>3.1309601604398578</v>
      </c>
      <c r="Q6" s="13">
        <v>0.92400000000000004</v>
      </c>
      <c r="R6" s="4"/>
    </row>
    <row r="7" spans="1:18">
      <c r="A7" s="13" t="s">
        <v>17</v>
      </c>
      <c r="B7" s="13">
        <v>3</v>
      </c>
      <c r="C7" s="13">
        <v>2023</v>
      </c>
      <c r="D7" s="14">
        <v>2.0708139670924579</v>
      </c>
      <c r="E7" s="14">
        <v>6.9129168935072318</v>
      </c>
      <c r="F7" s="14">
        <v>6.3240978335011535</v>
      </c>
      <c r="G7" s="14">
        <v>0.80492034437155691</v>
      </c>
      <c r="H7" s="14">
        <v>2.225992378157029</v>
      </c>
      <c r="I7" s="14">
        <v>0.66681202426408281</v>
      </c>
      <c r="J7" s="14">
        <v>0.34082449487208683</v>
      </c>
      <c r="K7" s="14">
        <v>0.42856563169961381</v>
      </c>
      <c r="L7" s="13">
        <v>7.2164948453608231</v>
      </c>
      <c r="M7" s="13">
        <v>4.9336137547233143</v>
      </c>
      <c r="N7" s="13">
        <v>78.945512820512818</v>
      </c>
      <c r="O7" s="13">
        <v>5.3929687315075627</v>
      </c>
      <c r="P7" s="13">
        <v>3.32702322058371</v>
      </c>
      <c r="Q7" s="13">
        <v>0.92500000000000004</v>
      </c>
      <c r="R7" s="4"/>
    </row>
    <row r="8" spans="1:18">
      <c r="A8" s="13" t="s">
        <v>17</v>
      </c>
      <c r="B8" s="13">
        <v>2</v>
      </c>
      <c r="C8" s="13">
        <v>2023</v>
      </c>
      <c r="D8" s="14">
        <v>1.9538555988635229</v>
      </c>
      <c r="E8" s="14">
        <v>6.6469952521462483</v>
      </c>
      <c r="F8" s="14">
        <v>5.8921670990172546</v>
      </c>
      <c r="G8" s="14">
        <v>0.79543463060160557</v>
      </c>
      <c r="H8" s="14">
        <v>2.2829526550338177</v>
      </c>
      <c r="I8" s="14">
        <v>0.67106409103239528</v>
      </c>
      <c r="J8" s="14">
        <v>0.37008877598888307</v>
      </c>
      <c r="K8" s="14">
        <v>0.44334266131321737</v>
      </c>
      <c r="L8" s="13">
        <v>-2.1848739495798299</v>
      </c>
      <c r="M8" s="13">
        <v>4.6676784388017607</v>
      </c>
      <c r="N8" s="13">
        <v>80.376288659793815</v>
      </c>
      <c r="O8" s="13">
        <v>5.2656409602564569</v>
      </c>
      <c r="P8" s="13">
        <v>3.4233300547642465</v>
      </c>
      <c r="Q8" s="13">
        <v>0.92700000000000005</v>
      </c>
      <c r="R8" s="4"/>
    </row>
    <row r="9" spans="1:18">
      <c r="A9" s="13" t="s">
        <v>17</v>
      </c>
      <c r="B9" s="13">
        <v>1</v>
      </c>
      <c r="C9" s="13">
        <v>2023</v>
      </c>
      <c r="D9" s="14">
        <v>1.9779398545539149</v>
      </c>
      <c r="E9" s="14">
        <v>6.9005804801259343</v>
      </c>
      <c r="F9" s="14">
        <v>6.1034906614743667</v>
      </c>
      <c r="G9" s="14">
        <v>0.80609021136312908</v>
      </c>
      <c r="H9" s="14">
        <v>2.3742743998425815</v>
      </c>
      <c r="I9" s="14">
        <v>0.68054737925613107</v>
      </c>
      <c r="J9" s="14">
        <v>0.35982383544238594</v>
      </c>
      <c r="K9" s="14">
        <v>0.46470046082949307</v>
      </c>
      <c r="L9" s="13">
        <v>18.762475049900207</v>
      </c>
      <c r="M9" s="13">
        <v>4.6440325896596359</v>
      </c>
      <c r="N9" s="13">
        <v>76.988235294117644</v>
      </c>
      <c r="O9" s="13">
        <v>5.2505234159779617</v>
      </c>
      <c r="P9" s="13">
        <v>3.2552636757182212</v>
      </c>
      <c r="Q9" s="13">
        <v>0.93200000000000005</v>
      </c>
      <c r="R9" s="4"/>
    </row>
    <row r="10" spans="1:18">
      <c r="A10" s="13" t="s">
        <v>17</v>
      </c>
      <c r="B10" s="13">
        <v>4</v>
      </c>
      <c r="C10" s="13">
        <v>2022</v>
      </c>
      <c r="D10" s="14">
        <v>1.9376895057080643</v>
      </c>
      <c r="E10" s="14">
        <v>6.1217404721493596</v>
      </c>
      <c r="F10" s="14">
        <v>5.7509029195405077</v>
      </c>
      <c r="G10" s="14">
        <v>0.7739950917220435</v>
      </c>
      <c r="H10" s="14">
        <v>2.0490407858869517</v>
      </c>
      <c r="I10" s="14">
        <v>0.64857451008322986</v>
      </c>
      <c r="J10" s="14">
        <v>0.2618308549144413</v>
      </c>
      <c r="K10" s="14">
        <v>0.42559178699361128</v>
      </c>
      <c r="L10" s="13">
        <v>-9.7297297297297298</v>
      </c>
      <c r="M10" s="13">
        <v>5.7772684117071531</v>
      </c>
      <c r="N10" s="13">
        <v>102.21157684630739</v>
      </c>
      <c r="O10" s="13">
        <v>6.1498060998817063</v>
      </c>
      <c r="P10" s="13">
        <v>3.1423198580465979</v>
      </c>
      <c r="Q10" s="13">
        <v>0.93400000000000005</v>
      </c>
      <c r="R10" s="4"/>
    </row>
    <row r="11" spans="1:18">
      <c r="A11" s="13" t="s">
        <v>17</v>
      </c>
      <c r="B11" s="13">
        <v>3</v>
      </c>
      <c r="C11" s="13">
        <v>2022</v>
      </c>
      <c r="D11" s="14">
        <v>2.1648619293683966</v>
      </c>
      <c r="E11" s="14">
        <v>7.0492725665139462</v>
      </c>
      <c r="F11" s="14">
        <v>6.5048087620837149</v>
      </c>
      <c r="G11" s="14">
        <v>0.82168722445137965</v>
      </c>
      <c r="H11" s="14">
        <v>2.1453661281247487</v>
      </c>
      <c r="I11" s="14">
        <v>0.65885116677089162</v>
      </c>
      <c r="J11" s="14">
        <v>0.38485163719225246</v>
      </c>
      <c r="K11" s="14">
        <v>0.39466236325448251</v>
      </c>
      <c r="L11" s="13">
        <v>3.9325842696629207</v>
      </c>
      <c r="M11" s="13">
        <v>5.6208186021212949</v>
      </c>
      <c r="N11" s="13">
        <v>87.621621621621628</v>
      </c>
      <c r="O11" s="13">
        <v>6.0912908930150307</v>
      </c>
      <c r="P11" s="13">
        <v>3.1698684457305148</v>
      </c>
      <c r="Q11" s="13">
        <v>0.93500000000000005</v>
      </c>
      <c r="R11" s="4"/>
    </row>
    <row r="12" spans="1:18">
      <c r="A12" s="13" t="s">
        <v>17</v>
      </c>
      <c r="B12" s="13">
        <v>2</v>
      </c>
      <c r="C12" s="13">
        <v>2022</v>
      </c>
      <c r="D12" s="14">
        <v>2.2027005891246549</v>
      </c>
      <c r="E12" s="14">
        <v>6.9623729744575664</v>
      </c>
      <c r="F12" s="14">
        <v>6.3113080715032615</v>
      </c>
      <c r="G12" s="14">
        <v>0.77065999233353621</v>
      </c>
      <c r="H12" s="14">
        <v>2.0467591321065641</v>
      </c>
      <c r="I12" s="14">
        <v>0.64753749370036318</v>
      </c>
      <c r="J12" s="14">
        <v>0.27748089021172967</v>
      </c>
      <c r="K12" s="14">
        <v>0.41373952387469709</v>
      </c>
      <c r="L12" s="13">
        <v>1.3282732447817893</v>
      </c>
      <c r="M12" s="13">
        <v>5.7383570681671063</v>
      </c>
      <c r="N12" s="13">
        <v>92.325842696629209</v>
      </c>
      <c r="O12" s="13">
        <v>6.3303172205438063</v>
      </c>
      <c r="P12" s="13">
        <v>3.0994918978302666</v>
      </c>
      <c r="Q12" s="13">
        <v>0.93500000000000005</v>
      </c>
      <c r="R12" s="4"/>
    </row>
    <row r="13" spans="1:18">
      <c r="A13" s="13" t="s">
        <v>17</v>
      </c>
      <c r="B13" s="13">
        <v>1</v>
      </c>
      <c r="C13" s="13">
        <v>2022</v>
      </c>
      <c r="D13" s="14">
        <v>2.272213634185809</v>
      </c>
      <c r="E13" s="14">
        <v>6.9084462523706129</v>
      </c>
      <c r="F13" s="14">
        <v>6.2720682728418327</v>
      </c>
      <c r="G13" s="14">
        <v>0.78290801860043102</v>
      </c>
      <c r="H13" s="14">
        <v>1.9733254541956409</v>
      </c>
      <c r="I13" s="14">
        <v>0.64903407190446483</v>
      </c>
      <c r="J13" s="14">
        <v>0.28900986730180334</v>
      </c>
      <c r="K13" s="14">
        <v>0.39492262533365485</v>
      </c>
      <c r="L13" s="13">
        <v>23.708920187793421</v>
      </c>
      <c r="M13" s="13">
        <v>5.7145570125640992</v>
      </c>
      <c r="N13" s="13">
        <v>92.555977229601524</v>
      </c>
      <c r="O13" s="13">
        <v>6.2943686611879173</v>
      </c>
      <c r="P13" s="13">
        <v>2.9783415331336065</v>
      </c>
      <c r="Q13" s="13">
        <v>0.93899999999999995</v>
      </c>
      <c r="R13" s="4"/>
    </row>
    <row r="14" spans="1:18">
      <c r="A14" s="13" t="s">
        <v>17</v>
      </c>
      <c r="B14" s="13">
        <v>4</v>
      </c>
      <c r="C14" s="13">
        <v>2021</v>
      </c>
      <c r="D14" s="14">
        <v>1.9184188948474596</v>
      </c>
      <c r="E14" s="14">
        <v>5.6730769230769234</v>
      </c>
      <c r="F14" s="14">
        <v>5.5205239819372682</v>
      </c>
      <c r="G14" s="14">
        <v>0.78881622643437388</v>
      </c>
      <c r="H14" s="14">
        <v>1.891401895206243</v>
      </c>
      <c r="I14" s="14">
        <v>0.63960019980584903</v>
      </c>
      <c r="J14" s="14">
        <v>0.27301640014305423</v>
      </c>
      <c r="K14" s="14">
        <v>0.39064052376383074</v>
      </c>
      <c r="L14" s="13">
        <v>-0.46728971962617905</v>
      </c>
      <c r="M14" s="13">
        <v>6.1105089296611208</v>
      </c>
      <c r="N14" s="13">
        <v>112.40845070422536</v>
      </c>
      <c r="O14" s="13">
        <v>6.2793653846153843</v>
      </c>
      <c r="P14" s="13">
        <v>2.963008639910814</v>
      </c>
      <c r="Q14" s="13">
        <v>0.94099999999999995</v>
      </c>
      <c r="R14" s="4"/>
    </row>
    <row r="15" spans="1:18">
      <c r="A15" s="13" t="s">
        <v>17</v>
      </c>
      <c r="B15" s="13">
        <v>3</v>
      </c>
      <c r="C15" s="13">
        <v>2021</v>
      </c>
      <c r="D15" s="14">
        <v>1.9179046680278815</v>
      </c>
      <c r="E15" s="14">
        <v>5.8140527618884992</v>
      </c>
      <c r="F15" s="14">
        <v>5.6485615936519347</v>
      </c>
      <c r="G15" s="14">
        <v>0.77423814011938419</v>
      </c>
      <c r="H15" s="14">
        <v>1.9695068157887248</v>
      </c>
      <c r="I15" s="14">
        <v>0.64968903283343893</v>
      </c>
      <c r="J15" s="14">
        <v>0.26497015394282125</v>
      </c>
      <c r="K15" s="14">
        <v>0.40057828612369184</v>
      </c>
      <c r="L15" s="13">
        <v>-4.0358744394618773</v>
      </c>
      <c r="M15" s="13">
        <v>4.8366426586670723</v>
      </c>
      <c r="N15" s="13">
        <v>86.778037383177576</v>
      </c>
      <c r="O15" s="13">
        <v>4.9783462819089896</v>
      </c>
      <c r="P15" s="13">
        <v>3.0118742707532942</v>
      </c>
      <c r="Q15" s="13">
        <v>0.94199999999999995</v>
      </c>
      <c r="R15" s="4"/>
    </row>
    <row r="16" spans="1:18">
      <c r="A16" s="13" t="s">
        <v>17</v>
      </c>
      <c r="B16" s="13">
        <v>2</v>
      </c>
      <c r="C16" s="13">
        <v>2021</v>
      </c>
      <c r="D16" s="14">
        <v>2.0286078405265062</v>
      </c>
      <c r="E16" s="14">
        <v>6.1813545077810295</v>
      </c>
      <c r="F16" s="14">
        <v>5.9814080004486758</v>
      </c>
      <c r="G16" s="14">
        <v>0.76957038546442524</v>
      </c>
      <c r="H16" s="14">
        <v>1.9846842669603268</v>
      </c>
      <c r="I16" s="14">
        <v>0.65133718829056741</v>
      </c>
      <c r="J16" s="14">
        <v>0.25904881330250662</v>
      </c>
      <c r="K16" s="14">
        <v>0.4112940373624499</v>
      </c>
      <c r="L16" s="13">
        <v>-12.20472440944882</v>
      </c>
      <c r="M16" s="13">
        <v>5.0150712973738454</v>
      </c>
      <c r="N16" s="13">
        <v>85.044843049327355</v>
      </c>
      <c r="O16" s="13">
        <v>5.1827151012837973</v>
      </c>
      <c r="P16" s="13">
        <v>3.0099907265192569</v>
      </c>
      <c r="Q16" s="13">
        <v>0.94299999999999995</v>
      </c>
      <c r="R16" s="4"/>
    </row>
    <row r="17" spans="1:20">
      <c r="A17" s="13" t="s">
        <v>17</v>
      </c>
      <c r="B17" s="13">
        <v>1</v>
      </c>
      <c r="C17" s="13">
        <v>2021</v>
      </c>
      <c r="D17" s="14">
        <v>2.369730614950456</v>
      </c>
      <c r="E17" s="14">
        <v>7.3218480814408764</v>
      </c>
      <c r="F17" s="14">
        <v>6.9263205880676955</v>
      </c>
      <c r="G17" s="14">
        <v>0.73793727756352223</v>
      </c>
      <c r="H17" s="14">
        <v>2.0268206734534062</v>
      </c>
      <c r="I17" s="14">
        <v>0.65598452022946718</v>
      </c>
      <c r="J17" s="14">
        <v>0.24745476866606317</v>
      </c>
      <c r="K17" s="14">
        <v>0.41059097122366017</v>
      </c>
      <c r="L17" s="13">
        <v>120.86956521739131</v>
      </c>
      <c r="M17" s="13">
        <v>4.72215168955496</v>
      </c>
      <c r="N17" s="13">
        <v>69.122047244094489</v>
      </c>
      <c r="O17" s="13">
        <v>4.9918101319197641</v>
      </c>
      <c r="P17" s="13">
        <v>3.0303897355580989</v>
      </c>
      <c r="Q17" s="13">
        <v>0.94399999999999995</v>
      </c>
      <c r="R17" s="4"/>
    </row>
    <row r="18" spans="1:20">
      <c r="A18" s="13" t="s">
        <v>17</v>
      </c>
      <c r="B18" s="13">
        <v>4</v>
      </c>
      <c r="C18" s="13">
        <v>2020</v>
      </c>
      <c r="D18" s="14">
        <v>1.1211978366761453</v>
      </c>
      <c r="E18" s="14">
        <v>3.3775633293124248</v>
      </c>
      <c r="F18" s="14">
        <v>3.3788015335970796</v>
      </c>
      <c r="G18" s="14">
        <v>0.74175642087821048</v>
      </c>
      <c r="H18" s="14">
        <v>1.9353804339527569</v>
      </c>
      <c r="I18" s="14">
        <v>0.642458525310585</v>
      </c>
      <c r="J18" s="14">
        <v>0.2336509251587959</v>
      </c>
      <c r="K18" s="14">
        <v>0.39893353402228382</v>
      </c>
      <c r="L18" s="13">
        <v>-30.303030303030305</v>
      </c>
      <c r="M18" s="13">
        <v>4.7654748193746466</v>
      </c>
      <c r="N18" s="13">
        <v>143.38695652173914</v>
      </c>
      <c r="O18" s="13">
        <v>4.7637284512375748</v>
      </c>
      <c r="P18" s="13">
        <v>2.9642088225863095</v>
      </c>
      <c r="Q18" s="13">
        <v>0.94599999999999995</v>
      </c>
      <c r="R18" s="4"/>
    </row>
    <row r="19" spans="1:20">
      <c r="A19" s="13" t="s">
        <v>17</v>
      </c>
      <c r="B19" s="13">
        <v>3</v>
      </c>
      <c r="C19" s="13">
        <v>2020</v>
      </c>
      <c r="D19" s="14">
        <v>1.6610025710979268</v>
      </c>
      <c r="E19" s="14">
        <v>4.8627186460425254</v>
      </c>
      <c r="F19" s="14">
        <v>4.8713814021346851</v>
      </c>
      <c r="G19" s="14">
        <v>0.82317521810291749</v>
      </c>
      <c r="H19" s="14">
        <v>1.8552222102987843</v>
      </c>
      <c r="I19" s="14">
        <v>0.63370494687619461</v>
      </c>
      <c r="J19" s="14">
        <v>0.26352538402630749</v>
      </c>
      <c r="K19" s="14">
        <v>0.40168768631047924</v>
      </c>
      <c r="L19" s="13">
        <v>-52.243125904486256</v>
      </c>
      <c r="M19" s="13">
        <v>4.2577111264685552</v>
      </c>
      <c r="N19" s="13">
        <v>88.527272727272731</v>
      </c>
      <c r="O19" s="13">
        <v>4.2501396575247963</v>
      </c>
      <c r="P19" s="13">
        <v>2.9391853566555777</v>
      </c>
      <c r="Q19" s="13">
        <v>0.94899999999999995</v>
      </c>
      <c r="R19" s="4"/>
    </row>
    <row r="20" spans="1:20">
      <c r="A20" s="13" t="s">
        <v>17</v>
      </c>
      <c r="B20" s="13">
        <v>2</v>
      </c>
      <c r="C20" s="13">
        <v>2020</v>
      </c>
      <c r="D20" s="14">
        <v>3.4480967150345743</v>
      </c>
      <c r="E20" s="14">
        <v>10.431598139067018</v>
      </c>
      <c r="F20" s="14">
        <v>10.681064726898194</v>
      </c>
      <c r="G20" s="14">
        <v>0.84309488716855319</v>
      </c>
      <c r="H20" s="14">
        <v>1.9509304664906324</v>
      </c>
      <c r="I20" s="14">
        <v>0.64486733893382797</v>
      </c>
      <c r="J20" s="14">
        <v>0.31949114949272356</v>
      </c>
      <c r="K20" s="14">
        <v>0.41991776150837429</v>
      </c>
      <c r="L20" s="13">
        <v>96.306818181818187</v>
      </c>
      <c r="M20" s="13">
        <v>4.2081737423154912</v>
      </c>
      <c r="N20" s="13">
        <v>39.833574529667146</v>
      </c>
      <c r="O20" s="13">
        <v>4.1098877781969065</v>
      </c>
      <c r="P20" s="13">
        <v>2.9984754180812274</v>
      </c>
      <c r="Q20" s="13">
        <v>0.95</v>
      </c>
      <c r="R20" s="4"/>
    </row>
    <row r="21" spans="1:20">
      <c r="A21" s="13" t="s">
        <v>17</v>
      </c>
      <c r="B21" s="13">
        <v>1</v>
      </c>
      <c r="C21" s="13">
        <v>2020</v>
      </c>
      <c r="D21" s="14">
        <v>1.7887838702682117</v>
      </c>
      <c r="E21" s="14">
        <v>5.9357284518314408</v>
      </c>
      <c r="F21" s="14">
        <v>5.2498408903928846</v>
      </c>
      <c r="G21" s="14">
        <v>0.7481235529094471</v>
      </c>
      <c r="H21" s="14">
        <v>2.2370956701827054</v>
      </c>
      <c r="I21" s="14">
        <v>0.67416841648727699</v>
      </c>
      <c r="J21" s="14">
        <v>0.2743938121771875</v>
      </c>
      <c r="K21" s="14">
        <v>0.47527260001473515</v>
      </c>
      <c r="L21" s="13">
        <v>-4.087193460490461</v>
      </c>
      <c r="M21" s="13">
        <v>3.40632464569007</v>
      </c>
      <c r="N21" s="13">
        <v>65.829545454545453</v>
      </c>
      <c r="O21" s="13">
        <v>3.8513582673710443</v>
      </c>
      <c r="P21" s="13">
        <v>3.185109781139758</v>
      </c>
      <c r="Q21" s="13">
        <v>0.94699999999999995</v>
      </c>
      <c r="R21" s="4"/>
    </row>
    <row r="22" spans="1:20">
      <c r="A22" s="13" t="s">
        <v>17</v>
      </c>
      <c r="B22" s="13">
        <v>4</v>
      </c>
      <c r="C22" s="13">
        <v>2019</v>
      </c>
      <c r="D22" s="14">
        <v>2.0363565262897598</v>
      </c>
      <c r="E22" s="14">
        <v>6.1458622604831996</v>
      </c>
      <c r="F22" s="14">
        <v>5.8143544440977983</v>
      </c>
      <c r="G22" s="14">
        <v>0.69007154187303743</v>
      </c>
      <c r="H22" s="14">
        <v>1.9391662038322688</v>
      </c>
      <c r="I22" s="14">
        <v>0.64251907826256982</v>
      </c>
      <c r="J22" s="14">
        <v>0.17780259622543784</v>
      </c>
      <c r="K22" s="14">
        <v>0.4138401123161129</v>
      </c>
      <c r="L22" s="13">
        <v>0</v>
      </c>
      <c r="M22" s="13">
        <v>4.2338634833582374</v>
      </c>
      <c r="N22" s="13">
        <v>74.111716621253407</v>
      </c>
      <c r="O22" s="13">
        <v>4.4752589558455984</v>
      </c>
      <c r="P22" s="13">
        <v>3.0165058317134128</v>
      </c>
      <c r="Q22" s="13">
        <v>0.94799999999999995</v>
      </c>
      <c r="R22" s="4"/>
    </row>
    <row r="23" spans="1:20">
      <c r="A23" s="13" t="s">
        <v>17</v>
      </c>
      <c r="B23" s="13">
        <v>3</v>
      </c>
      <c r="C23" s="13">
        <v>2019</v>
      </c>
      <c r="D23" s="14">
        <v>2.0367396047412627</v>
      </c>
      <c r="E23" s="14">
        <v>6.4331951414648341</v>
      </c>
      <c r="F23" s="14">
        <v>5.862371791685308</v>
      </c>
      <c r="G23" s="14">
        <v>0.69508788173879732</v>
      </c>
      <c r="H23" s="14">
        <v>2.0721870681504111</v>
      </c>
      <c r="I23" s="14">
        <v>0.65605121208457828</v>
      </c>
      <c r="J23" s="14">
        <v>0.19736274963681932</v>
      </c>
      <c r="K23" s="14">
        <v>0.44943437781559714</v>
      </c>
      <c r="L23" s="13">
        <v>7.3099415204678362</v>
      </c>
      <c r="M23" s="13">
        <v>3.1428581133701181</v>
      </c>
      <c r="N23" s="13">
        <v>54.574931880108991</v>
      </c>
      <c r="O23" s="13">
        <v>3.4488804640337478</v>
      </c>
      <c r="P23" s="13">
        <v>3.0993981380464035</v>
      </c>
      <c r="Q23" s="13">
        <v>0.94699999999999995</v>
      </c>
      <c r="R23" s="4"/>
    </row>
    <row r="24" spans="1:20">
      <c r="A24" s="13" t="s">
        <v>17</v>
      </c>
      <c r="B24" s="13">
        <v>2</v>
      </c>
      <c r="C24" s="13">
        <v>2019</v>
      </c>
      <c r="D24" s="14">
        <v>1.9694976076555022</v>
      </c>
      <c r="E24" s="14">
        <v>6.2011562435267304</v>
      </c>
      <c r="F24" s="14">
        <v>5.4344417856258769</v>
      </c>
      <c r="G24" s="14">
        <v>0.67446412527275057</v>
      </c>
      <c r="H24" s="14">
        <v>2.0553264410673595</v>
      </c>
      <c r="I24" s="14">
        <v>0.6527751196172249</v>
      </c>
      <c r="J24" s="14">
        <v>0.22052689000128353</v>
      </c>
      <c r="K24" s="14">
        <v>0.44322471061902363</v>
      </c>
      <c r="L24" s="13">
        <v>0</v>
      </c>
      <c r="M24" s="13">
        <v>3.5019443848502352</v>
      </c>
      <c r="N24" s="13">
        <v>65.450292397660817</v>
      </c>
      <c r="O24" s="13">
        <v>3.9960137845319474</v>
      </c>
      <c r="P24" s="13">
        <v>3.0920757772630547</v>
      </c>
      <c r="Q24" s="13">
        <v>0.94799999999999995</v>
      </c>
      <c r="R24" s="4"/>
    </row>
    <row r="25" spans="1:20">
      <c r="A25" s="13" t="s">
        <v>17</v>
      </c>
      <c r="B25" s="13">
        <v>1</v>
      </c>
      <c r="C25" s="13">
        <v>2019</v>
      </c>
      <c r="D25" s="14">
        <v>2.1507844438792287</v>
      </c>
      <c r="E25" s="14">
        <v>6.7028845410254432</v>
      </c>
      <c r="F25" s="14">
        <v>5.7488227100882137</v>
      </c>
      <c r="G25" s="14">
        <v>0.7265029779580201</v>
      </c>
      <c r="H25" s="14">
        <v>2.0240507308019486</v>
      </c>
      <c r="I25" s="14">
        <v>0.64946618113240318</v>
      </c>
      <c r="J25" s="14">
        <v>0.21052720886430354</v>
      </c>
      <c r="K25" s="14">
        <v>0.42568452843596633</v>
      </c>
      <c r="L25" s="13">
        <v>15.210355987055024</v>
      </c>
      <c r="M25" s="13">
        <v>3.5684562578762353</v>
      </c>
      <c r="N25" s="13">
        <v>63.432584269662918</v>
      </c>
      <c r="O25" s="13">
        <v>4.1606693217848578</v>
      </c>
      <c r="P25" s="13">
        <v>3.0297154125744337</v>
      </c>
      <c r="Q25" s="13">
        <v>0.95299999999999996</v>
      </c>
      <c r="R25" s="4"/>
    </row>
    <row r="26" spans="1:20">
      <c r="A26" s="13" t="s">
        <v>17</v>
      </c>
      <c r="B26" s="13">
        <v>4</v>
      </c>
      <c r="C26" s="13">
        <v>2018</v>
      </c>
      <c r="D26" s="14">
        <v>1.9970963270508009</v>
      </c>
      <c r="E26" s="14">
        <v>5.8805323429278866</v>
      </c>
      <c r="F26" s="14">
        <v>5.2039645993460812</v>
      </c>
      <c r="G26" s="14">
        <v>0.72717021556503603</v>
      </c>
      <c r="H26" s="14">
        <v>1.8568941504178273</v>
      </c>
      <c r="I26" s="14">
        <v>0.63062258164116647</v>
      </c>
      <c r="J26" s="14">
        <v>0.20421357289180403</v>
      </c>
      <c r="K26" s="14">
        <v>0.41420963172804531</v>
      </c>
      <c r="L26" s="13">
        <v>-4.6296296296296404</v>
      </c>
      <c r="M26" s="13">
        <v>3.7246691887635448</v>
      </c>
      <c r="N26" s="13">
        <v>73.349514563106808</v>
      </c>
      <c r="O26" s="13">
        <v>4.20891364902507</v>
      </c>
      <c r="P26" s="13">
        <v>2.9335731971525845</v>
      </c>
      <c r="Q26" s="13">
        <v>0.96</v>
      </c>
      <c r="R26" s="4"/>
    </row>
    <row r="27" spans="1:20">
      <c r="A27" s="13" t="s">
        <v>17</v>
      </c>
      <c r="B27" s="13">
        <v>3</v>
      </c>
      <c r="C27" s="13">
        <v>2018</v>
      </c>
      <c r="D27" s="14">
        <v>2.1100425582611342</v>
      </c>
      <c r="E27" s="14">
        <v>6.3747250549890024</v>
      </c>
      <c r="F27" s="14">
        <v>5.6368908692269608</v>
      </c>
      <c r="G27" s="14">
        <v>0.68740798552601234</v>
      </c>
      <c r="H27" s="14">
        <v>1.9340531893621276</v>
      </c>
      <c r="I27" s="14">
        <v>0.64017420426641602</v>
      </c>
      <c r="J27" s="14">
        <v>0.18204232222360181</v>
      </c>
      <c r="K27" s="14">
        <v>0.40152938501489893</v>
      </c>
      <c r="L27" s="13">
        <v>8.7248322147651081</v>
      </c>
      <c r="M27" s="13">
        <v>4.1039277883867316</v>
      </c>
      <c r="N27" s="13">
        <v>74.466049382716051</v>
      </c>
      <c r="O27" s="13">
        <v>4.6411065786842629</v>
      </c>
      <c r="P27" s="13">
        <v>3.0563687262547492</v>
      </c>
      <c r="Q27" s="13">
        <v>0.96199999999999997</v>
      </c>
      <c r="R27" s="4"/>
    </row>
    <row r="28" spans="1:20">
      <c r="A28" s="13" t="s">
        <v>17</v>
      </c>
      <c r="B28" s="13">
        <v>2</v>
      </c>
      <c r="C28" s="13">
        <v>2018</v>
      </c>
      <c r="D28" s="14">
        <v>1.889904340570852</v>
      </c>
      <c r="E28" s="14">
        <v>6.0505663346654792</v>
      </c>
      <c r="F28" s="14">
        <v>5.2098562921228115</v>
      </c>
      <c r="G28" s="14">
        <v>0.75153097402178815</v>
      </c>
      <c r="H28" s="14">
        <v>2.1118795684674798</v>
      </c>
      <c r="I28" s="14">
        <v>0.65964905472443747</v>
      </c>
      <c r="J28" s="14">
        <v>0.29600979823373946</v>
      </c>
      <c r="K28" s="14">
        <v>0.4205859768680712</v>
      </c>
      <c r="L28" s="13">
        <v>3.8327526132404137</v>
      </c>
      <c r="M28" s="13">
        <v>3.8035071140748138</v>
      </c>
      <c r="N28" s="13">
        <v>74.412751677852356</v>
      </c>
      <c r="O28" s="13">
        <v>4.4172757956639677</v>
      </c>
      <c r="P28" s="13">
        <v>3.2114385107572527</v>
      </c>
      <c r="Q28" s="13">
        <v>0.96199999999999997</v>
      </c>
      <c r="R28" s="4"/>
    </row>
    <row r="29" spans="1:20">
      <c r="A29" s="13" t="s">
        <v>17</v>
      </c>
      <c r="B29" s="13">
        <v>1</v>
      </c>
      <c r="C29" s="13">
        <v>2018</v>
      </c>
      <c r="D29" s="14">
        <v>1.8229852991277182</v>
      </c>
      <c r="E29" s="14">
        <v>5.9638718903118626</v>
      </c>
      <c r="F29" s="14">
        <v>5.1387982894832209</v>
      </c>
      <c r="G29" s="14">
        <v>0.71457283461657828</v>
      </c>
      <c r="H29" s="14">
        <v>2.1795260025655585</v>
      </c>
      <c r="I29" s="14">
        <v>0.66621884822811739</v>
      </c>
      <c r="J29" s="14">
        <v>0.26959965714454609</v>
      </c>
      <c r="K29" s="14">
        <v>0.42802328658375233</v>
      </c>
      <c r="L29" s="13">
        <v>-21.584699453551913</v>
      </c>
      <c r="M29" s="13">
        <v>3.3597137058780895</v>
      </c>
      <c r="N29" s="13">
        <v>67.156794425087114</v>
      </c>
      <c r="O29" s="13">
        <v>3.8991415893844761</v>
      </c>
      <c r="P29" s="13">
        <v>3.0978802599205095</v>
      </c>
      <c r="Q29" s="13">
        <v>0.96199999999999997</v>
      </c>
      <c r="R29" s="4"/>
    </row>
    <row r="30" spans="1:20">
      <c r="A30" s="13" t="s">
        <v>18</v>
      </c>
      <c r="B30" s="13">
        <v>4</v>
      </c>
      <c r="C30" s="13">
        <v>2024</v>
      </c>
      <c r="D30" s="13">
        <v>0.19213106150068418</v>
      </c>
      <c r="E30" s="13">
        <v>0.46483679693434465</v>
      </c>
      <c r="F30" s="13">
        <v>2.3081686652029498</v>
      </c>
      <c r="G30" s="13">
        <v>1.1712524712175834</v>
      </c>
      <c r="H30" s="13">
        <v>1.4160402707390904</v>
      </c>
      <c r="I30" s="13">
        <v>0.58529213293595006</v>
      </c>
      <c r="J30" s="13">
        <v>2.4258634724968021E-2</v>
      </c>
      <c r="K30" s="13">
        <v>0.41915154229117824</v>
      </c>
      <c r="L30" s="13">
        <v>-91.025641025641008</v>
      </c>
      <c r="M30" s="13">
        <v>8.3272862019591294</v>
      </c>
      <c r="N30" s="15">
        <v>372.85714285714283</v>
      </c>
      <c r="O30" s="13">
        <v>1.6770130812489372</v>
      </c>
      <c r="P30" s="13">
        <v>2.453839438567849</v>
      </c>
      <c r="Q30" s="13">
        <v>5.6673404139999999</v>
      </c>
      <c r="T30" s="3"/>
    </row>
    <row r="31" spans="1:20">
      <c r="A31" s="13" t="s">
        <v>18</v>
      </c>
      <c r="B31" s="13">
        <v>3</v>
      </c>
      <c r="C31" s="13">
        <v>2024</v>
      </c>
      <c r="D31" s="13">
        <v>2.0343910040277753</v>
      </c>
      <c r="E31" s="13">
        <v>4.8382203151073835</v>
      </c>
      <c r="F31" s="13">
        <v>25.223138628403568</v>
      </c>
      <c r="G31" s="13">
        <v>1.0002777070653306</v>
      </c>
      <c r="H31" s="13">
        <v>1.3752681880241857</v>
      </c>
      <c r="I31" s="13">
        <v>0.57827735150996007</v>
      </c>
      <c r="J31" s="13">
        <v>2.5271342945083427E-2</v>
      </c>
      <c r="K31" s="13">
        <v>0.42316563220761688</v>
      </c>
      <c r="L31" s="13">
        <v>7700</v>
      </c>
      <c r="M31" s="13">
        <v>8.973321132134787</v>
      </c>
      <c r="N31" s="15">
        <v>35.935897435897438</v>
      </c>
      <c r="O31" s="13">
        <v>1.7212332388558396</v>
      </c>
      <c r="P31" s="13">
        <v>2.360428450685911</v>
      </c>
      <c r="Q31" s="13">
        <v>5.6669900350000004</v>
      </c>
      <c r="T31" s="3"/>
    </row>
    <row r="32" spans="1:20">
      <c r="A32" s="13" t="s">
        <v>18</v>
      </c>
      <c r="B32" s="13">
        <v>2</v>
      </c>
      <c r="C32" s="13">
        <v>2024</v>
      </c>
      <c r="D32" s="13">
        <v>1.8964536317087048E-2</v>
      </c>
      <c r="E32" s="13">
        <v>4.6750285062713795E-2</v>
      </c>
      <c r="F32" s="13">
        <v>0.30866521117217494</v>
      </c>
      <c r="G32" s="13">
        <v>0.86321002304936212</v>
      </c>
      <c r="H32" s="13">
        <v>1.462006841505131</v>
      </c>
      <c r="I32" s="13">
        <v>0.59307193109860168</v>
      </c>
      <c r="J32" s="13">
        <v>2.4007850475820991E-2</v>
      </c>
      <c r="K32" s="13">
        <v>0.44193445752465799</v>
      </c>
      <c r="L32" s="13">
        <v>-98.181818181818187</v>
      </c>
      <c r="M32" s="13">
        <v>11.403354593143115</v>
      </c>
      <c r="N32" s="15">
        <v>2673</v>
      </c>
      <c r="O32" s="13">
        <v>1.7271466255498289</v>
      </c>
      <c r="P32" s="13">
        <v>2.4930900798175597</v>
      </c>
      <c r="Q32" s="13">
        <v>5.6666950640000007</v>
      </c>
      <c r="T32" s="3"/>
    </row>
    <row r="33" spans="1:20">
      <c r="A33" s="13" t="s">
        <v>18</v>
      </c>
      <c r="B33" s="13">
        <v>1</v>
      </c>
      <c r="C33" s="13">
        <v>2024</v>
      </c>
      <c r="D33" s="13">
        <v>1.4088966281462718</v>
      </c>
      <c r="E33" s="13">
        <v>3.3755228538609914</v>
      </c>
      <c r="F33" s="13">
        <v>20.935546743732779</v>
      </c>
      <c r="G33" s="13">
        <v>1.0473615329530583</v>
      </c>
      <c r="H33" s="13">
        <v>1.3928718493313972</v>
      </c>
      <c r="I33" s="13">
        <v>0.5813654763789321</v>
      </c>
      <c r="J33" s="13">
        <v>1.7754401560609426E-2</v>
      </c>
      <c r="K33" s="13">
        <v>0.42972790923304144</v>
      </c>
      <c r="L33" s="13">
        <v>-193.22033898305088</v>
      </c>
      <c r="M33" s="13">
        <v>9.94386320093958</v>
      </c>
      <c r="N33" s="15">
        <v>47.472727272727269</v>
      </c>
      <c r="O33" s="13">
        <v>1.6032892716540603</v>
      </c>
      <c r="P33" s="13">
        <v>2.425153334344726</v>
      </c>
      <c r="Q33" s="13">
        <v>5.6665928980000002</v>
      </c>
      <c r="T33" s="3"/>
    </row>
    <row r="34" spans="1:20">
      <c r="A34" s="13" t="s">
        <v>18</v>
      </c>
      <c r="B34" s="13">
        <v>4</v>
      </c>
      <c r="C34" s="13">
        <v>2023</v>
      </c>
      <c r="D34" s="13">
        <v>-1.4874106516086021</v>
      </c>
      <c r="E34" s="13">
        <v>-3.7847978969600287</v>
      </c>
      <c r="F34" s="13">
        <v>-23.645423919146545</v>
      </c>
      <c r="G34" s="13">
        <v>0.90666192409089008</v>
      </c>
      <c r="H34" s="13">
        <v>1.5414766216550206</v>
      </c>
      <c r="I34" s="13">
        <v>0.60579423490404016</v>
      </c>
      <c r="J34" s="13">
        <v>5.9693685399840983E-2</v>
      </c>
      <c r="K34" s="13">
        <v>0.4467812705870654</v>
      </c>
      <c r="L34" s="13">
        <v>40.476190476190474</v>
      </c>
      <c r="M34" s="13">
        <v>10.577801527459995</v>
      </c>
      <c r="N34" s="15">
        <v>-45.237288135593225</v>
      </c>
      <c r="O34" s="13">
        <v>1.693132722529602</v>
      </c>
      <c r="P34" s="13">
        <v>2.4800705506998897</v>
      </c>
      <c r="Q34" s="13">
        <v>5.6467784249999999</v>
      </c>
      <c r="T34" s="3"/>
    </row>
    <row r="35" spans="1:20">
      <c r="A35" s="13" t="s">
        <v>18</v>
      </c>
      <c r="B35" s="13">
        <v>3</v>
      </c>
      <c r="C35" s="13">
        <v>2023</v>
      </c>
      <c r="D35" s="13">
        <v>-1.1077987731430883</v>
      </c>
      <c r="E35" s="13">
        <v>-2.4573421090638989</v>
      </c>
      <c r="F35" s="13">
        <v>-18.001813784764209</v>
      </c>
      <c r="G35" s="13">
        <v>2.3770554984583763</v>
      </c>
      <c r="H35" s="13">
        <v>1.2154352445994181</v>
      </c>
      <c r="I35" s="13">
        <v>0.54793252752056776</v>
      </c>
      <c r="J35" s="13">
        <v>0.10110483042137719</v>
      </c>
      <c r="K35" s="13">
        <v>0.39616271101974709</v>
      </c>
      <c r="L35" s="13">
        <v>-202.4390243902439</v>
      </c>
      <c r="M35" s="13">
        <v>12.946809195834341</v>
      </c>
      <c r="N35" s="15">
        <v>-72.238095238095241</v>
      </c>
      <c r="O35" s="13">
        <v>1.7673074388685086</v>
      </c>
      <c r="P35" s="13">
        <v>2.2447696370726473</v>
      </c>
      <c r="Q35" s="13">
        <v>5.6464132920000001</v>
      </c>
      <c r="T35" s="3"/>
    </row>
    <row r="36" spans="1:20">
      <c r="A36" s="13" t="s">
        <v>18</v>
      </c>
      <c r="B36" s="13">
        <v>2</v>
      </c>
      <c r="C36" s="13">
        <v>2023</v>
      </c>
      <c r="D36" s="13">
        <v>1.0569201700519604</v>
      </c>
      <c r="E36" s="13">
        <v>2.3500540300346398</v>
      </c>
      <c r="F36" s="13">
        <v>18.273912360609394</v>
      </c>
      <c r="G36" s="13">
        <v>2.1169798250930816</v>
      </c>
      <c r="H36" s="13">
        <v>1.22072531534352</v>
      </c>
      <c r="I36" s="13">
        <v>0.54901257221757926</v>
      </c>
      <c r="J36" s="13">
        <v>7.5966173117441624E-2</v>
      </c>
      <c r="K36" s="13">
        <v>0.39754806522268193</v>
      </c>
      <c r="L36" s="13">
        <v>-57.731958762886606</v>
      </c>
      <c r="M36" s="13">
        <v>14.711240657499609</v>
      </c>
      <c r="N36" s="15">
        <v>80.926829268292693</v>
      </c>
      <c r="O36" s="13">
        <v>1.8918888145971986</v>
      </c>
      <c r="P36" s="13">
        <v>2.0995213039921632</v>
      </c>
      <c r="Q36" s="13">
        <v>5.6459595700000005</v>
      </c>
      <c r="T36" s="3"/>
    </row>
    <row r="37" spans="1:20">
      <c r="A37" s="13" t="s">
        <v>18</v>
      </c>
      <c r="B37" s="13">
        <v>1</v>
      </c>
      <c r="C37" s="13">
        <v>2023</v>
      </c>
      <c r="D37" s="13">
        <v>2.8335983068956176</v>
      </c>
      <c r="E37" s="13">
        <v>5.4897494305239176</v>
      </c>
      <c r="F37" s="13">
        <v>30.319439886226888</v>
      </c>
      <c r="G37" s="13">
        <v>1.3696734314315409</v>
      </c>
      <c r="H37" s="13">
        <v>0.9347429929682084</v>
      </c>
      <c r="I37" s="13">
        <v>0.48247851669333441</v>
      </c>
      <c r="J37" s="13">
        <v>5.9241835785788524E-2</v>
      </c>
      <c r="K37" s="13">
        <v>0.25701082437434231</v>
      </c>
      <c r="L37" s="13">
        <v>11.494252873563216</v>
      </c>
      <c r="M37" s="13">
        <v>11.273939355661305</v>
      </c>
      <c r="N37" s="15">
        <v>37.639175257731956</v>
      </c>
      <c r="O37" s="13">
        <v>2.0413009735584824</v>
      </c>
      <c r="P37" s="13">
        <v>1.9452411607408142</v>
      </c>
      <c r="Q37" s="13">
        <v>5.6453070199999997</v>
      </c>
      <c r="T37" s="3"/>
    </row>
    <row r="38" spans="1:20">
      <c r="A38" s="13" t="s">
        <v>18</v>
      </c>
      <c r="B38" s="13">
        <v>4</v>
      </c>
      <c r="C38" s="13">
        <v>2022</v>
      </c>
      <c r="D38" s="13">
        <v>2.5323901523795036</v>
      </c>
      <c r="E38" s="13">
        <v>5.220518288539739</v>
      </c>
      <c r="F38" s="13">
        <v>20.5607476635514</v>
      </c>
      <c r="G38" s="13">
        <v>1.2164554558830509</v>
      </c>
      <c r="H38" s="13">
        <v>1.0588327531595949</v>
      </c>
      <c r="I38" s="13">
        <v>0.51362287974442844</v>
      </c>
      <c r="J38" s="13">
        <v>9.872324267881722E-3</v>
      </c>
      <c r="K38" s="13">
        <v>0.27248459958932236</v>
      </c>
      <c r="L38" s="13">
        <v>-42.384105960264904</v>
      </c>
      <c r="M38" s="13">
        <v>10.512196911286591</v>
      </c>
      <c r="N38" s="15">
        <v>52.229885057471265</v>
      </c>
      <c r="O38" s="13">
        <v>2.6691206529122629</v>
      </c>
      <c r="P38" s="13">
        <v>2.0518027200217435</v>
      </c>
      <c r="Q38" s="13">
        <v>5.6190746210000002</v>
      </c>
      <c r="T38" s="3"/>
    </row>
    <row r="39" spans="1:20">
      <c r="A39" s="13" t="s">
        <v>18</v>
      </c>
      <c r="B39" s="13">
        <v>3</v>
      </c>
      <c r="C39" s="13">
        <v>2022</v>
      </c>
      <c r="D39" s="13">
        <v>4.4064499616073709</v>
      </c>
      <c r="E39" s="13">
        <v>9.2927853526357271</v>
      </c>
      <c r="F39" s="13">
        <v>38.024560473540063</v>
      </c>
      <c r="G39" s="13">
        <v>1.5887304237938349</v>
      </c>
      <c r="H39" s="13">
        <v>1.1060983903876671</v>
      </c>
      <c r="I39" s="13">
        <v>0.52448937803941642</v>
      </c>
      <c r="J39" s="13">
        <v>2.9290968993997381E-2</v>
      </c>
      <c r="K39" s="13">
        <v>0.28359628770301626</v>
      </c>
      <c r="L39" s="13">
        <v>-12.716763005780345</v>
      </c>
      <c r="M39" s="13">
        <v>9.541494097701209</v>
      </c>
      <c r="N39" s="15">
        <v>25.483443708609268</v>
      </c>
      <c r="O39" s="13">
        <v>2.3318364627798465</v>
      </c>
      <c r="P39" s="13">
        <v>2.1085813604516845</v>
      </c>
      <c r="Q39" s="13">
        <v>5.6133145369999999</v>
      </c>
      <c r="T39" s="3"/>
    </row>
    <row r="40" spans="1:20">
      <c r="A40" s="13" t="s">
        <v>18</v>
      </c>
      <c r="B40" s="13">
        <v>2</v>
      </c>
      <c r="C40" s="13">
        <v>2022</v>
      </c>
      <c r="D40" s="13">
        <v>5.0724563469711716</v>
      </c>
      <c r="E40" s="13">
        <v>11.359049628474452</v>
      </c>
      <c r="F40" s="13">
        <v>35.70759137769447</v>
      </c>
      <c r="G40" s="13">
        <v>1.4230331153765028</v>
      </c>
      <c r="H40" s="13">
        <v>1.2363659297312173</v>
      </c>
      <c r="I40" s="13">
        <v>0.55210712274053975</v>
      </c>
      <c r="J40" s="13">
        <v>3.7544821767559584E-2</v>
      </c>
      <c r="K40" s="13">
        <v>0.31597276691870863</v>
      </c>
      <c r="L40" s="13">
        <v>26.277372262773714</v>
      </c>
      <c r="M40" s="13">
        <v>9.2554644676573439</v>
      </c>
      <c r="N40" s="15">
        <v>26.445086705202311</v>
      </c>
      <c r="O40" s="13">
        <v>2.9442837269717228</v>
      </c>
      <c r="P40" s="13">
        <v>2.1737168608384554</v>
      </c>
      <c r="Q40" s="13">
        <v>5.6123518090000006</v>
      </c>
      <c r="T40" s="3"/>
    </row>
    <row r="41" spans="1:20">
      <c r="A41" s="13" t="s">
        <v>18</v>
      </c>
      <c r="B41" s="13">
        <v>1</v>
      </c>
      <c r="C41" s="13">
        <v>2022</v>
      </c>
      <c r="D41" s="13">
        <v>4.2776094559973021</v>
      </c>
      <c r="E41" s="13">
        <v>9.5409104144423953</v>
      </c>
      <c r="F41" s="13">
        <v>30.645726978683609</v>
      </c>
      <c r="G41" s="13">
        <v>1.3858612610777223</v>
      </c>
      <c r="H41" s="13">
        <v>1.2272639037173638</v>
      </c>
      <c r="I41" s="13">
        <v>0.55023634553772005</v>
      </c>
      <c r="J41" s="13">
        <v>6.2901089946012026E-2</v>
      </c>
      <c r="K41" s="13">
        <v>0.30575700147399454</v>
      </c>
      <c r="L41" s="13">
        <v>132.20338983050837</v>
      </c>
      <c r="M41" s="13">
        <v>9.7979128187837574</v>
      </c>
      <c r="N41" s="15">
        <v>32.708029197080293</v>
      </c>
      <c r="O41" s="13">
        <v>3.0503765995682084</v>
      </c>
      <c r="P41" s="13">
        <v>2.2160839075997281</v>
      </c>
      <c r="Q41" s="13">
        <v>5.6108958009999998</v>
      </c>
      <c r="T41" s="3"/>
    </row>
    <row r="42" spans="1:20">
      <c r="A42" s="13" t="s">
        <v>18</v>
      </c>
      <c r="B42" s="13">
        <v>4</v>
      </c>
      <c r="C42" s="13">
        <v>2021</v>
      </c>
      <c r="D42" s="13">
        <v>1.8696687165244992</v>
      </c>
      <c r="E42" s="13">
        <v>4.3950207898861411</v>
      </c>
      <c r="F42" s="13">
        <v>14.355828220858896</v>
      </c>
      <c r="G42" s="13">
        <v>1.3989126104380023</v>
      </c>
      <c r="H42" s="13">
        <v>1.3473141539617361</v>
      </c>
      <c r="I42" s="13">
        <v>0.57315567898785513</v>
      </c>
      <c r="J42" s="13">
        <v>4.5557873028520539E-2</v>
      </c>
      <c r="K42" s="13">
        <v>0.33238496329029638</v>
      </c>
      <c r="L42" s="13">
        <v>-58.450704225352091</v>
      </c>
      <c r="M42" s="13">
        <v>12.067532600343558</v>
      </c>
      <c r="N42" s="15">
        <v>85.96610169491521</v>
      </c>
      <c r="O42" s="13">
        <v>3.6944616392160721</v>
      </c>
      <c r="P42" s="13">
        <v>2.3358764782839598</v>
      </c>
      <c r="Q42" s="13">
        <v>5.6233464709999996</v>
      </c>
      <c r="T42" s="3"/>
    </row>
    <row r="43" spans="1:20">
      <c r="A43" s="13" t="s">
        <v>18</v>
      </c>
      <c r="B43" s="13">
        <v>3</v>
      </c>
      <c r="C43" s="13">
        <v>2021</v>
      </c>
      <c r="D43" s="13">
        <v>4.5460633524566374</v>
      </c>
      <c r="E43" s="13">
        <v>10.762177801852268</v>
      </c>
      <c r="F43" s="13">
        <v>33.80924711546443</v>
      </c>
      <c r="G43" s="13">
        <v>1.3850680573164604</v>
      </c>
      <c r="H43" s="13">
        <v>1.3637156332985427</v>
      </c>
      <c r="I43" s="13">
        <v>0.57604861932718709</v>
      </c>
      <c r="J43" s="13">
        <v>4.7030117455685E-2</v>
      </c>
      <c r="K43" s="13">
        <v>0.34506359781950335</v>
      </c>
      <c r="L43" s="13">
        <v>44.897959183673464</v>
      </c>
      <c r="M43" s="13">
        <v>8.5308863127234993</v>
      </c>
      <c r="N43" s="15">
        <v>25.788732394366196</v>
      </c>
      <c r="O43" s="13">
        <v>2.7155563385179216</v>
      </c>
      <c r="P43" s="13">
        <v>2.3061394353357731</v>
      </c>
      <c r="Q43" s="13">
        <v>5.6128665980000001</v>
      </c>
      <c r="T43" s="3"/>
    </row>
    <row r="44" spans="1:20">
      <c r="A44" s="13" t="s">
        <v>18</v>
      </c>
      <c r="B44" s="13">
        <v>2</v>
      </c>
      <c r="C44" s="13">
        <v>2021</v>
      </c>
      <c r="D44" s="13">
        <v>3.2738935969868175</v>
      </c>
      <c r="E44" s="13">
        <v>7.9423774306844468</v>
      </c>
      <c r="F44" s="13">
        <v>29.314433261316331</v>
      </c>
      <c r="G44" s="13">
        <v>1.3687191565724539</v>
      </c>
      <c r="H44" s="13">
        <v>1.4220753262328318</v>
      </c>
      <c r="I44" s="13">
        <v>0.5861876177024482</v>
      </c>
      <c r="J44" s="13">
        <v>6.6509645580978022E-2</v>
      </c>
      <c r="K44" s="13">
        <v>0.35908275685370228</v>
      </c>
      <c r="L44" s="13">
        <v>13.953488372093023</v>
      </c>
      <c r="M44" s="13">
        <v>9.7615525785023962</v>
      </c>
      <c r="N44" s="15">
        <v>33.714285714285715</v>
      </c>
      <c r="O44" s="13">
        <v>2.6447700420067957</v>
      </c>
      <c r="P44" s="13">
        <v>2.3467205391051085</v>
      </c>
      <c r="Q44" s="13">
        <v>5.6066883559999994</v>
      </c>
      <c r="T44" s="3"/>
    </row>
    <row r="45" spans="1:20">
      <c r="A45" s="13" t="s">
        <v>18</v>
      </c>
      <c r="B45" s="13">
        <v>1</v>
      </c>
      <c r="C45" s="13">
        <v>2021</v>
      </c>
      <c r="D45" s="13">
        <v>3.0708106134065405</v>
      </c>
      <c r="E45" s="13">
        <v>7.107257359370446</v>
      </c>
      <c r="F45" s="13">
        <v>33.44534357426965</v>
      </c>
      <c r="G45" s="13">
        <v>1.4833033168242533</v>
      </c>
      <c r="H45" s="13">
        <v>1.3108860390556689</v>
      </c>
      <c r="I45" s="13">
        <v>0.56639045951970179</v>
      </c>
      <c r="J45" s="13">
        <v>6.633648506678673E-2</v>
      </c>
      <c r="K45" s="13">
        <v>0.36650079856719503</v>
      </c>
      <c r="L45" s="13">
        <v>473.33333333333331</v>
      </c>
      <c r="M45" s="13">
        <v>11.619955654511726</v>
      </c>
      <c r="N45" s="15">
        <v>35.197674418604649</v>
      </c>
      <c r="O45" s="13">
        <v>2.4692829110185075</v>
      </c>
      <c r="P45" s="13">
        <v>2.2810186534538035</v>
      </c>
      <c r="Q45" s="13">
        <v>5.5976938669999994</v>
      </c>
      <c r="T45" s="3"/>
    </row>
    <row r="46" spans="1:20">
      <c r="A46" s="13" t="s">
        <v>18</v>
      </c>
      <c r="B46" s="13">
        <v>4</v>
      </c>
      <c r="C46" s="13">
        <v>2020</v>
      </c>
      <c r="D46" s="13">
        <v>0.54853497072534996</v>
      </c>
      <c r="E46" s="13">
        <v>1.337803219583162</v>
      </c>
      <c r="F46" s="13">
        <v>14.865577227200843</v>
      </c>
      <c r="G46" s="13">
        <v>1.3528935185185185</v>
      </c>
      <c r="H46" s="13">
        <v>1.4351497517315539</v>
      </c>
      <c r="I46" s="13">
        <v>0.5884496430632371</v>
      </c>
      <c r="J46" s="13">
        <v>6.8904320987654324E-2</v>
      </c>
      <c r="K46" s="13">
        <v>0.38647961658614199</v>
      </c>
      <c r="L46" s="13">
        <v>-61.53846153846154</v>
      </c>
      <c r="M46" s="13">
        <v>29.823803445990162</v>
      </c>
      <c r="N46" s="15">
        <v>202.86666666666667</v>
      </c>
      <c r="O46" s="13">
        <v>2.6839442330739431</v>
      </c>
      <c r="P46" s="13">
        <v>2.6345867990765046</v>
      </c>
      <c r="Q46" s="13">
        <v>5.5776294910000006</v>
      </c>
      <c r="T46" s="3"/>
    </row>
    <row r="47" spans="1:20">
      <c r="A47" s="13" t="s">
        <v>18</v>
      </c>
      <c r="B47" s="13">
        <v>3</v>
      </c>
      <c r="C47" s="13">
        <v>2020</v>
      </c>
      <c r="D47" s="13">
        <v>0.82074833922774793</v>
      </c>
      <c r="E47" s="13">
        <v>2.2510305092017959</v>
      </c>
      <c r="F47" s="13">
        <v>12.109471601681641</v>
      </c>
      <c r="G47" s="13">
        <v>1.397757217309832</v>
      </c>
      <c r="H47" s="13">
        <v>1.7390398259243935</v>
      </c>
      <c r="I47" s="13">
        <v>0.63407139225513043</v>
      </c>
      <c r="J47" s="13">
        <v>4.6466006909878788E-2</v>
      </c>
      <c r="K47" s="13">
        <v>0.49178004314406537</v>
      </c>
      <c r="L47" s="13">
        <v>-36.065573770491795</v>
      </c>
      <c r="M47" s="13">
        <v>13.054053178263127</v>
      </c>
      <c r="N47" s="15">
        <v>73.051282051282044</v>
      </c>
      <c r="O47" s="13">
        <v>2.4266188434623577</v>
      </c>
      <c r="P47" s="13">
        <v>2.7346189797575815</v>
      </c>
      <c r="Q47" s="13">
        <v>5.5583965990000008</v>
      </c>
      <c r="T47" s="3"/>
    </row>
    <row r="48" spans="1:20">
      <c r="A48" s="13" t="s">
        <v>18</v>
      </c>
      <c r="B48" s="13">
        <v>2</v>
      </c>
      <c r="C48" s="13">
        <v>2020</v>
      </c>
      <c r="D48" s="13">
        <v>1.960839412366383</v>
      </c>
      <c r="E48" s="13">
        <v>5.4230912708281522</v>
      </c>
      <c r="F48" s="13">
        <v>29.565291077027371</v>
      </c>
      <c r="G48" s="13">
        <v>1.4186963297986126</v>
      </c>
      <c r="H48" s="13">
        <v>1.7621549365829396</v>
      </c>
      <c r="I48" s="13">
        <v>0.63714635763822536</v>
      </c>
      <c r="J48" s="13">
        <v>5.503774103841335E-2</v>
      </c>
      <c r="K48" s="13">
        <v>0.49717465552681145</v>
      </c>
      <c r="L48" s="13">
        <v>0</v>
      </c>
      <c r="M48" s="13">
        <v>11.837976302684517</v>
      </c>
      <c r="N48" s="16">
        <v>41.213114754098363</v>
      </c>
      <c r="O48" s="13">
        <v>2.1714119365204549</v>
      </c>
      <c r="P48" s="13">
        <v>2.675562670977369</v>
      </c>
      <c r="Q48" s="13">
        <v>5.5568798069999996</v>
      </c>
      <c r="T48" s="11"/>
    </row>
    <row r="49" spans="1:20">
      <c r="A49" s="13" t="s">
        <v>18</v>
      </c>
      <c r="B49" s="13">
        <v>1</v>
      </c>
      <c r="C49" s="13">
        <v>2020</v>
      </c>
      <c r="D49" s="13">
        <v>2.0170017314351676</v>
      </c>
      <c r="E49" s="13">
        <v>5.159474671669793</v>
      </c>
      <c r="F49" s="13">
        <v>27.893249085467243</v>
      </c>
      <c r="G49" s="13">
        <v>1.0250221304219533</v>
      </c>
      <c r="H49" s="13">
        <v>1.5531941069725956</v>
      </c>
      <c r="I49" s="13">
        <v>0.60719267025779144</v>
      </c>
      <c r="J49" s="13">
        <v>6.3470050162289765E-2</v>
      </c>
      <c r="K49" s="13">
        <v>0.44570980445641611</v>
      </c>
      <c r="L49" s="13">
        <v>-710</v>
      </c>
      <c r="M49" s="13">
        <v>11.47173848099102</v>
      </c>
      <c r="N49" s="16">
        <v>40.721311475409834</v>
      </c>
      <c r="O49" s="13">
        <v>2.1219523029151413</v>
      </c>
      <c r="P49" s="13">
        <v>2.5676652415956696</v>
      </c>
      <c r="Q49" s="13">
        <v>5.5548337539999997</v>
      </c>
      <c r="T49" s="11"/>
    </row>
    <row r="50" spans="1:20">
      <c r="A50" s="13" t="s">
        <v>18</v>
      </c>
      <c r="B50" s="13">
        <v>4</v>
      </c>
      <c r="C50" s="13">
        <v>2019</v>
      </c>
      <c r="D50" s="13">
        <v>-0.34846116209410838</v>
      </c>
      <c r="E50" s="13">
        <v>-0.92488478532854002</v>
      </c>
      <c r="F50" s="13">
        <v>-4.6027742749054221</v>
      </c>
      <c r="G50" s="13">
        <v>0.87934269783401242</v>
      </c>
      <c r="H50" s="13">
        <v>1.649383146191977</v>
      </c>
      <c r="I50" s="13">
        <v>0.62142439466806687</v>
      </c>
      <c r="J50" s="13">
        <v>3.0050396740295946E-2</v>
      </c>
      <c r="K50" s="13">
        <v>0.45232581336247646</v>
      </c>
      <c r="L50" s="13">
        <v>-107.35294117647058</v>
      </c>
      <c r="M50" s="13">
        <v>12.907180282755359</v>
      </c>
      <c r="N50" s="16">
        <v>-295.2</v>
      </c>
      <c r="O50" s="13">
        <v>2.5935781231110338</v>
      </c>
      <c r="P50" s="13">
        <v>2.6767812742505108</v>
      </c>
      <c r="Q50" s="13">
        <v>5.5476390049999997</v>
      </c>
      <c r="T50" s="11"/>
    </row>
    <row r="51" spans="1:20">
      <c r="A51" s="13" t="s">
        <v>18</v>
      </c>
      <c r="B51" s="13">
        <v>3</v>
      </c>
      <c r="C51" s="13">
        <v>2019</v>
      </c>
      <c r="D51" s="13">
        <v>4.5058258920713889</v>
      </c>
      <c r="E51" s="13">
        <v>11.79669139670983</v>
      </c>
      <c r="F51" s="13">
        <v>60.56782334384858</v>
      </c>
      <c r="G51" s="13">
        <v>0.90493319630010283</v>
      </c>
      <c r="H51" s="13">
        <v>1.6135969156567285</v>
      </c>
      <c r="I51" s="13">
        <v>0.61632423172148365</v>
      </c>
      <c r="J51" s="13">
        <v>7.5323200086547304E-2</v>
      </c>
      <c r="K51" s="13">
        <v>0.44717400903501919</v>
      </c>
      <c r="L51" s="13">
        <v>52.808988764044948</v>
      </c>
      <c r="M51" s="13">
        <v>11.701089951012618</v>
      </c>
      <c r="N51" s="16">
        <v>19.713235294117645</v>
      </c>
      <c r="O51" s="13">
        <v>2.2790012837939879</v>
      </c>
      <c r="P51" s="13">
        <v>2.5086785555197149</v>
      </c>
      <c r="Q51" s="13">
        <v>5.5341223639999999</v>
      </c>
      <c r="T51" s="11"/>
    </row>
    <row r="52" spans="1:20">
      <c r="A52" s="13" t="s">
        <v>18</v>
      </c>
      <c r="B52" s="13">
        <v>2</v>
      </c>
      <c r="C52" s="13">
        <v>2019</v>
      </c>
      <c r="D52" s="13">
        <v>3.2304944333830563</v>
      </c>
      <c r="E52" s="13">
        <v>8.4709911361804995</v>
      </c>
      <c r="F52" s="13">
        <v>38.042822677925209</v>
      </c>
      <c r="G52" s="13">
        <v>1.4696534498907274</v>
      </c>
      <c r="H52" s="13">
        <v>1.6162201181842599</v>
      </c>
      <c r="I52" s="13">
        <v>0.61636118028924636</v>
      </c>
      <c r="J52" s="13">
        <v>5.5697783328129878E-2</v>
      </c>
      <c r="K52" s="13">
        <v>0.43932306128403753</v>
      </c>
      <c r="L52" s="13">
        <v>0</v>
      </c>
      <c r="M52" s="13">
        <v>13.356414260147016</v>
      </c>
      <c r="N52" s="15">
        <v>35.988764044943821</v>
      </c>
      <c r="O52" s="13">
        <v>2.9740712924152231</v>
      </c>
      <c r="P52" s="13">
        <v>2.615666129465485</v>
      </c>
      <c r="Q52" s="13">
        <v>5.5310483530000001</v>
      </c>
      <c r="T52" s="3"/>
    </row>
    <row r="53" spans="1:20">
      <c r="A53" s="13" t="s">
        <v>18</v>
      </c>
      <c r="B53" s="13">
        <v>1</v>
      </c>
      <c r="C53" s="13">
        <v>2019</v>
      </c>
      <c r="D53" s="13">
        <v>2.4990187941140518</v>
      </c>
      <c r="E53" s="13">
        <v>6.6047682209298371</v>
      </c>
      <c r="F53" s="13">
        <v>29.608171977435582</v>
      </c>
      <c r="G53" s="13">
        <v>1.5392719980967271</v>
      </c>
      <c r="H53" s="13">
        <v>1.6369588137264905</v>
      </c>
      <c r="I53" s="13">
        <v>0.619369325895471</v>
      </c>
      <c r="J53" s="13">
        <v>6.583285185059308E-2</v>
      </c>
      <c r="K53" s="13">
        <v>0.43428027205648922</v>
      </c>
      <c r="L53" s="13">
        <v>-1233.3333333333408</v>
      </c>
      <c r="M53" s="13">
        <v>13.189891476810493</v>
      </c>
      <c r="N53" s="16">
        <v>45.764705882352942</v>
      </c>
      <c r="O53" s="13">
        <v>2.9423017445974908</v>
      </c>
      <c r="P53" s="13">
        <v>2.6769632350440431</v>
      </c>
      <c r="Q53" s="13">
        <v>5.5599291900000001</v>
      </c>
      <c r="T53" s="11"/>
    </row>
    <row r="54" spans="1:20">
      <c r="A54" s="13" t="s">
        <v>18</v>
      </c>
      <c r="B54" s="13">
        <v>4</v>
      </c>
      <c r="C54" s="13">
        <v>2018</v>
      </c>
      <c r="D54" s="13">
        <v>-0.24714280337720013</v>
      </c>
      <c r="E54" s="13">
        <v>-0.62138249720062455</v>
      </c>
      <c r="F54" s="13">
        <v>-2.8189167918723621</v>
      </c>
      <c r="G54" s="13">
        <v>1.5671416912549438</v>
      </c>
      <c r="H54" s="13">
        <v>1.5087293201066128</v>
      </c>
      <c r="I54" s="13">
        <v>0.60006774472782931</v>
      </c>
      <c r="J54" s="13">
        <v>3.5752401280683029E-2</v>
      </c>
      <c r="K54" s="13">
        <v>0.39696805424786252</v>
      </c>
      <c r="L54" s="13">
        <v>-108.69565217391299</v>
      </c>
      <c r="M54" s="13">
        <v>12.595530506610862</v>
      </c>
      <c r="N54" s="16">
        <v>-528.50000000000341</v>
      </c>
      <c r="O54" s="13">
        <v>2.7764715235052915</v>
      </c>
      <c r="P54" s="13">
        <v>2.5806298989070608</v>
      </c>
      <c r="Q54" s="13">
        <v>5.5518047900000003</v>
      </c>
      <c r="T54" s="11"/>
    </row>
    <row r="55" spans="1:20">
      <c r="A55" s="13" t="s">
        <v>18</v>
      </c>
      <c r="B55" s="13">
        <v>3</v>
      </c>
      <c r="C55" s="13">
        <v>2018</v>
      </c>
      <c r="D55" s="13">
        <v>2.4511731550661948</v>
      </c>
      <c r="E55" s="13">
        <v>5.7684488004599057</v>
      </c>
      <c r="F55" s="13">
        <v>30.936983004963153</v>
      </c>
      <c r="G55" s="13">
        <v>1.4332540585254885</v>
      </c>
      <c r="H55" s="13">
        <v>1.3485046060657049</v>
      </c>
      <c r="I55" s="13">
        <v>0.5730168376648912</v>
      </c>
      <c r="J55" s="13">
        <v>0.12266914831282529</v>
      </c>
      <c r="K55" s="13">
        <v>0.36524084161059489</v>
      </c>
      <c r="L55" s="13">
        <v>6.1538461538461418</v>
      </c>
      <c r="M55" s="13">
        <v>13.810022359983455</v>
      </c>
      <c r="N55" s="16">
        <v>46.04347826086957</v>
      </c>
      <c r="O55" s="13">
        <v>2.5749895167214905</v>
      </c>
      <c r="P55" s="13">
        <v>2.3333052903153439</v>
      </c>
      <c r="Q55" s="13">
        <v>5.7804745779999998</v>
      </c>
      <c r="T55" s="11"/>
    </row>
    <row r="56" spans="1:20">
      <c r="A56" s="13" t="s">
        <v>18</v>
      </c>
      <c r="B56" s="13">
        <v>2</v>
      </c>
      <c r="C56" s="13">
        <v>2018</v>
      </c>
      <c r="D56" s="13">
        <v>2.3469511455934051</v>
      </c>
      <c r="E56" s="13">
        <v>5.5490269139270261</v>
      </c>
      <c r="F56" s="13">
        <v>28.753898707856823</v>
      </c>
      <c r="G56" s="13">
        <v>1.1600634407264585</v>
      </c>
      <c r="H56" s="13">
        <v>1.3593969445957179</v>
      </c>
      <c r="I56" s="13">
        <v>0.57495453994423562</v>
      </c>
      <c r="J56" s="13">
        <v>8.4090060952854831E-2</v>
      </c>
      <c r="K56" s="13">
        <v>0.36735693044172046</v>
      </c>
      <c r="L56" s="13">
        <v>10.169491525423737</v>
      </c>
      <c r="M56" s="13">
        <v>11.288021640634932</v>
      </c>
      <c r="N56" s="15">
        <v>39.892307692307689</v>
      </c>
      <c r="O56" s="13">
        <v>2.1784014934906417</v>
      </c>
      <c r="P56" s="13">
        <v>2.3617185932528879</v>
      </c>
      <c r="Q56" s="13">
        <v>5.8621095029999992</v>
      </c>
      <c r="T56" s="3"/>
    </row>
    <row r="57" spans="1:20">
      <c r="A57" s="13" t="s">
        <v>18</v>
      </c>
      <c r="B57" s="13">
        <v>1</v>
      </c>
      <c r="C57" s="13">
        <v>2018</v>
      </c>
      <c r="D57" s="13">
        <v>2.1632687774888826</v>
      </c>
      <c r="E57" s="13">
        <v>5.0738059956685282</v>
      </c>
      <c r="F57" s="13">
        <v>27.591817759181776</v>
      </c>
      <c r="G57" s="13">
        <v>1.272976429746026</v>
      </c>
      <c r="H57" s="13">
        <v>1.3403482275162431</v>
      </c>
      <c r="I57" s="13">
        <v>0.57147109566738752</v>
      </c>
      <c r="J57" s="13">
        <v>8.4122053718253237E-2</v>
      </c>
      <c r="K57" s="13">
        <v>0.36785408691736093</v>
      </c>
      <c r="L57" s="13">
        <v>-70.935960591133011</v>
      </c>
      <c r="M57" s="13">
        <v>11.385497034384008</v>
      </c>
      <c r="N57" s="15">
        <v>42.576271186440685</v>
      </c>
      <c r="O57" s="13">
        <v>2.0936570261848857</v>
      </c>
      <c r="P57" s="13">
        <v>2.396621737148068</v>
      </c>
      <c r="Q57" s="13">
        <v>5.8495710480000005</v>
      </c>
      <c r="T57" s="3"/>
    </row>
    <row r="58" spans="1:20">
      <c r="A58" s="13" t="s">
        <v>19</v>
      </c>
      <c r="B58" s="13">
        <v>4</v>
      </c>
      <c r="C58" s="13">
        <v>2024</v>
      </c>
      <c r="D58" s="13">
        <v>2.3394247821728738</v>
      </c>
      <c r="E58" s="13">
        <v>7.2148768191762578</v>
      </c>
      <c r="F58" s="13">
        <v>13.623709025594971</v>
      </c>
      <c r="G58" s="13">
        <v>1.4670532060027286</v>
      </c>
      <c r="H58" s="13">
        <v>2.0840388090935034</v>
      </c>
      <c r="I58" s="13">
        <v>0.67574986506284218</v>
      </c>
      <c r="J58" s="13">
        <v>0.20671896316507504</v>
      </c>
      <c r="K58" s="13">
        <v>0.54602180718989524</v>
      </c>
      <c r="L58" s="13">
        <v>8.8235294117646959</v>
      </c>
      <c r="M58" s="13">
        <v>27.287596766951054</v>
      </c>
      <c r="N58" s="13">
        <v>210.18918918918919</v>
      </c>
      <c r="O58" s="13">
        <v>14.451031579948635</v>
      </c>
      <c r="P58" s="13">
        <v>3.052958242176353</v>
      </c>
      <c r="Q58" s="13">
        <v>0.39069999999999999</v>
      </c>
    </row>
    <row r="59" spans="1:20">
      <c r="A59" s="13" t="s">
        <v>19</v>
      </c>
      <c r="B59" s="13">
        <v>3</v>
      </c>
      <c r="C59" s="13">
        <v>2024</v>
      </c>
      <c r="D59" s="13">
        <v>2.1184173250653151</v>
      </c>
      <c r="E59" s="13">
        <v>6.801414855987872</v>
      </c>
      <c r="F59" s="13">
        <v>13.538523435928385</v>
      </c>
      <c r="G59" s="13">
        <v>2.4576535024502739</v>
      </c>
      <c r="H59" s="13">
        <v>2.210611419909045</v>
      </c>
      <c r="I59" s="13">
        <v>0.68853284648556767</v>
      </c>
      <c r="J59" s="13">
        <v>0.35814355722110119</v>
      </c>
      <c r="K59" s="13">
        <v>0.56139184397163122</v>
      </c>
      <c r="L59" s="13">
        <v>-2.8571428571428439</v>
      </c>
      <c r="M59" s="13">
        <v>26.338587809293909</v>
      </c>
      <c r="N59" s="13">
        <v>197.1764705882353</v>
      </c>
      <c r="O59" s="13">
        <v>13.231846387064175</v>
      </c>
      <c r="P59" s="13">
        <v>3.3231430015159171</v>
      </c>
      <c r="Q59" s="13">
        <v>0.3906</v>
      </c>
    </row>
    <row r="60" spans="1:20">
      <c r="A60" s="13" t="s">
        <v>19</v>
      </c>
      <c r="B60" s="13">
        <v>2</v>
      </c>
      <c r="C60" s="13">
        <v>2024</v>
      </c>
      <c r="D60" s="13">
        <v>2.1105424167549125</v>
      </c>
      <c r="E60" s="13">
        <v>5.8949184570513085</v>
      </c>
      <c r="F60" s="13">
        <v>14.288559195459523</v>
      </c>
      <c r="G60" s="13">
        <v>2.8152363256300079</v>
      </c>
      <c r="H60" s="13">
        <v>1.7930822002218296</v>
      </c>
      <c r="I60" s="13">
        <v>0.64197258501000121</v>
      </c>
      <c r="J60" s="13">
        <v>0.54534897224480317</v>
      </c>
      <c r="K60" s="13">
        <v>0.51025047781913291</v>
      </c>
      <c r="L60" s="13">
        <v>-2.7777777777777803</v>
      </c>
      <c r="M60" s="13">
        <v>45.236847555511304</v>
      </c>
      <c r="N60" s="13">
        <v>323.94285714285718</v>
      </c>
      <c r="O60" s="13">
        <v>18.663010310972354</v>
      </c>
      <c r="P60" s="13">
        <v>2.7279710799819248</v>
      </c>
      <c r="Q60" s="13">
        <v>0.4007</v>
      </c>
    </row>
    <row r="61" spans="1:20">
      <c r="A61" s="13" t="s">
        <v>19</v>
      </c>
      <c r="B61" s="13">
        <v>1</v>
      </c>
      <c r="C61" s="13">
        <v>2024</v>
      </c>
      <c r="D61" s="13">
        <v>2.2584924871185708</v>
      </c>
      <c r="E61" s="13">
        <v>6.5159337724764104</v>
      </c>
      <c r="F61" s="13">
        <v>15.895765472312704</v>
      </c>
      <c r="G61" s="13">
        <v>2.8984443608079289</v>
      </c>
      <c r="H61" s="13">
        <v>1.8850810040947126</v>
      </c>
      <c r="I61" s="13">
        <v>0.65338928141680297</v>
      </c>
      <c r="J61" s="13">
        <v>0.53393551624639313</v>
      </c>
      <c r="K61" s="13">
        <v>0.52988931433473518</v>
      </c>
      <c r="L61" s="13">
        <v>-40.983606557377051</v>
      </c>
      <c r="M61" s="13">
        <v>59.651541802388699</v>
      </c>
      <c r="N61" s="13">
        <v>385.27777777777777</v>
      </c>
      <c r="O61" s="13">
        <v>24.452140822503111</v>
      </c>
      <c r="P61" s="13">
        <v>2.836634324372441</v>
      </c>
      <c r="Q61" s="13">
        <v>0.39610000000000001</v>
      </c>
    </row>
    <row r="62" spans="1:20">
      <c r="A62" s="13" t="s">
        <v>19</v>
      </c>
      <c r="B62" s="13">
        <v>4</v>
      </c>
      <c r="C62" s="13">
        <v>2023</v>
      </c>
      <c r="D62" s="13">
        <v>4.0913081650570682</v>
      </c>
      <c r="E62" s="13">
        <v>12.390022237261917</v>
      </c>
      <c r="F62" s="13">
        <v>24.775253745770904</v>
      </c>
      <c r="G62" s="13">
        <v>2.844408740359897</v>
      </c>
      <c r="H62" s="13">
        <v>2.0283766798801119</v>
      </c>
      <c r="I62" s="13">
        <v>0.66979008699816422</v>
      </c>
      <c r="J62" s="13">
        <v>0.36394601542416455</v>
      </c>
      <c r="K62" s="13">
        <v>0.54971702220287333</v>
      </c>
      <c r="L62" s="13">
        <v>110.34482758620692</v>
      </c>
      <c r="M62" s="13">
        <v>46.229372643789269</v>
      </c>
      <c r="N62" s="13">
        <v>203.42622950819674</v>
      </c>
      <c r="O62" s="13">
        <v>23.119155950884657</v>
      </c>
      <c r="P62" s="13">
        <v>3.1085516774630184</v>
      </c>
      <c r="Q62" s="13">
        <v>0.38540000000000002</v>
      </c>
    </row>
    <row r="63" spans="1:20">
      <c r="A63" s="13" t="s">
        <v>19</v>
      </c>
      <c r="B63" s="13">
        <v>3</v>
      </c>
      <c r="C63" s="13">
        <v>2023</v>
      </c>
      <c r="D63" s="13">
        <v>1.8298414238500955</v>
      </c>
      <c r="E63" s="13">
        <v>5.3221041492129286</v>
      </c>
      <c r="F63" s="13">
        <v>12.37948717948718</v>
      </c>
      <c r="G63" s="13">
        <v>2.7989991659716429</v>
      </c>
      <c r="H63" s="13">
        <v>1.9085056660346575</v>
      </c>
      <c r="I63" s="13">
        <v>0.65618083138776873</v>
      </c>
      <c r="J63" s="13">
        <v>0.38347432384129632</v>
      </c>
      <c r="K63" s="13">
        <v>0.53987705167481592</v>
      </c>
      <c r="L63" s="13">
        <v>3.5714285714285547</v>
      </c>
      <c r="M63" s="13">
        <v>36.975507692307694</v>
      </c>
      <c r="N63" s="13">
        <v>321.72413793103448</v>
      </c>
      <c r="O63" s="13">
        <v>15.896256448697033</v>
      </c>
      <c r="P63" s="13">
        <v>2.9580007936857888</v>
      </c>
      <c r="Q63" s="13">
        <v>0.38640000000000002</v>
      </c>
    </row>
    <row r="64" spans="1:20">
      <c r="A64" s="13" t="s">
        <v>19</v>
      </c>
      <c r="B64" s="13">
        <v>2</v>
      </c>
      <c r="C64" s="13">
        <v>2023</v>
      </c>
      <c r="D64" s="13">
        <v>1.6992390810327385</v>
      </c>
      <c r="E64" s="13">
        <v>5.5179965720815085</v>
      </c>
      <c r="F64" s="13">
        <v>13.301962584643636</v>
      </c>
      <c r="G64" s="13">
        <v>2.4172102237039188</v>
      </c>
      <c r="H64" s="13">
        <v>2.2473338411731101</v>
      </c>
      <c r="I64" s="13">
        <v>0.6920550676616769</v>
      </c>
      <c r="J64" s="13">
        <v>0.57733004783301933</v>
      </c>
      <c r="K64" s="13">
        <v>0.61200701948831626</v>
      </c>
      <c r="L64" s="13">
        <v>133.33333333333337</v>
      </c>
      <c r="M64" s="13">
        <v>56.946758866062204</v>
      </c>
      <c r="N64" s="13">
        <v>458.96428571428567</v>
      </c>
      <c r="O64" s="13">
        <v>23.622981812988002</v>
      </c>
      <c r="P64" s="13">
        <v>2.9367263378404114</v>
      </c>
      <c r="Q64" s="13">
        <v>0.3861</v>
      </c>
    </row>
    <row r="65" spans="1:17">
      <c r="A65" s="13" t="s">
        <v>19</v>
      </c>
      <c r="B65" s="13">
        <v>1</v>
      </c>
      <c r="C65" s="13">
        <v>2023</v>
      </c>
      <c r="D65" s="13">
        <v>0.88108921481535196</v>
      </c>
      <c r="E65" s="13">
        <v>2.1764442454097628</v>
      </c>
      <c r="F65" s="13">
        <v>6.5542818610923801</v>
      </c>
      <c r="G65" s="13">
        <v>2.0200536193029492</v>
      </c>
      <c r="H65" s="13">
        <v>1.4701746529332735</v>
      </c>
      <c r="I65" s="13">
        <v>0.59517032578545659</v>
      </c>
      <c r="J65" s="13">
        <v>0.33415549597855226</v>
      </c>
      <c r="K65" s="13">
        <v>0.48269471343186765</v>
      </c>
      <c r="L65" s="13">
        <v>-42.857142857142854</v>
      </c>
      <c r="M65" s="13">
        <v>60.730098449089681</v>
      </c>
      <c r="N65" s="13">
        <v>968.16666666666674</v>
      </c>
      <c r="O65" s="13">
        <v>20.166309001343485</v>
      </c>
      <c r="P65" s="13">
        <v>2.4423645320197043</v>
      </c>
      <c r="Q65" s="13">
        <v>0.3876</v>
      </c>
    </row>
    <row r="66" spans="1:17">
      <c r="A66" s="13" t="s">
        <v>19</v>
      </c>
      <c r="B66" s="13">
        <v>4</v>
      </c>
      <c r="C66" s="13">
        <v>2022</v>
      </c>
      <c r="D66" s="13">
        <v>1.7026169853663966</v>
      </c>
      <c r="E66" s="13">
        <v>4.3062200956937797</v>
      </c>
      <c r="F66" s="13">
        <v>11.261040235525025</v>
      </c>
      <c r="G66" s="13">
        <v>1.9946718860436035</v>
      </c>
      <c r="H66" s="13">
        <v>1.5291772211276855</v>
      </c>
      <c r="I66" s="13">
        <v>0.60461450006491457</v>
      </c>
      <c r="J66" s="13">
        <v>0.34920893818300441</v>
      </c>
      <c r="K66" s="13">
        <v>0.49449871952954566</v>
      </c>
      <c r="L66" s="13">
        <v>-12.5</v>
      </c>
      <c r="M66" s="13">
        <v>53.661202158979393</v>
      </c>
      <c r="N66" s="13">
        <v>539.23809523809518</v>
      </c>
      <c r="O66" s="13">
        <v>20.520035650623885</v>
      </c>
      <c r="P66" s="13">
        <v>2.4136645088657471</v>
      </c>
      <c r="Q66" s="13">
        <v>0.38629999999999998</v>
      </c>
    </row>
    <row r="67" spans="1:17">
      <c r="A67" s="13" t="s">
        <v>19</v>
      </c>
      <c r="B67" s="13">
        <v>3</v>
      </c>
      <c r="C67" s="13">
        <v>2022</v>
      </c>
      <c r="D67" s="13">
        <v>2.0656433703461792</v>
      </c>
      <c r="E67" s="13">
        <v>5.5467251301726499</v>
      </c>
      <c r="F67" s="13">
        <v>13.149688149688149</v>
      </c>
      <c r="G67" s="13">
        <v>3.774014436424209</v>
      </c>
      <c r="H67" s="13">
        <v>1.685228829816388</v>
      </c>
      <c r="I67" s="13">
        <v>0.62759225996080992</v>
      </c>
      <c r="J67" s="13">
        <v>0.77523598001110494</v>
      </c>
      <c r="K67" s="13">
        <v>0.53173523599312178</v>
      </c>
      <c r="L67" s="13">
        <v>100</v>
      </c>
      <c r="M67" s="13">
        <v>40.416512474012478</v>
      </c>
      <c r="N67" s="13">
        <v>335.58333333333337</v>
      </c>
      <c r="O67" s="13">
        <v>17.048258701013978</v>
      </c>
      <c r="P67" s="13">
        <v>2.7724308029597151</v>
      </c>
      <c r="Q67" s="13">
        <v>0.38619999999999999</v>
      </c>
    </row>
    <row r="68" spans="1:17">
      <c r="A68" s="13" t="s">
        <v>19</v>
      </c>
      <c r="B68" s="13">
        <v>2</v>
      </c>
      <c r="C68" s="13">
        <v>2022</v>
      </c>
      <c r="D68" s="13">
        <v>0.97558170736382099</v>
      </c>
      <c r="E68" s="13">
        <v>2.2563056873088345</v>
      </c>
      <c r="F68" s="13">
        <v>7.3111174949727094</v>
      </c>
      <c r="G68" s="13">
        <v>4.7195786864931843</v>
      </c>
      <c r="H68" s="13">
        <v>1.3127798218006117</v>
      </c>
      <c r="I68" s="13">
        <v>0.56761988730018786</v>
      </c>
      <c r="J68" s="13">
        <v>0.91127633209417591</v>
      </c>
      <c r="K68" s="13">
        <v>0.47925948154474729</v>
      </c>
      <c r="L68" s="13">
        <v>-47.826086956521742</v>
      </c>
      <c r="M68" s="13">
        <v>42.028839413961506</v>
      </c>
      <c r="N68" s="13">
        <v>621.08333333333337</v>
      </c>
      <c r="O68" s="13">
        <v>12.970644975397846</v>
      </c>
      <c r="P68" s="13">
        <v>2.2772286005585354</v>
      </c>
      <c r="Q68" s="13">
        <v>0.3926</v>
      </c>
    </row>
    <row r="69" spans="1:17">
      <c r="A69" s="13" t="s">
        <v>19</v>
      </c>
      <c r="B69" s="13">
        <v>1</v>
      </c>
      <c r="C69" s="13">
        <v>2022</v>
      </c>
      <c r="D69" s="13">
        <v>1.9240656515720784</v>
      </c>
      <c r="E69" s="13">
        <v>4.4443429406659662</v>
      </c>
      <c r="F69" s="13">
        <v>15.473918575063614</v>
      </c>
      <c r="G69" s="13">
        <v>5.2665167275794209</v>
      </c>
      <c r="H69" s="13">
        <v>1.309870734938108</v>
      </c>
      <c r="I69" s="13">
        <v>0.56707534111133084</v>
      </c>
      <c r="J69" s="13">
        <v>1.0064661231374754</v>
      </c>
      <c r="K69" s="13">
        <v>0.48721131774956666</v>
      </c>
      <c r="L69" s="13">
        <v>-2400</v>
      </c>
      <c r="M69" s="13">
        <v>79.815458015267183</v>
      </c>
      <c r="N69" s="13">
        <v>556.08695652173913</v>
      </c>
      <c r="O69" s="13">
        <v>22.92420408349701</v>
      </c>
      <c r="P69" s="13">
        <v>2.281619695793176</v>
      </c>
      <c r="Q69" s="13">
        <v>0.39240000000000003</v>
      </c>
    </row>
    <row r="70" spans="1:17">
      <c r="A70" s="13" t="s">
        <v>19</v>
      </c>
      <c r="B70" s="13">
        <v>4</v>
      </c>
      <c r="C70" s="13">
        <v>2021</v>
      </c>
      <c r="D70" s="13">
        <v>-0.10743315833215089</v>
      </c>
      <c r="E70" s="13">
        <v>-0.25953675138337984</v>
      </c>
      <c r="F70" s="13">
        <v>-0.75909481523918654</v>
      </c>
      <c r="G70" s="13">
        <v>5.111542730299667</v>
      </c>
      <c r="H70" s="13">
        <v>1.4157974633955241</v>
      </c>
      <c r="I70" s="13">
        <v>0.58605801390549939</v>
      </c>
      <c r="J70" s="13">
        <v>1.4603218645948945</v>
      </c>
      <c r="K70" s="13">
        <v>0.50709630702389574</v>
      </c>
      <c r="L70" s="13">
        <v>-104.76190476190477</v>
      </c>
      <c r="M70" s="13">
        <v>74.599140647378974</v>
      </c>
      <c r="N70" s="13">
        <v>-13424</v>
      </c>
      <c r="O70" s="13">
        <v>25.505665736251899</v>
      </c>
      <c r="P70" s="13">
        <v>2.3772587042750111</v>
      </c>
      <c r="Q70" s="13">
        <v>0.38800000000000001</v>
      </c>
    </row>
    <row r="71" spans="1:17">
      <c r="A71" s="13" t="s">
        <v>19</v>
      </c>
      <c r="B71" s="13">
        <v>3</v>
      </c>
      <c r="C71" s="13">
        <v>2021</v>
      </c>
      <c r="D71" s="13">
        <v>1.8279277204296573</v>
      </c>
      <c r="E71" s="13">
        <v>4.086887318009456</v>
      </c>
      <c r="F71" s="13">
        <v>13.426637957551524</v>
      </c>
      <c r="G71" s="13">
        <v>4.9750986528779428</v>
      </c>
      <c r="H71" s="13">
        <v>1.2358035672487242</v>
      </c>
      <c r="I71" s="13">
        <v>0.55273351619590028</v>
      </c>
      <c r="J71" s="13">
        <v>1.9653014015512316</v>
      </c>
      <c r="K71" s="13">
        <v>0.46082588722297946</v>
      </c>
      <c r="L71" s="13">
        <v>10.52631578947368</v>
      </c>
      <c r="M71" s="13">
        <v>81.496148877268539</v>
      </c>
      <c r="N71" s="13">
        <v>651.00000000000011</v>
      </c>
      <c r="O71" s="13">
        <v>24.806327419128319</v>
      </c>
      <c r="P71" s="13">
        <v>2.1721127288048314</v>
      </c>
      <c r="Q71" s="13">
        <v>0.3876</v>
      </c>
    </row>
    <row r="72" spans="1:17">
      <c r="A72" s="13" t="s">
        <v>19</v>
      </c>
      <c r="B72" s="13">
        <v>2</v>
      </c>
      <c r="C72" s="13">
        <v>2021</v>
      </c>
      <c r="D72" s="13">
        <v>1.7407522536524711</v>
      </c>
      <c r="E72" s="13">
        <v>3.9247096515818978</v>
      </c>
      <c r="F72" s="13">
        <v>13.174256427491176</v>
      </c>
      <c r="G72" s="13">
        <v>5.7835858165473617</v>
      </c>
      <c r="H72" s="13">
        <v>1.2546055266319585</v>
      </c>
      <c r="I72" s="13">
        <v>0.55646343088058969</v>
      </c>
      <c r="J72" s="13">
        <v>1.9290827368070584</v>
      </c>
      <c r="K72" s="13">
        <v>0.47900474675290805</v>
      </c>
      <c r="L72" s="13">
        <v>35.714285714285701</v>
      </c>
      <c r="M72" s="13">
        <v>69.384809275751977</v>
      </c>
      <c r="N72" s="13">
        <v>561.84210526315792</v>
      </c>
      <c r="O72" s="13">
        <v>20.6702543051662</v>
      </c>
      <c r="P72" s="13">
        <v>2.226071285542651</v>
      </c>
      <c r="Q72" s="13">
        <v>0.38679999999999998</v>
      </c>
    </row>
    <row r="73" spans="1:17">
      <c r="A73" s="13" t="s">
        <v>19</v>
      </c>
      <c r="B73" s="13">
        <v>1</v>
      </c>
      <c r="C73" s="13">
        <v>2021</v>
      </c>
      <c r="D73" s="13">
        <v>1.2870745819855118</v>
      </c>
      <c r="E73" s="13">
        <v>2.9686843211433374</v>
      </c>
      <c r="F73" s="13">
        <v>11.188118811881189</v>
      </c>
      <c r="G73" s="13">
        <v>5.7028637642774376</v>
      </c>
      <c r="H73" s="13">
        <v>1.3065363598150483</v>
      </c>
      <c r="I73" s="13">
        <v>0.56644949656020771</v>
      </c>
      <c r="J73" s="13">
        <v>1.21469955305413</v>
      </c>
      <c r="K73" s="13">
        <v>0.48859330914953647</v>
      </c>
      <c r="L73" s="13">
        <v>-85.714285714285708</v>
      </c>
      <c r="M73" s="13">
        <v>68.81976237623762</v>
      </c>
      <c r="N73" s="13">
        <v>641.78571428571422</v>
      </c>
      <c r="O73" s="13">
        <v>18.260813366960907</v>
      </c>
      <c r="P73" s="13">
        <v>2.2804487179487181</v>
      </c>
      <c r="Q73" s="13">
        <v>0.38679999999999998</v>
      </c>
    </row>
    <row r="74" spans="1:17">
      <c r="A74" s="13" t="s">
        <v>19</v>
      </c>
      <c r="B74" s="13">
        <v>4</v>
      </c>
      <c r="C74" s="13">
        <v>2020</v>
      </c>
      <c r="D74" s="13">
        <v>9.5862953035776712</v>
      </c>
      <c r="E74" s="13">
        <v>22.518477963317821</v>
      </c>
      <c r="F74" s="13">
        <v>72.297416066092453</v>
      </c>
      <c r="G74" s="13">
        <v>5.576941866145579</v>
      </c>
      <c r="H74" s="13">
        <v>1.3490281960032851</v>
      </c>
      <c r="I74" s="13">
        <v>0.57429204055471395</v>
      </c>
      <c r="J74" s="13">
        <v>1.3313792541931282</v>
      </c>
      <c r="K74" s="13">
        <v>0.49432447397563678</v>
      </c>
      <c r="L74" s="13">
        <v>444.44444444444446</v>
      </c>
      <c r="M74" s="13">
        <v>62.454020038671118</v>
      </c>
      <c r="N74" s="13">
        <v>94.316326530612258</v>
      </c>
      <c r="O74" s="13">
        <v>19.452555160142349</v>
      </c>
      <c r="P74" s="13">
        <v>2.2238434163701069</v>
      </c>
      <c r="Q74" s="13">
        <v>0.38440000000000002</v>
      </c>
    </row>
    <row r="75" spans="1:17">
      <c r="A75" s="13" t="s">
        <v>19</v>
      </c>
      <c r="B75" s="13">
        <v>3</v>
      </c>
      <c r="C75" s="13">
        <v>2020</v>
      </c>
      <c r="D75" s="13">
        <v>1.8835437754356674</v>
      </c>
      <c r="E75" s="13">
        <v>4.8155806042819984</v>
      </c>
      <c r="F75" s="13">
        <v>14.414054701537232</v>
      </c>
      <c r="G75" s="13">
        <v>6.3923775671406</v>
      </c>
      <c r="H75" s="13">
        <v>1.5566597745614621</v>
      </c>
      <c r="I75" s="13">
        <v>0.60886465616195351</v>
      </c>
      <c r="J75" s="13">
        <v>1.3299763033175356</v>
      </c>
      <c r="K75" s="13">
        <v>0.54066970987408469</v>
      </c>
      <c r="L75" s="13">
        <v>50</v>
      </c>
      <c r="M75" s="13">
        <v>79.007865841485327</v>
      </c>
      <c r="N75" s="13">
        <v>572.55555555555554</v>
      </c>
      <c r="O75" s="13">
        <v>26.395677983058761</v>
      </c>
      <c r="P75" s="13">
        <v>2.4528113119455748</v>
      </c>
      <c r="Q75" s="13">
        <v>0.38400000000000001</v>
      </c>
    </row>
    <row r="76" spans="1:17">
      <c r="A76" s="13" t="s">
        <v>19</v>
      </c>
      <c r="B76" s="13">
        <v>2</v>
      </c>
      <c r="C76" s="13">
        <v>2020</v>
      </c>
      <c r="D76" s="13">
        <v>1.3146686353569197</v>
      </c>
      <c r="E76" s="13">
        <v>3.4197503508383189</v>
      </c>
      <c r="F76" s="13">
        <v>10.247897299690129</v>
      </c>
      <c r="G76" s="13">
        <v>7.5806048487878028</v>
      </c>
      <c r="H76" s="13">
        <v>1.6012260875987887</v>
      </c>
      <c r="I76" s="13">
        <v>0.61556590379919363</v>
      </c>
      <c r="J76" s="13">
        <v>1.3246688327918021</v>
      </c>
      <c r="K76" s="13">
        <v>0.56346928905368365</v>
      </c>
      <c r="L76" s="13">
        <v>139.99999999999997</v>
      </c>
      <c r="M76" s="13">
        <v>85.602390438247014</v>
      </c>
      <c r="N76" s="13">
        <v>844.58333333333337</v>
      </c>
      <c r="O76" s="13">
        <v>28.56574340793264</v>
      </c>
      <c r="P76" s="13">
        <v>2.2046310658098824</v>
      </c>
      <c r="Q76" s="13">
        <v>0.38159999999999999</v>
      </c>
    </row>
    <row r="77" spans="1:17">
      <c r="A77" s="13" t="s">
        <v>19</v>
      </c>
      <c r="B77" s="13">
        <v>1</v>
      </c>
      <c r="C77" s="13">
        <v>2020</v>
      </c>
      <c r="D77" s="13">
        <v>0.81294170513501374</v>
      </c>
      <c r="E77" s="13">
        <v>2.1294810058855003</v>
      </c>
      <c r="F77" s="13">
        <v>4.9123673167119231</v>
      </c>
      <c r="G77" s="13">
        <v>5.8217619603267208</v>
      </c>
      <c r="H77" s="13">
        <v>1.6194756554307117</v>
      </c>
      <c r="I77" s="13">
        <v>0.61824420932227619</v>
      </c>
      <c r="J77" s="13">
        <v>1.7053675612602099</v>
      </c>
      <c r="K77" s="13">
        <v>0.55472435317101065</v>
      </c>
      <c r="L77" s="13">
        <v>-80</v>
      </c>
      <c r="M77" s="13">
        <v>61.354095285114781</v>
      </c>
      <c r="N77" s="13">
        <v>1346.3999999999999</v>
      </c>
      <c r="O77" s="13">
        <v>26.596622792937396</v>
      </c>
      <c r="P77" s="13">
        <v>2.5911717495987161</v>
      </c>
      <c r="Q77" s="13">
        <v>0.36919999999999997</v>
      </c>
    </row>
    <row r="78" spans="1:17">
      <c r="A78" s="13" t="s">
        <v>19</v>
      </c>
      <c r="B78" s="13">
        <v>4</v>
      </c>
      <c r="C78" s="13">
        <v>2019</v>
      </c>
      <c r="D78" s="13">
        <v>3.8705636743215033</v>
      </c>
      <c r="E78" s="13">
        <v>10.503059143439836</v>
      </c>
      <c r="F78" s="13">
        <v>20.030250648228176</v>
      </c>
      <c r="G78" s="13">
        <v>5.4675180455302606</v>
      </c>
      <c r="H78" s="13">
        <v>1.713573532744165</v>
      </c>
      <c r="I78" s="13">
        <v>0.63148225469728603</v>
      </c>
      <c r="J78" s="13">
        <v>1.2387562465297057</v>
      </c>
      <c r="K78" s="13">
        <v>0.56485726963466942</v>
      </c>
      <c r="L78" s="13">
        <v>108.33333333333334</v>
      </c>
      <c r="M78" s="13">
        <v>43.298219533275713</v>
      </c>
      <c r="N78" s="13">
        <v>218.76</v>
      </c>
      <c r="O78" s="13">
        <v>22.703847722637661</v>
      </c>
      <c r="P78" s="13">
        <v>2.5950033990482666</v>
      </c>
      <c r="Q78" s="13">
        <v>0.3664</v>
      </c>
    </row>
    <row r="79" spans="1:17">
      <c r="A79" s="13" t="s">
        <v>19</v>
      </c>
      <c r="B79" s="13">
        <v>3</v>
      </c>
      <c r="C79" s="13">
        <v>2019</v>
      </c>
      <c r="D79" s="13">
        <v>2.0954385322779889</v>
      </c>
      <c r="E79" s="13">
        <v>5.9924113567970689</v>
      </c>
      <c r="F79" s="13">
        <v>11.556901337370679</v>
      </c>
      <c r="G79" s="13">
        <v>5.6318238213399505</v>
      </c>
      <c r="H79" s="13">
        <v>1.8597409394216931</v>
      </c>
      <c r="I79" s="13">
        <v>0.65031797593448326</v>
      </c>
      <c r="J79" s="13">
        <v>1.2270471464019852</v>
      </c>
      <c r="K79" s="13">
        <v>0.58919645256651443</v>
      </c>
      <c r="L79" s="13">
        <v>-500</v>
      </c>
      <c r="M79" s="13">
        <v>34.457380772142315</v>
      </c>
      <c r="N79" s="13">
        <v>310.91666666666669</v>
      </c>
      <c r="O79" s="13">
        <v>17.866623053774696</v>
      </c>
      <c r="P79" s="13">
        <v>2.7813685725500457</v>
      </c>
      <c r="Q79" s="13">
        <v>0.36599999999999999</v>
      </c>
    </row>
    <row r="80" spans="1:17">
      <c r="A80" s="13" t="s">
        <v>19</v>
      </c>
      <c r="B80" s="13">
        <v>2</v>
      </c>
      <c r="C80" s="13">
        <v>2019</v>
      </c>
      <c r="D80" s="13">
        <v>-0.50825306161963313</v>
      </c>
      <c r="E80" s="13">
        <v>-1.5254976027894813</v>
      </c>
      <c r="F80" s="13">
        <v>-3.1212841854934599</v>
      </c>
      <c r="G80" s="13">
        <v>6.0520471894517698</v>
      </c>
      <c r="H80" s="13">
        <v>2.0014528548597994</v>
      </c>
      <c r="I80" s="13">
        <v>0.66682801684495863</v>
      </c>
      <c r="J80" s="13">
        <v>2.4607911172796668</v>
      </c>
      <c r="K80" s="13">
        <v>0.61207236656709685</v>
      </c>
      <c r="L80" s="13">
        <v>0</v>
      </c>
      <c r="M80" s="13">
        <v>40.622497027348395</v>
      </c>
      <c r="N80" s="13">
        <v>-1248.6666666666667</v>
      </c>
      <c r="O80" s="13">
        <v>19.853854423943048</v>
      </c>
      <c r="P80" s="13">
        <v>2.9346941740520123</v>
      </c>
      <c r="Q80" s="13">
        <v>0.36480000000000001</v>
      </c>
    </row>
    <row r="81" spans="1:17">
      <c r="A81" s="13" t="s">
        <v>19</v>
      </c>
      <c r="B81" s="13">
        <v>1</v>
      </c>
      <c r="C81" s="13">
        <v>2019</v>
      </c>
      <c r="D81" s="13">
        <v>-1.3627152988855116</v>
      </c>
      <c r="E81" s="13">
        <v>-4.0233323362249473</v>
      </c>
      <c r="F81" s="13">
        <v>-9.5900178253119428</v>
      </c>
      <c r="G81" s="13">
        <v>7.182667799490229</v>
      </c>
      <c r="H81" s="13">
        <v>1.9524379300029913</v>
      </c>
      <c r="I81" s="13">
        <v>0.66129685916919956</v>
      </c>
      <c r="J81" s="13">
        <v>5.4592183517417165</v>
      </c>
      <c r="K81" s="13">
        <v>0.61415050784856884</v>
      </c>
      <c r="L81" s="13">
        <v>-86.274509803921575</v>
      </c>
      <c r="M81" s="13">
        <v>38.632014260249555</v>
      </c>
      <c r="N81" s="13">
        <v>-425.28571428571422</v>
      </c>
      <c r="O81" s="13">
        <v>16.207418486389471</v>
      </c>
      <c r="P81" s="13">
        <v>2.9090637152258449</v>
      </c>
      <c r="Q81" s="13">
        <v>0.36399999999999999</v>
      </c>
    </row>
    <row r="82" spans="1:17">
      <c r="A82" s="13" t="s">
        <v>19</v>
      </c>
      <c r="B82" s="13">
        <v>4</v>
      </c>
      <c r="C82" s="13">
        <v>2018</v>
      </c>
      <c r="D82" s="13">
        <v>-9.3789144050104376</v>
      </c>
      <c r="E82" s="13">
        <v>-27.091813658977838</v>
      </c>
      <c r="F82" s="13">
        <v>-53.165680473372781</v>
      </c>
      <c r="G82" s="13">
        <v>7.6416366906474824</v>
      </c>
      <c r="H82" s="13">
        <v>1.8885873661993064</v>
      </c>
      <c r="I82" s="13">
        <v>0.65381002087682671</v>
      </c>
      <c r="J82" s="13">
        <v>5.1124100719424463</v>
      </c>
      <c r="K82" s="13">
        <v>0.60366873804971322</v>
      </c>
      <c r="L82" s="13">
        <v>-492.30769230769232</v>
      </c>
      <c r="M82" s="13">
        <v>31.899408284023668</v>
      </c>
      <c r="N82" s="13">
        <v>-58.725490196078432</v>
      </c>
      <c r="O82" s="13">
        <v>16.255088195386701</v>
      </c>
      <c r="P82" s="13">
        <v>2.2842605156037994</v>
      </c>
      <c r="Q82" s="13">
        <v>0.36</v>
      </c>
    </row>
    <row r="83" spans="1:17">
      <c r="A83" s="13" t="s">
        <v>19</v>
      </c>
      <c r="B83" s="13">
        <v>3</v>
      </c>
      <c r="C83" s="13">
        <v>2018</v>
      </c>
      <c r="D83" s="13">
        <v>4.1819976666965815</v>
      </c>
      <c r="E83" s="13">
        <v>8.2888651725364646</v>
      </c>
      <c r="F83" s="13">
        <v>17.472815898012747</v>
      </c>
      <c r="G83" s="13">
        <v>4.7142857142857144</v>
      </c>
      <c r="H83" s="13">
        <v>0.98203486303806475</v>
      </c>
      <c r="I83" s="13">
        <v>0.49546800682042536</v>
      </c>
      <c r="J83" s="13">
        <v>1.8947911294481692</v>
      </c>
      <c r="K83" s="13">
        <v>0.37602663706992229</v>
      </c>
      <c r="L83" s="13">
        <v>44.44444444444445</v>
      </c>
      <c r="M83" s="13">
        <v>47.626366704161981</v>
      </c>
      <c r="N83" s="13">
        <v>275.07692307692304</v>
      </c>
      <c r="O83" s="13">
        <v>22.593297758804695</v>
      </c>
      <c r="P83" s="13">
        <v>1.8870508715759515</v>
      </c>
      <c r="Q83" s="13">
        <v>0.35520000000000002</v>
      </c>
    </row>
    <row r="84" spans="1:17">
      <c r="A84" s="13" t="s">
        <v>19</v>
      </c>
      <c r="B84" s="13">
        <v>2</v>
      </c>
      <c r="C84" s="13">
        <v>2018</v>
      </c>
      <c r="D84" s="13">
        <v>2.9975186104218365</v>
      </c>
      <c r="E84" s="13">
        <v>6.2642605268616469</v>
      </c>
      <c r="F84" s="13">
        <v>12.453608247422681</v>
      </c>
      <c r="G84" s="13">
        <v>4.894613583138173</v>
      </c>
      <c r="H84" s="13">
        <v>1.0898153909977184</v>
      </c>
      <c r="I84" s="13">
        <v>0.52148883374689825</v>
      </c>
      <c r="J84" s="13">
        <v>1.7576112412177987</v>
      </c>
      <c r="K84" s="13">
        <v>0.40998653775547667</v>
      </c>
      <c r="L84" s="13">
        <v>-228.57142857142856</v>
      </c>
      <c r="M84" s="13">
        <v>34.630927835051544</v>
      </c>
      <c r="N84" s="13">
        <v>263.88888888888891</v>
      </c>
      <c r="O84" s="13">
        <v>17.419622484961625</v>
      </c>
      <c r="P84" s="13">
        <v>1.9750051856461315</v>
      </c>
      <c r="Q84" s="13">
        <v>0.35360000000000003</v>
      </c>
    </row>
    <row r="85" spans="1:17">
      <c r="A85" s="13" t="s">
        <v>19</v>
      </c>
      <c r="B85" s="13">
        <v>1</v>
      </c>
      <c r="C85" s="13">
        <v>2018</v>
      </c>
      <c r="D85" s="13">
        <v>-2.6984834968777878</v>
      </c>
      <c r="E85" s="13">
        <v>-5.7386767844439177</v>
      </c>
      <c r="F85" s="13">
        <v>-13.123644251626898</v>
      </c>
      <c r="G85" s="13">
        <v>5.8297362110311752</v>
      </c>
      <c r="H85" s="13">
        <v>1.1266303059046716</v>
      </c>
      <c r="I85" s="13">
        <v>0.52977252453166812</v>
      </c>
      <c r="J85" s="13">
        <v>3.3605115907274179</v>
      </c>
      <c r="K85" s="13">
        <v>0.43997343957503321</v>
      </c>
      <c r="L85" s="13">
        <v>133.33333333333337</v>
      </c>
      <c r="M85" s="13">
        <v>35.431106290672453</v>
      </c>
      <c r="N85" s="13">
        <v>-264.85714285714283</v>
      </c>
      <c r="O85" s="13">
        <v>15.493232155560825</v>
      </c>
      <c r="P85" s="13">
        <v>2.0627223144415461</v>
      </c>
      <c r="Q85" s="13">
        <v>0.35239999999999999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4CB7-BE2F-4D38-8ED9-0D8B315AFBC0}">
  <dimension ref="A1:AD68"/>
  <sheetViews>
    <sheetView workbookViewId="0">
      <selection activeCell="E8" sqref="E8"/>
    </sheetView>
  </sheetViews>
  <sheetFormatPr defaultColWidth="8.88671875" defaultRowHeight="14.4"/>
  <cols>
    <col min="2" max="2" width="11.6640625" customWidth="1"/>
    <col min="3" max="3" width="13.33203125" customWidth="1"/>
    <col min="4" max="4" width="13.6640625" customWidth="1"/>
    <col min="5" max="5" width="12.6640625" customWidth="1"/>
    <col min="6" max="6" width="14.6640625" customWidth="1"/>
    <col min="7" max="7" width="12" customWidth="1"/>
    <col min="8" max="8" width="13.44140625" customWidth="1"/>
    <col min="9" max="9" width="19" customWidth="1"/>
    <col min="10" max="10" width="11.33203125" customWidth="1"/>
    <col min="12" max="12" width="14.33203125" customWidth="1"/>
    <col min="13" max="13" width="13.109375" customWidth="1"/>
    <col min="15" max="15" width="10.6640625" style="8" bestFit="1" customWidth="1"/>
    <col min="16" max="16" width="14.33203125" style="8" customWidth="1"/>
    <col min="17" max="17" width="11.109375" style="8" bestFit="1" customWidth="1"/>
    <col min="18" max="22" width="10.109375" style="8" bestFit="1" customWidth="1"/>
    <col min="24" max="24" width="10" bestFit="1" customWidth="1"/>
  </cols>
  <sheetData>
    <row r="1" spans="1:30" ht="43.2">
      <c r="A1" t="s">
        <v>1</v>
      </c>
      <c r="B1" t="s">
        <v>2</v>
      </c>
      <c r="C1" s="1" t="s">
        <v>16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t="s">
        <v>29</v>
      </c>
      <c r="N1" s="3"/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 t="s">
        <v>8</v>
      </c>
      <c r="U1" s="8" t="s">
        <v>9</v>
      </c>
      <c r="V1" s="8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924000</v>
      </c>
      <c r="D2" s="4">
        <v>100807000</v>
      </c>
      <c r="E2" s="4">
        <v>5543000</v>
      </c>
      <c r="F2" s="4">
        <v>92658000</v>
      </c>
      <c r="G2" s="4">
        <v>103769000</v>
      </c>
      <c r="H2" s="4">
        <v>195687000</v>
      </c>
      <c r="I2" s="4">
        <v>85779000</v>
      </c>
      <c r="J2" s="4">
        <v>298278000</v>
      </c>
      <c r="K2">
        <v>5.97</v>
      </c>
      <c r="L2" s="4">
        <v>25312000</v>
      </c>
      <c r="M2" s="4">
        <v>76904000</v>
      </c>
      <c r="O2" s="8">
        <f>(E2/J2)*100</f>
        <v>1.8583335009621897</v>
      </c>
      <c r="P2" s="8">
        <f>(E2/F2)*100</f>
        <v>5.9822141639146107</v>
      </c>
      <c r="Q2" s="8">
        <f>(E2/D2)*100</f>
        <v>5.4986260874740847</v>
      </c>
      <c r="R2" s="8">
        <f>I2/G2</f>
        <v>0.8266341585637329</v>
      </c>
      <c r="S2" s="8">
        <f>H2/F2</f>
        <v>2.111927734248527</v>
      </c>
      <c r="T2" s="8">
        <f>H2/J2</f>
        <v>0.65605576006276023</v>
      </c>
      <c r="U2" s="8">
        <f>L2/G2</f>
        <v>0.24392641347608632</v>
      </c>
      <c r="V2" s="8">
        <f>M2/(M2+F2)</f>
        <v>0.45354501598235453</v>
      </c>
      <c r="X2" s="10">
        <v>503.71</v>
      </c>
      <c r="Y2" s="4"/>
      <c r="Z2">
        <f>((K2-K3)/K3)*100</f>
        <v>-8.2949308755760374</v>
      </c>
      <c r="AA2">
        <f>X2*C2/D2</f>
        <v>4.6170210402055414</v>
      </c>
      <c r="AB2">
        <f>X2/K2</f>
        <v>84.373534338358454</v>
      </c>
      <c r="AC2">
        <f>X2*C2/F2</f>
        <v>5.0230745321504893</v>
      </c>
      <c r="AD2">
        <f>0.5*(J2+J3)/F2</f>
        <v>3.2246918776576226</v>
      </c>
    </row>
    <row r="3" spans="1:30">
      <c r="A3">
        <v>3</v>
      </c>
      <c r="B3">
        <v>2024</v>
      </c>
      <c r="C3" s="4">
        <v>923000</v>
      </c>
      <c r="D3" s="4">
        <v>100820000</v>
      </c>
      <c r="E3" s="4">
        <v>6055000</v>
      </c>
      <c r="F3" s="4">
        <v>94535000</v>
      </c>
      <c r="G3" s="4">
        <v>101565000</v>
      </c>
      <c r="H3" s="4">
        <v>194854000</v>
      </c>
      <c r="I3" s="4">
        <v>92258000</v>
      </c>
      <c r="J3" s="4">
        <v>299309000</v>
      </c>
      <c r="K3">
        <v>6.51</v>
      </c>
      <c r="L3" s="4">
        <v>32400000</v>
      </c>
      <c r="M3" s="4">
        <v>78010000</v>
      </c>
      <c r="O3" s="8">
        <f t="shared" ref="O3:O29" si="0">(E3/J3)*100</f>
        <v>2.0229929604522416</v>
      </c>
      <c r="P3" s="8">
        <f t="shared" ref="P3:P29" si="1">(E3/F3)*100</f>
        <v>6.4050351721584606</v>
      </c>
      <c r="Q3" s="8">
        <f t="shared" ref="Q3:Q29" si="2">(E3/D3)*100</f>
        <v>6.0057528268200748</v>
      </c>
      <c r="R3" s="8">
        <f t="shared" ref="R3:R29" si="3">I3/G3</f>
        <v>0.90836410180672478</v>
      </c>
      <c r="S3" s="8">
        <f t="shared" ref="S3:S29" si="4">H3/F3</f>
        <v>2.0611836885809489</v>
      </c>
      <c r="T3" s="8">
        <f t="shared" ref="T3:T29" si="5">H3/J3</f>
        <v>0.65101283289176071</v>
      </c>
      <c r="U3" s="8">
        <f t="shared" ref="U3:U29" si="6">L3/G3</f>
        <v>0.31900753212228622</v>
      </c>
      <c r="V3" s="8">
        <f t="shared" ref="V3:V29" si="7">M3/(M3+F3)</f>
        <v>0.45211394129067778</v>
      </c>
      <c r="X3">
        <v>579.97</v>
      </c>
      <c r="Y3" s="4"/>
      <c r="Z3">
        <f t="shared" ref="Z3:Z29" si="8">((K3-K4)/K4)*100</f>
        <v>43.392070484581488</v>
      </c>
      <c r="AA3">
        <f t="shared" ref="AA3:AA29" si="9">X3*C3/D3</f>
        <v>5.3095845070422536</v>
      </c>
      <c r="AB3">
        <f t="shared" ref="AB3:AB29" si="10">X3/K3</f>
        <v>89.08909370199693</v>
      </c>
      <c r="AC3">
        <f t="shared" ref="AC3:AC29" si="11">X3*C3/F3</f>
        <v>5.6625832760353312</v>
      </c>
      <c r="AD3">
        <f t="shared" ref="AD3:AD29" si="12">0.5*(J3+J4)/F3</f>
        <v>3.0960226371185273</v>
      </c>
    </row>
    <row r="4" spans="1:30">
      <c r="A4">
        <v>2</v>
      </c>
      <c r="B4">
        <v>2024</v>
      </c>
      <c r="C4" s="4">
        <v>921000</v>
      </c>
      <c r="D4" s="4">
        <v>98855000</v>
      </c>
      <c r="E4" s="4">
        <v>4216000</v>
      </c>
      <c r="F4" s="4">
        <v>89359000</v>
      </c>
      <c r="G4" s="4">
        <v>104670000</v>
      </c>
      <c r="H4" s="4">
        <v>186822000</v>
      </c>
      <c r="I4" s="4">
        <v>92038000</v>
      </c>
      <c r="J4" s="4">
        <v>286056000</v>
      </c>
      <c r="K4">
        <v>4.54</v>
      </c>
      <c r="L4" s="4">
        <v>26286000</v>
      </c>
      <c r="M4" s="4">
        <v>75098000</v>
      </c>
      <c r="O4" s="8">
        <f t="shared" si="0"/>
        <v>1.4738372906004418</v>
      </c>
      <c r="P4" s="8">
        <f t="shared" si="1"/>
        <v>4.7180474266721877</v>
      </c>
      <c r="Q4" s="8">
        <f t="shared" si="2"/>
        <v>4.2648323301805675</v>
      </c>
      <c r="R4" s="8">
        <f t="shared" si="3"/>
        <v>0.87931594535205881</v>
      </c>
      <c r="S4" s="8">
        <f t="shared" si="4"/>
        <v>2.090690361351403</v>
      </c>
      <c r="T4" s="8">
        <f t="shared" si="5"/>
        <v>0.65309589730682105</v>
      </c>
      <c r="U4" s="8">
        <f t="shared" si="6"/>
        <v>0.25113212955001435</v>
      </c>
      <c r="V4" s="8">
        <f t="shared" si="7"/>
        <v>0.45664216178089106</v>
      </c>
      <c r="X4" s="10">
        <v>503.37</v>
      </c>
      <c r="Y4" s="4"/>
      <c r="Z4">
        <f t="shared" si="8"/>
        <v>-396.73202614379085</v>
      </c>
      <c r="AA4">
        <f t="shared" si="9"/>
        <v>4.6897351676698191</v>
      </c>
      <c r="AB4">
        <f t="shared" si="10"/>
        <v>110.87444933920705</v>
      </c>
      <c r="AC4">
        <f t="shared" si="11"/>
        <v>5.1881038283776677</v>
      </c>
      <c r="AD4">
        <f t="shared" si="12"/>
        <v>3.1908705334661311</v>
      </c>
    </row>
    <row r="5" spans="1:30">
      <c r="A5">
        <v>1</v>
      </c>
      <c r="B5">
        <v>2024</v>
      </c>
      <c r="C5" s="4">
        <v>920000</v>
      </c>
      <c r="D5" s="4">
        <v>99796000</v>
      </c>
      <c r="E5" s="4">
        <v>-1409000</v>
      </c>
      <c r="F5" s="4">
        <v>86688000</v>
      </c>
      <c r="G5" s="4">
        <v>104431000</v>
      </c>
      <c r="H5" s="4">
        <v>187292000</v>
      </c>
      <c r="I5" s="4">
        <v>88942000</v>
      </c>
      <c r="J5" s="4">
        <v>284210000</v>
      </c>
      <c r="K5">
        <v>-1.53</v>
      </c>
      <c r="L5" s="4">
        <v>28414000</v>
      </c>
      <c r="M5" s="4">
        <v>73637000</v>
      </c>
      <c r="O5" s="8">
        <f t="shared" si="0"/>
        <v>-0.49576017733366179</v>
      </c>
      <c r="P5" s="8">
        <f t="shared" si="1"/>
        <v>-1.6253691399040235</v>
      </c>
      <c r="Q5" s="8">
        <f t="shared" si="2"/>
        <v>-1.4118802356807889</v>
      </c>
      <c r="R5" s="8">
        <f t="shared" si="3"/>
        <v>0.85168197182828853</v>
      </c>
      <c r="S5" s="8">
        <f t="shared" si="4"/>
        <v>2.1605297157622738</v>
      </c>
      <c r="T5" s="8">
        <f t="shared" si="5"/>
        <v>0.658991590725168</v>
      </c>
      <c r="U5" s="8">
        <f t="shared" si="6"/>
        <v>0.27208395974375427</v>
      </c>
      <c r="V5" s="8">
        <f t="shared" si="7"/>
        <v>0.45929830032745983</v>
      </c>
      <c r="X5" s="10">
        <v>486.91</v>
      </c>
      <c r="Y5" s="4"/>
      <c r="Z5">
        <f t="shared" si="8"/>
        <v>-126.28865979381443</v>
      </c>
      <c r="AA5">
        <f t="shared" si="9"/>
        <v>4.4887290071746362</v>
      </c>
      <c r="AB5">
        <f t="shared" si="10"/>
        <v>-318.24183006535947</v>
      </c>
      <c r="AC5">
        <f t="shared" si="11"/>
        <v>5.1674649317091177</v>
      </c>
      <c r="AD5">
        <f t="shared" si="12"/>
        <v>3.2180347914359544</v>
      </c>
    </row>
    <row r="6" spans="1:30">
      <c r="A6">
        <v>4</v>
      </c>
      <c r="B6">
        <v>2023</v>
      </c>
      <c r="C6" s="4">
        <v>924000</v>
      </c>
      <c r="D6" s="4">
        <v>94427000</v>
      </c>
      <c r="E6" s="4">
        <v>5455000</v>
      </c>
      <c r="F6" s="4">
        <v>88756000</v>
      </c>
      <c r="G6" s="4">
        <v>99054000</v>
      </c>
      <c r="H6" s="4">
        <v>174801000</v>
      </c>
      <c r="I6" s="4">
        <v>78437000</v>
      </c>
      <c r="J6" s="4">
        <v>273720000</v>
      </c>
      <c r="K6">
        <v>5.82</v>
      </c>
      <c r="L6" s="4">
        <v>25427000</v>
      </c>
      <c r="M6" s="4">
        <v>62537000</v>
      </c>
      <c r="O6" s="8">
        <f t="shared" si="0"/>
        <v>1.9929124652930001</v>
      </c>
      <c r="P6" s="8">
        <f t="shared" si="1"/>
        <v>6.1460633647302716</v>
      </c>
      <c r="Q6" s="8">
        <f t="shared" si="2"/>
        <v>5.776949389475468</v>
      </c>
      <c r="R6" s="8">
        <f t="shared" si="3"/>
        <v>0.7918610051083248</v>
      </c>
      <c r="S6" s="8">
        <f t="shared" si="4"/>
        <v>1.9694555861012213</v>
      </c>
      <c r="T6" s="8">
        <f t="shared" si="5"/>
        <v>0.63861245067952654</v>
      </c>
      <c r="U6" s="8">
        <f t="shared" si="6"/>
        <v>0.25669836654753975</v>
      </c>
      <c r="V6" s="8">
        <f t="shared" si="7"/>
        <v>0.41335025414262394</v>
      </c>
      <c r="X6" s="10">
        <v>516.15</v>
      </c>
      <c r="Y6" s="9"/>
      <c r="Z6">
        <f t="shared" si="8"/>
        <v>-6.7307692307692291</v>
      </c>
      <c r="AA6">
        <f t="shared" si="9"/>
        <v>5.0507016001779155</v>
      </c>
      <c r="AB6">
        <f t="shared" si="10"/>
        <v>88.685567010309271</v>
      </c>
      <c r="AC6">
        <f t="shared" si="11"/>
        <v>5.3734125016900265</v>
      </c>
      <c r="AD6">
        <f t="shared" si="12"/>
        <v>3.1309601604398578</v>
      </c>
    </row>
    <row r="7" spans="1:30">
      <c r="A7">
        <v>3</v>
      </c>
      <c r="B7">
        <v>2023</v>
      </c>
      <c r="C7" s="4">
        <v>925000</v>
      </c>
      <c r="D7" s="4">
        <v>92361000</v>
      </c>
      <c r="E7" s="4">
        <v>5841000</v>
      </c>
      <c r="F7" s="4">
        <v>84494000</v>
      </c>
      <c r="G7" s="4">
        <v>114179000</v>
      </c>
      <c r="H7" s="4">
        <v>188083000</v>
      </c>
      <c r="I7" s="4">
        <v>91905000</v>
      </c>
      <c r="J7" s="4">
        <v>282063000</v>
      </c>
      <c r="K7">
        <v>6.24</v>
      </c>
      <c r="L7" s="4">
        <v>38915000</v>
      </c>
      <c r="M7" s="4">
        <v>63369000</v>
      </c>
      <c r="O7" s="8">
        <f t="shared" si="0"/>
        <v>2.0708139670924579</v>
      </c>
      <c r="P7" s="8">
        <f t="shared" si="1"/>
        <v>6.9129168935072318</v>
      </c>
      <c r="Q7" s="8">
        <f t="shared" si="2"/>
        <v>6.3240978335011535</v>
      </c>
      <c r="R7" s="8">
        <f t="shared" si="3"/>
        <v>0.80492034437155691</v>
      </c>
      <c r="S7" s="8">
        <f t="shared" si="4"/>
        <v>2.225992378157029</v>
      </c>
      <c r="T7" s="8">
        <f t="shared" si="5"/>
        <v>0.66681202426408281</v>
      </c>
      <c r="U7" s="8">
        <f t="shared" si="6"/>
        <v>0.34082449487208683</v>
      </c>
      <c r="V7" s="8">
        <f t="shared" si="7"/>
        <v>0.42856563169961381</v>
      </c>
      <c r="X7">
        <v>492.62</v>
      </c>
      <c r="Y7" s="4"/>
      <c r="Z7">
        <f t="shared" si="8"/>
        <v>7.2164948453608231</v>
      </c>
      <c r="AA7">
        <f t="shared" si="9"/>
        <v>4.9336137547233143</v>
      </c>
      <c r="AB7">
        <f t="shared" si="10"/>
        <v>78.945512820512818</v>
      </c>
      <c r="AC7">
        <f t="shared" si="11"/>
        <v>5.3929687315075627</v>
      </c>
      <c r="AD7">
        <f t="shared" si="12"/>
        <v>3.32702322058371</v>
      </c>
    </row>
    <row r="8" spans="1:30">
      <c r="A8">
        <v>2</v>
      </c>
      <c r="B8">
        <v>2023</v>
      </c>
      <c r="C8" s="4">
        <v>927000</v>
      </c>
      <c r="D8" s="4">
        <v>92903000</v>
      </c>
      <c r="E8" s="4">
        <v>5474000</v>
      </c>
      <c r="F8" s="4">
        <v>82353000</v>
      </c>
      <c r="G8" s="4">
        <v>112981000</v>
      </c>
      <c r="H8" s="4">
        <v>188008000</v>
      </c>
      <c r="I8" s="4">
        <v>89869000</v>
      </c>
      <c r="J8" s="4">
        <v>280164000</v>
      </c>
      <c r="K8">
        <v>5.82</v>
      </c>
      <c r="L8" s="4">
        <v>41813000</v>
      </c>
      <c r="M8" s="4">
        <v>65589000</v>
      </c>
      <c r="O8" s="8">
        <f t="shared" si="0"/>
        <v>1.9538555988635229</v>
      </c>
      <c r="P8" s="8">
        <f t="shared" si="1"/>
        <v>6.6469952521462483</v>
      </c>
      <c r="Q8" s="8">
        <f t="shared" si="2"/>
        <v>5.8921670990172546</v>
      </c>
      <c r="R8" s="8">
        <f t="shared" si="3"/>
        <v>0.79543463060160557</v>
      </c>
      <c r="S8" s="8">
        <f t="shared" si="4"/>
        <v>2.2829526550338177</v>
      </c>
      <c r="T8" s="8">
        <f t="shared" si="5"/>
        <v>0.67106409103239528</v>
      </c>
      <c r="U8" s="8">
        <f t="shared" si="6"/>
        <v>0.37008877598888307</v>
      </c>
      <c r="V8" s="8">
        <f t="shared" si="7"/>
        <v>0.44334266131321737</v>
      </c>
      <c r="X8" s="10">
        <v>467.79</v>
      </c>
      <c r="Y8" s="4"/>
      <c r="Z8">
        <f t="shared" si="8"/>
        <v>-2.1848739495798299</v>
      </c>
      <c r="AA8">
        <f t="shared" si="9"/>
        <v>4.6676784388017607</v>
      </c>
      <c r="AB8">
        <f t="shared" si="10"/>
        <v>80.376288659793815</v>
      </c>
      <c r="AC8">
        <f t="shared" si="11"/>
        <v>5.2656409602564569</v>
      </c>
      <c r="AD8">
        <f t="shared" si="12"/>
        <v>3.4233300547642465</v>
      </c>
    </row>
    <row r="9" spans="1:30">
      <c r="A9">
        <v>1</v>
      </c>
      <c r="B9">
        <v>2023</v>
      </c>
      <c r="C9" s="4">
        <v>932000</v>
      </c>
      <c r="D9" s="4">
        <v>91931000</v>
      </c>
      <c r="E9" s="4">
        <v>5611000</v>
      </c>
      <c r="F9" s="4">
        <v>81312000</v>
      </c>
      <c r="G9" s="4">
        <v>116482000</v>
      </c>
      <c r="H9" s="4">
        <v>193057000</v>
      </c>
      <c r="I9" s="4">
        <v>93895000</v>
      </c>
      <c r="J9" s="4">
        <v>283679000</v>
      </c>
      <c r="K9">
        <v>5.95</v>
      </c>
      <c r="L9" s="4">
        <v>41913000</v>
      </c>
      <c r="M9" s="4">
        <v>70588000</v>
      </c>
      <c r="O9" s="8">
        <f t="shared" si="0"/>
        <v>1.9779398545539149</v>
      </c>
      <c r="P9" s="8">
        <f t="shared" si="1"/>
        <v>6.9005804801259343</v>
      </c>
      <c r="Q9" s="8">
        <f t="shared" si="2"/>
        <v>6.1034906614743667</v>
      </c>
      <c r="R9" s="8">
        <f t="shared" si="3"/>
        <v>0.80609021136312908</v>
      </c>
      <c r="S9" s="8">
        <f t="shared" si="4"/>
        <v>2.3742743998425815</v>
      </c>
      <c r="T9" s="8">
        <f t="shared" si="5"/>
        <v>0.68054737925613107</v>
      </c>
      <c r="U9" s="8">
        <f t="shared" si="6"/>
        <v>0.35982383544238594</v>
      </c>
      <c r="V9" s="8">
        <f t="shared" si="7"/>
        <v>0.46470046082949307</v>
      </c>
      <c r="X9" s="10">
        <v>458.08</v>
      </c>
      <c r="Y9" s="9"/>
      <c r="Z9">
        <f t="shared" si="8"/>
        <v>18.762475049900207</v>
      </c>
      <c r="AA9">
        <f t="shared" si="9"/>
        <v>4.6440325896596359</v>
      </c>
      <c r="AB9">
        <f t="shared" si="10"/>
        <v>76.988235294117644</v>
      </c>
      <c r="AC9">
        <f t="shared" si="11"/>
        <v>5.2505234159779617</v>
      </c>
      <c r="AD9">
        <f t="shared" si="12"/>
        <v>3.2552636757182212</v>
      </c>
    </row>
    <row r="10" spans="1:30">
      <c r="A10">
        <v>4</v>
      </c>
      <c r="B10">
        <v>2022</v>
      </c>
      <c r="C10" s="4">
        <v>934000</v>
      </c>
      <c r="D10" s="4">
        <v>82787000</v>
      </c>
      <c r="E10" s="4">
        <v>4761000</v>
      </c>
      <c r="F10" s="4">
        <v>77772000</v>
      </c>
      <c r="G10" s="4">
        <v>89237000</v>
      </c>
      <c r="H10" s="4">
        <v>159358000</v>
      </c>
      <c r="I10" s="4">
        <v>69069000</v>
      </c>
      <c r="J10" s="4">
        <v>245705000</v>
      </c>
      <c r="K10">
        <v>5.01</v>
      </c>
      <c r="L10" s="4">
        <v>23365000</v>
      </c>
      <c r="M10" s="4">
        <v>57623000</v>
      </c>
      <c r="O10" s="8">
        <f t="shared" si="0"/>
        <v>1.9376895057080643</v>
      </c>
      <c r="P10" s="8">
        <f t="shared" si="1"/>
        <v>6.1217404721493596</v>
      </c>
      <c r="Q10" s="8">
        <f t="shared" si="2"/>
        <v>5.7509029195405077</v>
      </c>
      <c r="R10" s="8">
        <f t="shared" si="3"/>
        <v>0.7739950917220435</v>
      </c>
      <c r="S10" s="8">
        <f t="shared" si="4"/>
        <v>2.0490407858869517</v>
      </c>
      <c r="T10" s="8">
        <f t="shared" si="5"/>
        <v>0.64857451008322986</v>
      </c>
      <c r="U10" s="8">
        <f t="shared" si="6"/>
        <v>0.2618308549144413</v>
      </c>
      <c r="V10" s="8">
        <f t="shared" si="7"/>
        <v>0.42559178699361128</v>
      </c>
      <c r="X10" s="10">
        <v>512.08000000000004</v>
      </c>
      <c r="Y10" s="9"/>
      <c r="Z10">
        <f t="shared" si="8"/>
        <v>-9.7297297297297298</v>
      </c>
      <c r="AA10">
        <f t="shared" si="9"/>
        <v>5.7772684117071531</v>
      </c>
      <c r="AB10">
        <f t="shared" si="10"/>
        <v>102.21157684630739</v>
      </c>
      <c r="AC10">
        <f t="shared" si="11"/>
        <v>6.1498060998817063</v>
      </c>
      <c r="AD10">
        <f t="shared" si="12"/>
        <v>3.1423198580465979</v>
      </c>
    </row>
    <row r="11" spans="1:30">
      <c r="A11">
        <v>3</v>
      </c>
      <c r="B11">
        <v>2022</v>
      </c>
      <c r="C11" s="4">
        <v>935000</v>
      </c>
      <c r="D11" s="4">
        <v>80894000</v>
      </c>
      <c r="E11" s="4">
        <v>5262000</v>
      </c>
      <c r="F11" s="4">
        <v>74646000</v>
      </c>
      <c r="G11" s="4">
        <v>100935000</v>
      </c>
      <c r="H11" s="4">
        <v>160143000</v>
      </c>
      <c r="I11" s="4">
        <v>82937000</v>
      </c>
      <c r="J11" s="4">
        <v>243064000</v>
      </c>
      <c r="K11">
        <v>5.55</v>
      </c>
      <c r="L11" s="4">
        <v>38845000</v>
      </c>
      <c r="M11" s="4">
        <v>48667000</v>
      </c>
      <c r="O11" s="8">
        <f t="shared" si="0"/>
        <v>2.1648619293683966</v>
      </c>
      <c r="P11" s="8">
        <f t="shared" si="1"/>
        <v>7.0492725665139462</v>
      </c>
      <c r="Q11" s="8">
        <f t="shared" si="2"/>
        <v>6.5048087620837149</v>
      </c>
      <c r="R11" s="8">
        <f t="shared" si="3"/>
        <v>0.82168722445137965</v>
      </c>
      <c r="S11" s="8">
        <f t="shared" si="4"/>
        <v>2.1453661281247487</v>
      </c>
      <c r="T11" s="8">
        <f t="shared" si="5"/>
        <v>0.65885116677089162</v>
      </c>
      <c r="U11" s="8">
        <f t="shared" si="6"/>
        <v>0.38485163719225246</v>
      </c>
      <c r="V11" s="8">
        <f t="shared" si="7"/>
        <v>0.39466236325448251</v>
      </c>
      <c r="X11" s="10">
        <v>486.3</v>
      </c>
      <c r="Y11" s="9"/>
      <c r="Z11">
        <f t="shared" si="8"/>
        <v>3.9325842696629207</v>
      </c>
      <c r="AA11">
        <f t="shared" si="9"/>
        <v>5.6208186021212949</v>
      </c>
      <c r="AB11">
        <f t="shared" si="10"/>
        <v>87.621621621621628</v>
      </c>
      <c r="AC11">
        <f t="shared" si="11"/>
        <v>6.0912908930150307</v>
      </c>
      <c r="AD11">
        <f t="shared" si="12"/>
        <v>3.1698684457305148</v>
      </c>
    </row>
    <row r="12" spans="1:30">
      <c r="A12">
        <v>2</v>
      </c>
      <c r="B12">
        <v>2022</v>
      </c>
      <c r="C12" s="4">
        <v>935000</v>
      </c>
      <c r="D12" s="4">
        <v>80332000</v>
      </c>
      <c r="E12" s="4">
        <v>5070000</v>
      </c>
      <c r="F12" s="4">
        <v>72820000</v>
      </c>
      <c r="G12" s="4">
        <v>88698000</v>
      </c>
      <c r="H12" s="4">
        <v>149045000</v>
      </c>
      <c r="I12" s="4">
        <v>68356000</v>
      </c>
      <c r="J12" s="4">
        <v>230172000</v>
      </c>
      <c r="K12">
        <v>5.34</v>
      </c>
      <c r="L12" s="4">
        <v>24612000</v>
      </c>
      <c r="M12" s="4">
        <v>51391000</v>
      </c>
      <c r="O12" s="8">
        <f t="shared" si="0"/>
        <v>2.2027005891246549</v>
      </c>
      <c r="P12" s="8">
        <f t="shared" si="1"/>
        <v>6.9623729744575664</v>
      </c>
      <c r="Q12" s="8">
        <f t="shared" si="2"/>
        <v>6.3113080715032615</v>
      </c>
      <c r="R12" s="8">
        <f t="shared" si="3"/>
        <v>0.77065999233353621</v>
      </c>
      <c r="S12" s="8">
        <f t="shared" si="4"/>
        <v>2.0467591321065641</v>
      </c>
      <c r="T12" s="8">
        <f t="shared" si="5"/>
        <v>0.64753749370036318</v>
      </c>
      <c r="U12" s="8">
        <f t="shared" si="6"/>
        <v>0.27748089021172967</v>
      </c>
      <c r="V12" s="8">
        <f t="shared" si="7"/>
        <v>0.41373952387469709</v>
      </c>
      <c r="X12" s="10">
        <v>493.02</v>
      </c>
      <c r="Y12" s="9"/>
      <c r="Z12">
        <f t="shared" si="8"/>
        <v>1.3282732447817893</v>
      </c>
      <c r="AA12">
        <f t="shared" si="9"/>
        <v>5.7383570681671063</v>
      </c>
      <c r="AB12">
        <f t="shared" si="10"/>
        <v>92.325842696629209</v>
      </c>
      <c r="AC12">
        <f t="shared" si="11"/>
        <v>6.3303172205438063</v>
      </c>
      <c r="AD12">
        <f t="shared" si="12"/>
        <v>3.0994918978302666</v>
      </c>
    </row>
    <row r="13" spans="1:30">
      <c r="A13">
        <v>1</v>
      </c>
      <c r="B13">
        <v>2022</v>
      </c>
      <c r="C13" s="4">
        <v>939000</v>
      </c>
      <c r="D13" s="4">
        <v>80149000</v>
      </c>
      <c r="E13" s="4">
        <v>5027000</v>
      </c>
      <c r="F13" s="4">
        <v>72766000</v>
      </c>
      <c r="G13" s="4">
        <v>88170000</v>
      </c>
      <c r="H13" s="4">
        <v>143591000</v>
      </c>
      <c r="I13" s="4">
        <v>69029000</v>
      </c>
      <c r="J13" s="4">
        <v>221238000</v>
      </c>
      <c r="K13">
        <v>5.27</v>
      </c>
      <c r="L13" s="4">
        <v>25482000</v>
      </c>
      <c r="M13" s="4">
        <v>47493000</v>
      </c>
      <c r="O13" s="8">
        <f t="shared" si="0"/>
        <v>2.272213634185809</v>
      </c>
      <c r="P13" s="8">
        <f t="shared" si="1"/>
        <v>6.9084462523706129</v>
      </c>
      <c r="Q13" s="8">
        <f t="shared" si="2"/>
        <v>6.2720682728418327</v>
      </c>
      <c r="R13" s="8">
        <f t="shared" si="3"/>
        <v>0.78290801860043102</v>
      </c>
      <c r="S13" s="8">
        <f t="shared" si="4"/>
        <v>1.9733254541956409</v>
      </c>
      <c r="T13" s="8">
        <f t="shared" si="5"/>
        <v>0.64903407190446483</v>
      </c>
      <c r="U13" s="8">
        <f t="shared" si="6"/>
        <v>0.28900986730180334</v>
      </c>
      <c r="V13" s="8">
        <f t="shared" si="7"/>
        <v>0.39492262533365485</v>
      </c>
      <c r="X13" s="10">
        <v>487.77</v>
      </c>
      <c r="Y13" s="9"/>
      <c r="Z13">
        <f t="shared" si="8"/>
        <v>23.708920187793421</v>
      </c>
      <c r="AA13">
        <f t="shared" si="9"/>
        <v>5.7145570125640992</v>
      </c>
      <c r="AB13">
        <f t="shared" si="10"/>
        <v>92.555977229601524</v>
      </c>
      <c r="AC13">
        <f t="shared" si="11"/>
        <v>6.2943686611879173</v>
      </c>
      <c r="AD13">
        <f t="shared" si="12"/>
        <v>2.9783415331336065</v>
      </c>
    </row>
    <row r="14" spans="1:30" ht="14.1" customHeight="1">
      <c r="A14">
        <v>4</v>
      </c>
      <c r="B14">
        <v>2021</v>
      </c>
      <c r="C14" s="4">
        <v>941000</v>
      </c>
      <c r="D14" s="4">
        <v>73743000</v>
      </c>
      <c r="E14" s="4">
        <v>4071000</v>
      </c>
      <c r="F14" s="4">
        <v>71760000</v>
      </c>
      <c r="G14" s="4">
        <v>78292000</v>
      </c>
      <c r="H14" s="4">
        <v>135727000</v>
      </c>
      <c r="I14" s="4">
        <v>61758000</v>
      </c>
      <c r="J14" s="4">
        <v>212206000</v>
      </c>
      <c r="K14">
        <v>4.26</v>
      </c>
      <c r="L14" s="4">
        <v>21375000</v>
      </c>
      <c r="M14" s="4">
        <v>46003000</v>
      </c>
      <c r="O14" s="8">
        <f t="shared" si="0"/>
        <v>1.9184188948474596</v>
      </c>
      <c r="P14" s="8">
        <f t="shared" si="1"/>
        <v>5.6730769230769234</v>
      </c>
      <c r="Q14" s="8">
        <f t="shared" si="2"/>
        <v>5.5205239819372682</v>
      </c>
      <c r="R14" s="8">
        <f t="shared" si="3"/>
        <v>0.78881622643437388</v>
      </c>
      <c r="S14" s="8">
        <f t="shared" si="4"/>
        <v>1.891401895206243</v>
      </c>
      <c r="T14" s="8">
        <f t="shared" si="5"/>
        <v>0.63960019980584903</v>
      </c>
      <c r="U14" s="8">
        <f t="shared" si="6"/>
        <v>0.27301640014305423</v>
      </c>
      <c r="V14" s="8">
        <f t="shared" si="7"/>
        <v>0.39064052376383074</v>
      </c>
      <c r="X14" s="10">
        <v>478.86</v>
      </c>
      <c r="Y14" s="9"/>
      <c r="Z14">
        <f t="shared" si="8"/>
        <v>-0.46728971962617905</v>
      </c>
      <c r="AA14">
        <f t="shared" si="9"/>
        <v>6.1105089296611208</v>
      </c>
      <c r="AB14">
        <f t="shared" si="10"/>
        <v>112.40845070422536</v>
      </c>
      <c r="AC14">
        <f t="shared" si="11"/>
        <v>6.2793653846153843</v>
      </c>
      <c r="AD14">
        <f t="shared" si="12"/>
        <v>2.963008639910814</v>
      </c>
    </row>
    <row r="15" spans="1:30">
      <c r="A15">
        <v>3</v>
      </c>
      <c r="B15">
        <v>2021</v>
      </c>
      <c r="C15" s="4">
        <v>942000</v>
      </c>
      <c r="D15" s="4">
        <v>72337000</v>
      </c>
      <c r="E15" s="4">
        <v>4086000</v>
      </c>
      <c r="F15" s="4">
        <v>70278000</v>
      </c>
      <c r="G15" s="4">
        <v>79575000</v>
      </c>
      <c r="H15" s="4">
        <v>138413000</v>
      </c>
      <c r="I15" s="4">
        <v>61610000</v>
      </c>
      <c r="J15" s="4">
        <v>213045000</v>
      </c>
      <c r="K15">
        <v>4.28</v>
      </c>
      <c r="L15" s="4">
        <v>21085000</v>
      </c>
      <c r="M15" s="4">
        <v>46965000</v>
      </c>
      <c r="O15" s="8">
        <f t="shared" si="0"/>
        <v>1.9179046680278815</v>
      </c>
      <c r="P15" s="8">
        <f t="shared" si="1"/>
        <v>5.8140527618884992</v>
      </c>
      <c r="Q15" s="8">
        <f t="shared" si="2"/>
        <v>5.6485615936519347</v>
      </c>
      <c r="R15" s="8">
        <f t="shared" si="3"/>
        <v>0.77423814011938419</v>
      </c>
      <c r="S15" s="8">
        <f t="shared" si="4"/>
        <v>1.9695068157887248</v>
      </c>
      <c r="T15" s="8">
        <f t="shared" si="5"/>
        <v>0.64968903283343893</v>
      </c>
      <c r="U15" s="8">
        <f t="shared" si="6"/>
        <v>0.26497015394282125</v>
      </c>
      <c r="V15" s="8">
        <f t="shared" si="7"/>
        <v>0.40057828612369184</v>
      </c>
      <c r="X15" s="10">
        <v>371.41</v>
      </c>
      <c r="Y15" s="9"/>
      <c r="Z15">
        <f t="shared" si="8"/>
        <v>-4.0358744394618773</v>
      </c>
      <c r="AA15">
        <f t="shared" si="9"/>
        <v>4.8366426586670723</v>
      </c>
      <c r="AB15">
        <f t="shared" si="10"/>
        <v>86.778037383177576</v>
      </c>
      <c r="AC15">
        <f t="shared" si="11"/>
        <v>4.9783462819089896</v>
      </c>
      <c r="AD15">
        <f t="shared" si="12"/>
        <v>3.0118742707532942</v>
      </c>
    </row>
    <row r="16" spans="1:30">
      <c r="A16">
        <v>2</v>
      </c>
      <c r="B16">
        <v>2021</v>
      </c>
      <c r="C16" s="4">
        <v>943000</v>
      </c>
      <c r="D16" s="4">
        <v>71321000</v>
      </c>
      <c r="E16" s="4">
        <v>4266000</v>
      </c>
      <c r="F16" s="4">
        <v>69014000</v>
      </c>
      <c r="G16" s="4">
        <v>76557000</v>
      </c>
      <c r="H16" s="4">
        <v>136971000</v>
      </c>
      <c r="I16" s="4">
        <v>58916000</v>
      </c>
      <c r="J16" s="4">
        <v>210292000</v>
      </c>
      <c r="K16">
        <v>4.46</v>
      </c>
      <c r="L16" s="4">
        <v>19832000</v>
      </c>
      <c r="M16" s="4">
        <v>48216000</v>
      </c>
      <c r="O16" s="8">
        <f t="shared" si="0"/>
        <v>2.0286078405265062</v>
      </c>
      <c r="P16" s="8">
        <f t="shared" si="1"/>
        <v>6.1813545077810295</v>
      </c>
      <c r="Q16" s="8">
        <f t="shared" si="2"/>
        <v>5.9814080004486758</v>
      </c>
      <c r="R16" s="8">
        <f t="shared" si="3"/>
        <v>0.76957038546442524</v>
      </c>
      <c r="S16" s="8">
        <f t="shared" si="4"/>
        <v>1.9846842669603268</v>
      </c>
      <c r="T16" s="8">
        <f t="shared" si="5"/>
        <v>0.65133718829056741</v>
      </c>
      <c r="U16" s="8">
        <f t="shared" si="6"/>
        <v>0.25904881330250662</v>
      </c>
      <c r="V16" s="8">
        <f t="shared" si="7"/>
        <v>0.4112940373624499</v>
      </c>
      <c r="X16" s="10">
        <v>379.3</v>
      </c>
      <c r="Y16" s="9"/>
      <c r="Z16">
        <f t="shared" si="8"/>
        <v>-12.20472440944882</v>
      </c>
      <c r="AA16">
        <f t="shared" si="9"/>
        <v>5.0150712973738454</v>
      </c>
      <c r="AB16">
        <f t="shared" si="10"/>
        <v>85.044843049327355</v>
      </c>
      <c r="AC16">
        <f t="shared" si="11"/>
        <v>5.1827151012837973</v>
      </c>
      <c r="AD16">
        <f t="shared" si="12"/>
        <v>3.0099907265192569</v>
      </c>
    </row>
    <row r="17" spans="1:30">
      <c r="A17">
        <v>1</v>
      </c>
      <c r="B17">
        <v>2021</v>
      </c>
      <c r="C17" s="4">
        <v>944000</v>
      </c>
      <c r="D17" s="4">
        <v>70196000</v>
      </c>
      <c r="E17" s="4">
        <v>4862000</v>
      </c>
      <c r="F17" s="4">
        <v>66404000</v>
      </c>
      <c r="G17" s="4">
        <v>80641000</v>
      </c>
      <c r="H17" s="4">
        <v>134589000</v>
      </c>
      <c r="I17" s="4">
        <v>59508000</v>
      </c>
      <c r="J17" s="4">
        <v>205171000</v>
      </c>
      <c r="K17">
        <v>5.08</v>
      </c>
      <c r="L17" s="4">
        <v>19955000</v>
      </c>
      <c r="M17" s="4">
        <v>46258000</v>
      </c>
      <c r="O17" s="8">
        <f t="shared" si="0"/>
        <v>2.369730614950456</v>
      </c>
      <c r="P17" s="8">
        <f t="shared" si="1"/>
        <v>7.3218480814408764</v>
      </c>
      <c r="Q17" s="8">
        <f t="shared" si="2"/>
        <v>6.9263205880676955</v>
      </c>
      <c r="R17" s="8">
        <f t="shared" si="3"/>
        <v>0.73793727756352223</v>
      </c>
      <c r="S17" s="8">
        <f t="shared" si="4"/>
        <v>2.0268206734534062</v>
      </c>
      <c r="T17" s="8">
        <f t="shared" si="5"/>
        <v>0.65598452022946718</v>
      </c>
      <c r="U17" s="8">
        <f t="shared" si="6"/>
        <v>0.24745476866606317</v>
      </c>
      <c r="V17" s="8">
        <f t="shared" si="7"/>
        <v>0.41059097122366017</v>
      </c>
      <c r="X17" s="10">
        <v>351.14</v>
      </c>
      <c r="Y17" s="9"/>
      <c r="Z17">
        <f t="shared" si="8"/>
        <v>120.86956521739131</v>
      </c>
      <c r="AA17">
        <f t="shared" si="9"/>
        <v>4.72215168955496</v>
      </c>
      <c r="AB17">
        <f t="shared" si="10"/>
        <v>69.122047244094489</v>
      </c>
      <c r="AC17">
        <f t="shared" si="11"/>
        <v>4.9918101319197641</v>
      </c>
      <c r="AD17">
        <f t="shared" si="12"/>
        <v>3.0303897355580989</v>
      </c>
    </row>
    <row r="18" spans="1:30">
      <c r="A18">
        <v>4</v>
      </c>
      <c r="B18">
        <v>2020</v>
      </c>
      <c r="C18" s="4">
        <v>946000</v>
      </c>
      <c r="D18" s="4">
        <v>65467000</v>
      </c>
      <c r="E18" s="4">
        <v>2212000</v>
      </c>
      <c r="F18" s="4">
        <v>65491000</v>
      </c>
      <c r="G18" s="4">
        <v>72420000</v>
      </c>
      <c r="H18" s="4">
        <v>126750000</v>
      </c>
      <c r="I18" s="4">
        <v>53718000</v>
      </c>
      <c r="J18" s="4">
        <v>197289000</v>
      </c>
      <c r="K18">
        <v>2.2999999999999998</v>
      </c>
      <c r="L18" s="4">
        <v>16921000</v>
      </c>
      <c r="M18" s="4">
        <v>43467000</v>
      </c>
      <c r="O18" s="8">
        <f t="shared" si="0"/>
        <v>1.1211978366761453</v>
      </c>
      <c r="P18" s="8">
        <f t="shared" si="1"/>
        <v>3.3775633293124248</v>
      </c>
      <c r="Q18" s="8">
        <f t="shared" si="2"/>
        <v>3.3788015335970796</v>
      </c>
      <c r="R18" s="8">
        <f t="shared" si="3"/>
        <v>0.74175642087821048</v>
      </c>
      <c r="S18" s="8">
        <f t="shared" si="4"/>
        <v>1.9353804339527569</v>
      </c>
      <c r="T18" s="8">
        <f t="shared" si="5"/>
        <v>0.642458525310585</v>
      </c>
      <c r="U18" s="8">
        <f t="shared" si="6"/>
        <v>0.2336509251587959</v>
      </c>
      <c r="V18" s="8">
        <f t="shared" si="7"/>
        <v>0.39893353402228382</v>
      </c>
      <c r="X18" s="10">
        <v>329.79</v>
      </c>
      <c r="Y18" s="9"/>
      <c r="Z18">
        <f t="shared" si="8"/>
        <v>-30.303030303030305</v>
      </c>
      <c r="AA18">
        <f t="shared" si="9"/>
        <v>4.7654748193746466</v>
      </c>
      <c r="AB18">
        <f t="shared" si="10"/>
        <v>143.38695652173914</v>
      </c>
      <c r="AC18">
        <f t="shared" si="11"/>
        <v>4.7637284512375748</v>
      </c>
      <c r="AD18">
        <f t="shared" si="12"/>
        <v>2.9642088225863095</v>
      </c>
    </row>
    <row r="19" spans="1:30">
      <c r="A19">
        <v>3</v>
      </c>
      <c r="B19">
        <v>2020</v>
      </c>
      <c r="C19" s="4">
        <v>949000</v>
      </c>
      <c r="D19" s="4">
        <v>65115000</v>
      </c>
      <c r="E19" s="4">
        <v>3172000</v>
      </c>
      <c r="F19" s="4">
        <v>65231000</v>
      </c>
      <c r="G19" s="4">
        <v>66597000</v>
      </c>
      <c r="H19" s="4">
        <v>121018000</v>
      </c>
      <c r="I19" s="4">
        <v>54821000</v>
      </c>
      <c r="J19" s="4">
        <v>190969000</v>
      </c>
      <c r="K19">
        <v>3.3</v>
      </c>
      <c r="L19" s="4">
        <v>17550000</v>
      </c>
      <c r="M19" s="4">
        <v>43794000</v>
      </c>
      <c r="O19" s="8">
        <f t="shared" si="0"/>
        <v>1.6610025710979268</v>
      </c>
      <c r="P19" s="8">
        <f t="shared" si="1"/>
        <v>4.8627186460425254</v>
      </c>
      <c r="Q19" s="8">
        <f t="shared" si="2"/>
        <v>4.8713814021346851</v>
      </c>
      <c r="R19" s="8">
        <f t="shared" si="3"/>
        <v>0.82317521810291749</v>
      </c>
      <c r="S19" s="8">
        <f t="shared" si="4"/>
        <v>1.8552222102987843</v>
      </c>
      <c r="T19" s="8">
        <f t="shared" si="5"/>
        <v>0.63370494687619461</v>
      </c>
      <c r="U19" s="8">
        <f t="shared" si="6"/>
        <v>0.26352538402630749</v>
      </c>
      <c r="V19" s="8">
        <f t="shared" si="7"/>
        <v>0.40168768631047924</v>
      </c>
      <c r="X19" s="10">
        <v>292.14</v>
      </c>
      <c r="Y19" s="9"/>
      <c r="Z19">
        <f t="shared" si="8"/>
        <v>-52.243125904486256</v>
      </c>
      <c r="AA19">
        <f t="shared" si="9"/>
        <v>4.2577111264685552</v>
      </c>
      <c r="AB19">
        <f t="shared" si="10"/>
        <v>88.527272727272731</v>
      </c>
      <c r="AC19">
        <f t="shared" si="11"/>
        <v>4.2501396575247963</v>
      </c>
      <c r="AD19">
        <f t="shared" si="12"/>
        <v>2.9391853566555777</v>
      </c>
    </row>
    <row r="20" spans="1:30">
      <c r="A20">
        <v>2</v>
      </c>
      <c r="B20">
        <v>2020</v>
      </c>
      <c r="C20" s="4">
        <v>950000</v>
      </c>
      <c r="D20" s="4">
        <v>62138000</v>
      </c>
      <c r="E20" s="4">
        <v>6637000</v>
      </c>
      <c r="F20" s="4">
        <v>63624000</v>
      </c>
      <c r="G20" s="4">
        <v>69883000</v>
      </c>
      <c r="H20" s="4">
        <v>124126000</v>
      </c>
      <c r="I20" s="4">
        <v>58918000</v>
      </c>
      <c r="J20" s="4">
        <v>192483000</v>
      </c>
      <c r="K20">
        <v>6.91</v>
      </c>
      <c r="L20" s="4">
        <v>22327000</v>
      </c>
      <c r="M20" s="4">
        <v>46057000</v>
      </c>
      <c r="O20" s="8">
        <f t="shared" si="0"/>
        <v>3.4480967150345743</v>
      </c>
      <c r="P20" s="8">
        <f t="shared" si="1"/>
        <v>10.431598139067018</v>
      </c>
      <c r="Q20" s="8">
        <f t="shared" si="2"/>
        <v>10.681064726898194</v>
      </c>
      <c r="R20" s="8">
        <f t="shared" si="3"/>
        <v>0.84309488716855319</v>
      </c>
      <c r="S20" s="8">
        <f t="shared" si="4"/>
        <v>1.9509304664906324</v>
      </c>
      <c r="T20" s="8">
        <f t="shared" si="5"/>
        <v>0.64486733893382797</v>
      </c>
      <c r="U20" s="8">
        <f t="shared" si="6"/>
        <v>0.31949114949272356</v>
      </c>
      <c r="V20" s="8">
        <f t="shared" si="7"/>
        <v>0.41991776150837429</v>
      </c>
      <c r="X20" s="10">
        <v>275.25</v>
      </c>
      <c r="Y20" s="9"/>
      <c r="Z20">
        <f t="shared" si="8"/>
        <v>96.306818181818187</v>
      </c>
      <c r="AA20">
        <f t="shared" si="9"/>
        <v>4.2081737423154912</v>
      </c>
      <c r="AB20">
        <f t="shared" si="10"/>
        <v>39.833574529667146</v>
      </c>
      <c r="AC20">
        <f t="shared" si="11"/>
        <v>4.1098877781969065</v>
      </c>
      <c r="AD20">
        <f t="shared" si="12"/>
        <v>2.9984754180812274</v>
      </c>
    </row>
    <row r="21" spans="1:30">
      <c r="A21">
        <v>1</v>
      </c>
      <c r="B21">
        <v>2020</v>
      </c>
      <c r="C21" s="4">
        <v>947000</v>
      </c>
      <c r="D21" s="4">
        <v>64421000</v>
      </c>
      <c r="E21" s="4">
        <v>3382000</v>
      </c>
      <c r="F21" s="4">
        <v>56977000</v>
      </c>
      <c r="G21" s="4">
        <v>78606000</v>
      </c>
      <c r="H21" s="4">
        <v>127463000</v>
      </c>
      <c r="I21" s="4">
        <v>58807000</v>
      </c>
      <c r="J21" s="4">
        <v>189067000</v>
      </c>
      <c r="K21">
        <v>3.52</v>
      </c>
      <c r="L21" s="4">
        <v>21569000</v>
      </c>
      <c r="M21" s="4">
        <v>51607000</v>
      </c>
      <c r="O21" s="8">
        <f t="shared" si="0"/>
        <v>1.7887838702682117</v>
      </c>
      <c r="P21" s="8">
        <f t="shared" si="1"/>
        <v>5.9357284518314408</v>
      </c>
      <c r="Q21" s="8">
        <f t="shared" si="2"/>
        <v>5.2498408903928846</v>
      </c>
      <c r="R21" s="8">
        <f t="shared" si="3"/>
        <v>0.7481235529094471</v>
      </c>
      <c r="S21" s="8">
        <f t="shared" si="4"/>
        <v>2.2370956701827054</v>
      </c>
      <c r="T21" s="8">
        <f t="shared" si="5"/>
        <v>0.67416841648727699</v>
      </c>
      <c r="U21" s="8">
        <f t="shared" si="6"/>
        <v>0.2743938121771875</v>
      </c>
      <c r="V21" s="8">
        <f t="shared" si="7"/>
        <v>0.47527260001473515</v>
      </c>
      <c r="X21" s="10">
        <v>231.72</v>
      </c>
      <c r="Y21" s="9"/>
      <c r="Z21">
        <f t="shared" si="8"/>
        <v>-4.087193460490461</v>
      </c>
      <c r="AA21">
        <f t="shared" si="9"/>
        <v>3.40632464569007</v>
      </c>
      <c r="AB21">
        <f t="shared" si="10"/>
        <v>65.829545454545453</v>
      </c>
      <c r="AC21">
        <f t="shared" si="11"/>
        <v>3.8513582673710443</v>
      </c>
      <c r="AD21">
        <f t="shared" si="12"/>
        <v>3.185109781139758</v>
      </c>
    </row>
    <row r="22" spans="1:30">
      <c r="A22">
        <v>4</v>
      </c>
      <c r="B22">
        <v>2019</v>
      </c>
      <c r="C22" s="4">
        <v>948000</v>
      </c>
      <c r="D22" s="4">
        <v>60901000</v>
      </c>
      <c r="E22" s="4">
        <v>3541000</v>
      </c>
      <c r="F22" s="4">
        <v>57616000</v>
      </c>
      <c r="G22" s="4">
        <v>61782000</v>
      </c>
      <c r="H22" s="4">
        <v>111727000</v>
      </c>
      <c r="I22" s="4">
        <v>42634000</v>
      </c>
      <c r="J22" s="4">
        <v>173889000</v>
      </c>
      <c r="K22">
        <v>3.67</v>
      </c>
      <c r="L22" s="4">
        <v>10985000</v>
      </c>
      <c r="M22" s="4">
        <v>40678000</v>
      </c>
      <c r="O22" s="8">
        <f t="shared" si="0"/>
        <v>2.0363565262897598</v>
      </c>
      <c r="P22" s="8">
        <f t="shared" si="1"/>
        <v>6.1458622604831996</v>
      </c>
      <c r="Q22" s="8">
        <f t="shared" si="2"/>
        <v>5.8143544440977983</v>
      </c>
      <c r="R22" s="8">
        <f t="shared" si="3"/>
        <v>0.69007154187303743</v>
      </c>
      <c r="S22" s="8">
        <f t="shared" si="4"/>
        <v>1.9391662038322688</v>
      </c>
      <c r="T22" s="8">
        <f t="shared" si="5"/>
        <v>0.64251907826256982</v>
      </c>
      <c r="U22" s="8">
        <f t="shared" si="6"/>
        <v>0.17780259622543784</v>
      </c>
      <c r="V22" s="8">
        <f t="shared" si="7"/>
        <v>0.4138401123161129</v>
      </c>
      <c r="X22" s="10">
        <v>271.99</v>
      </c>
      <c r="Y22" s="9"/>
      <c r="Z22">
        <f t="shared" si="8"/>
        <v>0</v>
      </c>
      <c r="AA22">
        <f t="shared" si="9"/>
        <v>4.2338634833582374</v>
      </c>
      <c r="AB22">
        <f t="shared" si="10"/>
        <v>74.111716621253407</v>
      </c>
      <c r="AC22">
        <f t="shared" si="11"/>
        <v>4.4752589558455984</v>
      </c>
      <c r="AD22">
        <f t="shared" si="12"/>
        <v>3.0165058317134128</v>
      </c>
    </row>
    <row r="23" spans="1:30">
      <c r="A23">
        <v>3</v>
      </c>
      <c r="B23">
        <v>2019</v>
      </c>
      <c r="C23" s="4">
        <v>947000</v>
      </c>
      <c r="D23" s="4">
        <v>60351000</v>
      </c>
      <c r="E23" s="4">
        <v>3538000</v>
      </c>
      <c r="F23" s="4">
        <v>54996000</v>
      </c>
      <c r="G23" s="4">
        <v>62641000</v>
      </c>
      <c r="H23" s="4">
        <v>113962000</v>
      </c>
      <c r="I23" s="4">
        <v>43541000</v>
      </c>
      <c r="J23" s="4">
        <v>173709000</v>
      </c>
      <c r="K23">
        <v>3.67</v>
      </c>
      <c r="L23" s="4">
        <v>12363000</v>
      </c>
      <c r="M23" s="4">
        <v>44894000</v>
      </c>
      <c r="O23" s="8">
        <f t="shared" si="0"/>
        <v>2.0367396047412627</v>
      </c>
      <c r="P23" s="8">
        <f t="shared" si="1"/>
        <v>6.4331951414648341</v>
      </c>
      <c r="Q23" s="8">
        <f t="shared" si="2"/>
        <v>5.862371791685308</v>
      </c>
      <c r="R23" s="8">
        <f t="shared" si="3"/>
        <v>0.69508788173879732</v>
      </c>
      <c r="S23" s="8">
        <f t="shared" si="4"/>
        <v>2.0721870681504111</v>
      </c>
      <c r="T23" s="8">
        <f t="shared" si="5"/>
        <v>0.65605121208457828</v>
      </c>
      <c r="U23" s="8">
        <f t="shared" si="6"/>
        <v>0.19736274963681932</v>
      </c>
      <c r="V23" s="8">
        <f t="shared" si="7"/>
        <v>0.44943437781559714</v>
      </c>
      <c r="X23" s="10">
        <v>200.29</v>
      </c>
      <c r="Y23" s="9"/>
      <c r="Z23">
        <f t="shared" si="8"/>
        <v>7.3099415204678362</v>
      </c>
      <c r="AA23">
        <f t="shared" si="9"/>
        <v>3.1428581133701181</v>
      </c>
      <c r="AB23">
        <f t="shared" si="10"/>
        <v>54.574931880108991</v>
      </c>
      <c r="AC23">
        <f t="shared" si="11"/>
        <v>3.4488804640337478</v>
      </c>
      <c r="AD23">
        <f t="shared" si="12"/>
        <v>3.0993981380464035</v>
      </c>
    </row>
    <row r="24" spans="1:30">
      <c r="A24">
        <v>2</v>
      </c>
      <c r="B24">
        <v>2019</v>
      </c>
      <c r="C24" s="4">
        <v>948000</v>
      </c>
      <c r="D24" s="4">
        <v>60595000</v>
      </c>
      <c r="E24" s="4">
        <v>3293000</v>
      </c>
      <c r="F24" s="4">
        <v>53103000</v>
      </c>
      <c r="G24" s="4">
        <v>62328000</v>
      </c>
      <c r="H24" s="4">
        <v>109144000</v>
      </c>
      <c r="I24" s="4">
        <v>42038000</v>
      </c>
      <c r="J24" s="4">
        <v>167200000</v>
      </c>
      <c r="K24">
        <v>3.42</v>
      </c>
      <c r="L24" s="4">
        <v>13745000</v>
      </c>
      <c r="M24" s="4">
        <v>42273000</v>
      </c>
      <c r="O24" s="8">
        <f t="shared" si="0"/>
        <v>1.9694976076555022</v>
      </c>
      <c r="P24" s="8">
        <f t="shared" si="1"/>
        <v>6.2011562435267304</v>
      </c>
      <c r="Q24" s="8">
        <f t="shared" si="2"/>
        <v>5.4344417856258769</v>
      </c>
      <c r="R24" s="8">
        <f t="shared" si="3"/>
        <v>0.67446412527275057</v>
      </c>
      <c r="S24" s="8">
        <f t="shared" si="4"/>
        <v>2.0553264410673595</v>
      </c>
      <c r="T24" s="8">
        <f t="shared" si="5"/>
        <v>0.6527751196172249</v>
      </c>
      <c r="U24" s="8">
        <f t="shared" si="6"/>
        <v>0.22052689000128353</v>
      </c>
      <c r="V24" s="8">
        <f t="shared" si="7"/>
        <v>0.44322471061902363</v>
      </c>
      <c r="X24" s="10">
        <v>223.84</v>
      </c>
      <c r="Y24" s="9"/>
      <c r="Z24">
        <v>0</v>
      </c>
      <c r="AA24">
        <f t="shared" si="9"/>
        <v>3.5019443848502352</v>
      </c>
      <c r="AB24">
        <f t="shared" si="10"/>
        <v>65.450292397660817</v>
      </c>
      <c r="AC24">
        <f t="shared" si="11"/>
        <v>3.9960137845319474</v>
      </c>
      <c r="AD24">
        <f t="shared" si="12"/>
        <v>3.0920757772630547</v>
      </c>
    </row>
    <row r="25" spans="1:30">
      <c r="A25">
        <v>1</v>
      </c>
      <c r="B25">
        <v>2019</v>
      </c>
      <c r="C25" s="4">
        <v>953000</v>
      </c>
      <c r="D25" s="4">
        <v>60308000</v>
      </c>
      <c r="E25" s="4">
        <v>3467000</v>
      </c>
      <c r="F25" s="4">
        <v>51724000</v>
      </c>
      <c r="G25" s="4">
        <v>58933000</v>
      </c>
      <c r="H25" s="4">
        <v>104692000</v>
      </c>
      <c r="I25" s="4">
        <v>42815000</v>
      </c>
      <c r="J25" s="4">
        <v>161197000</v>
      </c>
      <c r="K25">
        <v>3.56</v>
      </c>
      <c r="L25" s="4">
        <v>12407000</v>
      </c>
      <c r="M25" s="4">
        <v>38338000</v>
      </c>
      <c r="O25" s="8">
        <f t="shared" si="0"/>
        <v>2.1507844438792287</v>
      </c>
      <c r="P25" s="8">
        <f t="shared" si="1"/>
        <v>6.7028845410254432</v>
      </c>
      <c r="Q25" s="8">
        <f t="shared" si="2"/>
        <v>5.7488227100882137</v>
      </c>
      <c r="R25" s="8">
        <f t="shared" si="3"/>
        <v>0.7265029779580201</v>
      </c>
      <c r="S25" s="8">
        <f t="shared" si="4"/>
        <v>2.0240507308019486</v>
      </c>
      <c r="T25" s="8">
        <f t="shared" si="5"/>
        <v>0.64946618113240318</v>
      </c>
      <c r="U25" s="8">
        <f t="shared" si="6"/>
        <v>0.21052720886430354</v>
      </c>
      <c r="V25" s="8">
        <f t="shared" si="7"/>
        <v>0.42568452843596633</v>
      </c>
      <c r="X25" s="10">
        <v>225.82</v>
      </c>
      <c r="Y25" s="9"/>
      <c r="Z25">
        <f t="shared" si="8"/>
        <v>15.210355987055024</v>
      </c>
      <c r="AA25">
        <f t="shared" si="9"/>
        <v>3.5684562578762353</v>
      </c>
      <c r="AB25">
        <f t="shared" si="10"/>
        <v>63.432584269662918</v>
      </c>
      <c r="AC25">
        <f t="shared" si="11"/>
        <v>4.1606693217848578</v>
      </c>
      <c r="AD25">
        <f t="shared" si="12"/>
        <v>3.0297154125744337</v>
      </c>
    </row>
    <row r="26" spans="1:30">
      <c r="A26">
        <v>4</v>
      </c>
      <c r="B26">
        <v>2018</v>
      </c>
      <c r="C26" s="4">
        <v>960000</v>
      </c>
      <c r="D26" s="4">
        <v>58417000</v>
      </c>
      <c r="E26" s="4">
        <v>3040000</v>
      </c>
      <c r="F26" s="4">
        <v>51696000</v>
      </c>
      <c r="G26" s="4">
        <v>53209000</v>
      </c>
      <c r="H26" s="4">
        <v>95994000</v>
      </c>
      <c r="I26" s="4">
        <v>38692000</v>
      </c>
      <c r="J26" s="4">
        <v>152221000</v>
      </c>
      <c r="K26">
        <v>3.09</v>
      </c>
      <c r="L26" s="4">
        <v>10866000</v>
      </c>
      <c r="M26" s="4">
        <v>36554000</v>
      </c>
      <c r="O26" s="8">
        <f t="shared" si="0"/>
        <v>1.9970963270508009</v>
      </c>
      <c r="P26" s="8">
        <f t="shared" si="1"/>
        <v>5.8805323429278866</v>
      </c>
      <c r="Q26" s="8">
        <f t="shared" si="2"/>
        <v>5.2039645993460812</v>
      </c>
      <c r="R26" s="8">
        <f t="shared" si="3"/>
        <v>0.72717021556503603</v>
      </c>
      <c r="S26" s="8">
        <f t="shared" si="4"/>
        <v>1.8568941504178273</v>
      </c>
      <c r="T26" s="8">
        <f t="shared" si="5"/>
        <v>0.63062258164116647</v>
      </c>
      <c r="U26" s="8">
        <f t="shared" si="6"/>
        <v>0.20421357289180403</v>
      </c>
      <c r="V26" s="8">
        <f t="shared" si="7"/>
        <v>0.41420963172804531</v>
      </c>
      <c r="X26" s="10">
        <v>226.65</v>
      </c>
      <c r="Y26" s="9"/>
      <c r="Z26">
        <f t="shared" si="8"/>
        <v>-4.6296296296296404</v>
      </c>
      <c r="AA26">
        <f t="shared" si="9"/>
        <v>3.7246691887635448</v>
      </c>
      <c r="AB26">
        <f t="shared" si="10"/>
        <v>73.349514563106808</v>
      </c>
      <c r="AC26">
        <f t="shared" si="11"/>
        <v>4.20891364902507</v>
      </c>
      <c r="AD26">
        <f t="shared" si="12"/>
        <v>2.9335731971525845</v>
      </c>
    </row>
    <row r="27" spans="1:30">
      <c r="A27">
        <v>3</v>
      </c>
      <c r="B27">
        <v>2018</v>
      </c>
      <c r="C27" s="4">
        <v>962000</v>
      </c>
      <c r="D27" s="4">
        <v>56556000</v>
      </c>
      <c r="E27" s="4">
        <v>3188000</v>
      </c>
      <c r="F27" s="4">
        <v>50010000</v>
      </c>
      <c r="G27" s="4">
        <v>56377000</v>
      </c>
      <c r="H27" s="4">
        <v>96722000</v>
      </c>
      <c r="I27" s="4">
        <v>38754000</v>
      </c>
      <c r="J27" s="4">
        <v>151087000</v>
      </c>
      <c r="K27">
        <v>3.24</v>
      </c>
      <c r="L27" s="4">
        <v>10263000</v>
      </c>
      <c r="M27" s="4">
        <v>33553000</v>
      </c>
      <c r="O27" s="8">
        <f t="shared" si="0"/>
        <v>2.1100425582611342</v>
      </c>
      <c r="P27" s="8">
        <f t="shared" si="1"/>
        <v>6.3747250549890024</v>
      </c>
      <c r="Q27" s="8">
        <f t="shared" si="2"/>
        <v>5.6368908692269608</v>
      </c>
      <c r="R27" s="8">
        <f t="shared" si="3"/>
        <v>0.68740798552601234</v>
      </c>
      <c r="S27" s="8">
        <f t="shared" si="4"/>
        <v>1.9340531893621276</v>
      </c>
      <c r="T27" s="8">
        <f t="shared" si="5"/>
        <v>0.64017420426641602</v>
      </c>
      <c r="U27" s="8">
        <f t="shared" si="6"/>
        <v>0.18204232222360181</v>
      </c>
      <c r="V27" s="8">
        <f t="shared" si="7"/>
        <v>0.40152938501489893</v>
      </c>
      <c r="X27" s="10">
        <v>241.27</v>
      </c>
      <c r="Y27" s="9"/>
      <c r="Z27">
        <f t="shared" si="8"/>
        <v>8.7248322147651081</v>
      </c>
      <c r="AA27">
        <f t="shared" si="9"/>
        <v>4.1039277883867316</v>
      </c>
      <c r="AB27">
        <f t="shared" si="10"/>
        <v>74.466049382716051</v>
      </c>
      <c r="AC27">
        <f t="shared" si="11"/>
        <v>4.6411065786842629</v>
      </c>
      <c r="AD27">
        <f t="shared" si="12"/>
        <v>3.0563687262547492</v>
      </c>
    </row>
    <row r="28" spans="1:30">
      <c r="A28">
        <v>2</v>
      </c>
      <c r="B28">
        <v>2018</v>
      </c>
      <c r="C28" s="4">
        <v>962000</v>
      </c>
      <c r="D28" s="4">
        <v>56086000</v>
      </c>
      <c r="E28" s="4">
        <v>2922000</v>
      </c>
      <c r="F28" s="4">
        <v>48293000</v>
      </c>
      <c r="G28" s="4">
        <v>62052000</v>
      </c>
      <c r="H28" s="4">
        <v>101989000</v>
      </c>
      <c r="I28" s="4">
        <v>46634000</v>
      </c>
      <c r="J28" s="4">
        <v>154611000</v>
      </c>
      <c r="K28">
        <v>2.98</v>
      </c>
      <c r="L28" s="4">
        <v>18368000</v>
      </c>
      <c r="M28" s="4">
        <v>35055000</v>
      </c>
      <c r="O28" s="8">
        <f t="shared" si="0"/>
        <v>1.889904340570852</v>
      </c>
      <c r="P28" s="8">
        <f t="shared" si="1"/>
        <v>6.0505663346654792</v>
      </c>
      <c r="Q28" s="8">
        <f t="shared" si="2"/>
        <v>5.2098562921228115</v>
      </c>
      <c r="R28" s="8">
        <f t="shared" si="3"/>
        <v>0.75153097402178815</v>
      </c>
      <c r="S28" s="8">
        <f t="shared" si="4"/>
        <v>2.1118795684674798</v>
      </c>
      <c r="T28" s="8">
        <f t="shared" si="5"/>
        <v>0.65964905472443747</v>
      </c>
      <c r="U28" s="8">
        <f t="shared" si="6"/>
        <v>0.29600979823373946</v>
      </c>
      <c r="V28" s="8">
        <f t="shared" si="7"/>
        <v>0.4205859768680712</v>
      </c>
      <c r="X28" s="10">
        <v>221.75</v>
      </c>
      <c r="Y28" s="9"/>
      <c r="Z28">
        <f t="shared" si="8"/>
        <v>3.8327526132404137</v>
      </c>
      <c r="AA28">
        <f t="shared" si="9"/>
        <v>3.8035071140748138</v>
      </c>
      <c r="AB28">
        <f t="shared" si="10"/>
        <v>74.412751677852356</v>
      </c>
      <c r="AC28">
        <f t="shared" si="11"/>
        <v>4.4172757956639677</v>
      </c>
      <c r="AD28">
        <f t="shared" si="12"/>
        <v>3.2114385107572527</v>
      </c>
    </row>
    <row r="29" spans="1:30">
      <c r="A29">
        <v>1</v>
      </c>
      <c r="B29">
        <v>2018</v>
      </c>
      <c r="C29" s="4">
        <v>962000</v>
      </c>
      <c r="D29" s="4">
        <v>55188000</v>
      </c>
      <c r="E29" s="4">
        <v>2836000</v>
      </c>
      <c r="F29" s="4">
        <v>47553000</v>
      </c>
      <c r="G29" s="4">
        <v>67667000</v>
      </c>
      <c r="H29" s="4">
        <v>103643000</v>
      </c>
      <c r="I29" s="4">
        <v>48353000</v>
      </c>
      <c r="J29" s="4">
        <v>155569000</v>
      </c>
      <c r="K29">
        <v>2.87</v>
      </c>
      <c r="L29" s="4">
        <v>18243000</v>
      </c>
      <c r="M29" s="4">
        <v>35585000</v>
      </c>
      <c r="O29" s="8">
        <f t="shared" si="0"/>
        <v>1.8229852991277182</v>
      </c>
      <c r="P29" s="8">
        <f t="shared" si="1"/>
        <v>5.9638718903118626</v>
      </c>
      <c r="Q29" s="8">
        <f t="shared" si="2"/>
        <v>5.1387982894832209</v>
      </c>
      <c r="R29" s="8">
        <f t="shared" si="3"/>
        <v>0.71457283461657828</v>
      </c>
      <c r="S29" s="8">
        <f t="shared" si="4"/>
        <v>2.1795260025655585</v>
      </c>
      <c r="T29" s="8">
        <f t="shared" si="5"/>
        <v>0.66621884822811739</v>
      </c>
      <c r="U29" s="8">
        <f t="shared" si="6"/>
        <v>0.26959965714454609</v>
      </c>
      <c r="V29" s="8">
        <f t="shared" si="7"/>
        <v>0.42802328658375233</v>
      </c>
      <c r="X29" s="10">
        <v>192.74</v>
      </c>
      <c r="Y29" s="9"/>
      <c r="Z29">
        <f t="shared" si="8"/>
        <v>-21.584699453551913</v>
      </c>
      <c r="AA29">
        <f t="shared" si="9"/>
        <v>3.3597137058780895</v>
      </c>
      <c r="AB29">
        <f t="shared" si="10"/>
        <v>67.156794425087114</v>
      </c>
      <c r="AC29">
        <f t="shared" si="11"/>
        <v>3.8991415893844761</v>
      </c>
      <c r="AD29">
        <f t="shared" si="12"/>
        <v>3.0978802599205095</v>
      </c>
    </row>
    <row r="30" spans="1:30">
      <c r="C30" s="4"/>
      <c r="F30" s="4"/>
      <c r="G30" s="4"/>
      <c r="I30" s="4"/>
      <c r="J30" s="4">
        <v>139058000</v>
      </c>
      <c r="K30">
        <v>3.66</v>
      </c>
    </row>
    <row r="31" spans="1:30">
      <c r="B31" s="2"/>
      <c r="C31" s="3">
        <f>AVERAGE(C2:C29)</f>
        <v>940821.42857142852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>
        <f t="shared" ref="O31:AD31" si="13">AVERAGE(O2:O29)</f>
        <v>1.917840744209873</v>
      </c>
      <c r="P31">
        <f t="shared" si="13"/>
        <v>6.0171089474527699</v>
      </c>
      <c r="Q31">
        <f t="shared" si="13"/>
        <v>5.5571616970370075</v>
      </c>
      <c r="R31">
        <f t="shared" si="13"/>
        <v>0.77525261933270229</v>
      </c>
      <c r="S31">
        <f t="shared" si="13"/>
        <v>2.0541294216567954</v>
      </c>
      <c r="T31">
        <f t="shared" si="13"/>
        <v>0.65248127562148983</v>
      </c>
      <c r="U31">
        <f t="shared" si="13"/>
        <v>0.26858553426765214</v>
      </c>
      <c r="V31">
        <f t="shared" si="13"/>
        <v>0.42521150487620535</v>
      </c>
      <c r="Z31">
        <f t="shared" si="13"/>
        <v>-11.747195472363106</v>
      </c>
      <c r="AA31">
        <f t="shared" si="13"/>
        <v>4.5718962909170822</v>
      </c>
      <c r="AB31">
        <f t="shared" si="13"/>
        <v>67.988972583021223</v>
      </c>
      <c r="AC31">
        <f t="shared" si="13"/>
        <v>4.9587202230480445</v>
      </c>
      <c r="AD31">
        <f t="shared" si="13"/>
        <v>3.1034077603861419</v>
      </c>
    </row>
    <row r="32" spans="1:30">
      <c r="C32" s="4"/>
      <c r="G32" s="4"/>
      <c r="I32" s="4"/>
    </row>
    <row r="33" spans="3:9">
      <c r="C33" s="4"/>
      <c r="I33" s="4"/>
    </row>
    <row r="34" spans="3:9">
      <c r="C34" s="4"/>
    </row>
    <row r="35" spans="3:9">
      <c r="C35" s="4"/>
    </row>
    <row r="36" spans="3:9">
      <c r="C36" s="4"/>
    </row>
    <row r="37" spans="3:9">
      <c r="C37" s="4"/>
    </row>
    <row r="38" spans="3:9">
      <c r="C38" s="4"/>
    </row>
    <row r="39" spans="3:9">
      <c r="C39" s="4"/>
    </row>
    <row r="40" spans="3:9">
      <c r="C40" s="4"/>
    </row>
    <row r="41" spans="3:9">
      <c r="C41" s="4"/>
    </row>
    <row r="42" spans="3:9">
      <c r="C42" s="4"/>
    </row>
    <row r="43" spans="3:9">
      <c r="C43" s="4"/>
    </row>
    <row r="44" spans="3:9">
      <c r="C44" s="4"/>
    </row>
    <row r="45" spans="3:9">
      <c r="C45" s="4"/>
    </row>
    <row r="46" spans="3:9">
      <c r="C46" s="4"/>
    </row>
    <row r="47" spans="3:9">
      <c r="C47" s="4"/>
    </row>
    <row r="48" spans="3:9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7A24-6DDC-4273-B010-659044ED2100}">
  <dimension ref="A1:AD31"/>
  <sheetViews>
    <sheetView topLeftCell="O15" zoomScale="101" zoomScaleNormal="115" workbookViewId="0">
      <selection activeCell="AB4" sqref="AB4"/>
    </sheetView>
  </sheetViews>
  <sheetFormatPr defaultColWidth="8.88671875" defaultRowHeight="14.4"/>
  <cols>
    <col min="2" max="2" width="5.33203125" customWidth="1"/>
    <col min="3" max="3" width="14.44140625" style="3" customWidth="1"/>
    <col min="4" max="4" width="10.44140625" customWidth="1"/>
    <col min="5" max="5" width="10.5546875" customWidth="1"/>
    <col min="7" max="7" width="9.88671875" customWidth="1"/>
    <col min="8" max="8" width="11.33203125" customWidth="1"/>
    <col min="9" max="9" width="14.33203125" customWidth="1"/>
    <col min="10" max="10" width="14.6640625" customWidth="1"/>
    <col min="12" max="12" width="12.44140625" customWidth="1"/>
    <col min="13" max="13" width="12.109375" customWidth="1"/>
    <col min="15" max="16" width="10.109375" bestFit="1" customWidth="1"/>
    <col min="17" max="17" width="10.6640625" bestFit="1" customWidth="1"/>
    <col min="18" max="22" width="9" bestFit="1" customWidth="1"/>
    <col min="24" max="24" width="9" bestFit="1" customWidth="1"/>
    <col min="26" max="26" width="9" bestFit="1" customWidth="1"/>
    <col min="27" max="27" width="14.44140625" customWidth="1"/>
    <col min="28" max="30" width="9" bestFit="1" customWidth="1"/>
    <col min="33" max="33" width="16.88671875" customWidth="1"/>
    <col min="34" max="34" width="19" customWidth="1"/>
    <col min="35" max="35" width="11.33203125" customWidth="1"/>
  </cols>
  <sheetData>
    <row r="1" spans="1:30" ht="57.6">
      <c r="A1" t="s">
        <v>1</v>
      </c>
      <c r="B1" t="s">
        <v>2</v>
      </c>
      <c r="C1" s="1" t="s">
        <v>32</v>
      </c>
      <c r="D1" s="2" t="s">
        <v>33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t="s">
        <v>29</v>
      </c>
      <c r="N1" s="3"/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 t="s">
        <v>8</v>
      </c>
      <c r="U1" s="8" t="s">
        <v>9</v>
      </c>
      <c r="V1" s="8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5667340.4139999999</v>
      </c>
      <c r="D2" s="4">
        <v>17763000</v>
      </c>
      <c r="E2" s="4">
        <v>410000</v>
      </c>
      <c r="F2" s="4">
        <v>88203000</v>
      </c>
      <c r="G2" s="4">
        <v>42995000</v>
      </c>
      <c r="H2" s="4">
        <v>124899000</v>
      </c>
      <c r="I2" s="4">
        <v>50358000</v>
      </c>
      <c r="J2" s="4">
        <v>213396000</v>
      </c>
      <c r="K2">
        <v>7.0000000000000007E-2</v>
      </c>
      <c r="L2" s="4">
        <v>1043000</v>
      </c>
      <c r="M2" s="4">
        <v>63649000</v>
      </c>
      <c r="O2" s="8">
        <f>(E2/J2)*100</f>
        <v>0.19213106150068418</v>
      </c>
      <c r="P2" s="8">
        <f>(E2/F2)*100</f>
        <v>0.46483679693434465</v>
      </c>
      <c r="Q2" s="8">
        <f>(E2/D2)*100</f>
        <v>2.3081686652029498</v>
      </c>
      <c r="R2" s="8">
        <f>I2/G2</f>
        <v>1.1712524712175834</v>
      </c>
      <c r="S2" s="8">
        <f>H2/F2</f>
        <v>1.4160402707390904</v>
      </c>
      <c r="T2" s="8">
        <f>H2/J2</f>
        <v>0.58529213293595006</v>
      </c>
      <c r="U2" s="8">
        <f>L2/G2</f>
        <v>2.4258634724968021E-2</v>
      </c>
      <c r="V2" s="8">
        <f>M2/(M2+F2)</f>
        <v>0.41915154229117824</v>
      </c>
      <c r="X2" s="10">
        <v>26.1</v>
      </c>
      <c r="Y2" s="4"/>
      <c r="Z2">
        <f>((K2-K3)/K3)*100</f>
        <v>-91.025641025641008</v>
      </c>
      <c r="AA2">
        <f>X2*C2/D2</f>
        <v>8.3272862019591294</v>
      </c>
      <c r="AB2">
        <f>X2/K2</f>
        <v>372.85714285714283</v>
      </c>
      <c r="AC2">
        <f>X2*C2/F2</f>
        <v>1.6770130812489372</v>
      </c>
      <c r="AD2">
        <f>0.5*(J2+J3)/F2</f>
        <v>2.453839438567849</v>
      </c>
    </row>
    <row r="3" spans="1:30">
      <c r="A3">
        <v>3</v>
      </c>
      <c r="B3">
        <v>2024</v>
      </c>
      <c r="C3" s="3">
        <v>5666990.0350000001</v>
      </c>
      <c r="D3" s="4">
        <v>17702000</v>
      </c>
      <c r="E3" s="4">
        <v>4465000</v>
      </c>
      <c r="F3" s="4">
        <v>92286000</v>
      </c>
      <c r="G3" s="4">
        <v>43211000</v>
      </c>
      <c r="H3" s="4">
        <v>126918000</v>
      </c>
      <c r="I3" s="4">
        <v>43223000</v>
      </c>
      <c r="J3" s="4">
        <v>219476000</v>
      </c>
      <c r="K3">
        <v>0.78</v>
      </c>
      <c r="L3" s="4">
        <v>1092000</v>
      </c>
      <c r="M3" s="4">
        <v>67701000</v>
      </c>
      <c r="O3" s="8">
        <f t="shared" ref="O3:O29" si="0">(E3/J3)*100</f>
        <v>2.0343910040277753</v>
      </c>
      <c r="P3" s="8">
        <f t="shared" ref="P3:P29" si="1">(E3/F3)*100</f>
        <v>4.8382203151073835</v>
      </c>
      <c r="Q3" s="8">
        <f t="shared" ref="Q3:Q29" si="2">(E3/D3)*100</f>
        <v>25.223138628403568</v>
      </c>
      <c r="R3" s="8">
        <f t="shared" ref="R3:R29" si="3">I3/G3</f>
        <v>1.0002777070653306</v>
      </c>
      <c r="S3" s="8">
        <f t="shared" ref="S3:S29" si="4">H3/F3</f>
        <v>1.3752681880241857</v>
      </c>
      <c r="T3" s="8">
        <f t="shared" ref="T3:T29" si="5">H3/J3</f>
        <v>0.57827735150996007</v>
      </c>
      <c r="U3" s="8">
        <f t="shared" ref="U3:U29" si="6">L3/G3</f>
        <v>2.5271342945083427E-2</v>
      </c>
      <c r="V3" s="8">
        <f t="shared" ref="V3:V29" si="7">M3/(M3+F3)</f>
        <v>0.42316563220761688</v>
      </c>
      <c r="X3">
        <v>28.03</v>
      </c>
      <c r="Y3" s="4"/>
      <c r="Z3">
        <f t="shared" ref="Z3:Z29" si="8">((K3-K4)/K4)*100</f>
        <v>7700</v>
      </c>
      <c r="AA3">
        <f t="shared" ref="AA3:AA29" si="9">X3*C3/D3</f>
        <v>8.973321132134787</v>
      </c>
      <c r="AB3">
        <f t="shared" ref="AB3:AB29" si="10">X3/K3</f>
        <v>35.935897435897438</v>
      </c>
      <c r="AC3">
        <f t="shared" ref="AC3:AC29" si="11">X3*C3/F3</f>
        <v>1.7212332388558396</v>
      </c>
      <c r="AD3">
        <f t="shared" ref="AD3:AD29" si="12">0.5*(J3+J4)/F3</f>
        <v>2.360428450685911</v>
      </c>
    </row>
    <row r="4" spans="1:30">
      <c r="A4">
        <v>2</v>
      </c>
      <c r="B4">
        <v>2024</v>
      </c>
      <c r="C4" s="3">
        <v>5666695.0640000002</v>
      </c>
      <c r="D4" s="4">
        <v>13283000</v>
      </c>
      <c r="E4" s="4">
        <v>41000</v>
      </c>
      <c r="F4" s="4">
        <v>87700000</v>
      </c>
      <c r="G4" s="4">
        <v>43819000</v>
      </c>
      <c r="H4" s="4">
        <v>128218000</v>
      </c>
      <c r="I4" s="4">
        <v>37825000</v>
      </c>
      <c r="J4" s="4">
        <v>216193000</v>
      </c>
      <c r="K4">
        <v>0.01</v>
      </c>
      <c r="L4" s="4">
        <v>1052000</v>
      </c>
      <c r="M4" s="4">
        <v>69450000</v>
      </c>
      <c r="O4" s="8">
        <f t="shared" si="0"/>
        <v>1.8964536317087048E-2</v>
      </c>
      <c r="P4" s="8">
        <f t="shared" si="1"/>
        <v>4.6750285062713795E-2</v>
      </c>
      <c r="Q4" s="8">
        <f t="shared" si="2"/>
        <v>0.30866521117217494</v>
      </c>
      <c r="R4" s="8">
        <f t="shared" si="3"/>
        <v>0.86321002304936212</v>
      </c>
      <c r="S4" s="8">
        <f t="shared" si="4"/>
        <v>1.462006841505131</v>
      </c>
      <c r="T4" s="8">
        <f t="shared" si="5"/>
        <v>0.59307193109860168</v>
      </c>
      <c r="U4" s="8">
        <f t="shared" si="6"/>
        <v>2.4007850475820991E-2</v>
      </c>
      <c r="V4" s="8">
        <f t="shared" si="7"/>
        <v>0.44193445752465799</v>
      </c>
      <c r="X4">
        <v>26.73</v>
      </c>
      <c r="Y4" s="4"/>
      <c r="Z4">
        <f t="shared" si="8"/>
        <v>-98.181818181818187</v>
      </c>
      <c r="AA4">
        <f t="shared" si="9"/>
        <v>11.403354593143115</v>
      </c>
      <c r="AB4">
        <f>X4/K4</f>
        <v>2673</v>
      </c>
      <c r="AC4">
        <f t="shared" si="11"/>
        <v>1.7271466255498289</v>
      </c>
      <c r="AD4">
        <f t="shared" si="12"/>
        <v>2.4930900798175597</v>
      </c>
    </row>
    <row r="5" spans="1:30">
      <c r="A5">
        <v>1</v>
      </c>
      <c r="B5">
        <v>2024</v>
      </c>
      <c r="C5" s="3">
        <v>5666592.898</v>
      </c>
      <c r="D5" s="4">
        <v>14879000</v>
      </c>
      <c r="E5" s="4">
        <v>3115000</v>
      </c>
      <c r="F5" s="4">
        <v>92282000</v>
      </c>
      <c r="G5" s="4">
        <v>40497000</v>
      </c>
      <c r="H5" s="4">
        <v>128537000</v>
      </c>
      <c r="I5" s="4">
        <v>42415000</v>
      </c>
      <c r="J5" s="4">
        <v>221095000</v>
      </c>
      <c r="K5">
        <v>0.55000000000000004</v>
      </c>
      <c r="L5" s="4">
        <v>719000</v>
      </c>
      <c r="M5" s="4">
        <v>69539000</v>
      </c>
      <c r="O5" s="8">
        <f t="shared" si="0"/>
        <v>1.4088966281462718</v>
      </c>
      <c r="P5" s="8">
        <f t="shared" si="1"/>
        <v>3.3755228538609914</v>
      </c>
      <c r="Q5" s="8">
        <f t="shared" si="2"/>
        <v>20.935546743732779</v>
      </c>
      <c r="R5" s="8">
        <f t="shared" si="3"/>
        <v>1.0473615329530583</v>
      </c>
      <c r="S5" s="8">
        <f t="shared" si="4"/>
        <v>1.3928718493313972</v>
      </c>
      <c r="T5" s="8">
        <f t="shared" si="5"/>
        <v>0.5813654763789321</v>
      </c>
      <c r="U5" s="8">
        <f t="shared" si="6"/>
        <v>1.7754401560609426E-2</v>
      </c>
      <c r="V5" s="8">
        <f t="shared" si="7"/>
        <v>0.42972790923304144</v>
      </c>
      <c r="X5" s="10">
        <v>26.11</v>
      </c>
      <c r="Y5" s="4"/>
      <c r="Z5">
        <f t="shared" si="8"/>
        <v>-193.22033898305088</v>
      </c>
      <c r="AA5">
        <f t="shared" si="9"/>
        <v>9.94386320093958</v>
      </c>
      <c r="AB5">
        <f>X5/K5</f>
        <v>47.472727272727269</v>
      </c>
      <c r="AC5">
        <f t="shared" si="11"/>
        <v>1.6032892716540603</v>
      </c>
      <c r="AD5">
        <f t="shared" si="12"/>
        <v>2.425153334344726</v>
      </c>
    </row>
    <row r="6" spans="1:30">
      <c r="A6">
        <v>4</v>
      </c>
      <c r="B6">
        <v>2023</v>
      </c>
      <c r="C6" s="3">
        <v>5646778.4249999998</v>
      </c>
      <c r="D6" s="4">
        <v>14248000</v>
      </c>
      <c r="E6" s="4">
        <v>-3369000</v>
      </c>
      <c r="F6" s="4">
        <v>89014000</v>
      </c>
      <c r="G6" s="4">
        <v>47794000</v>
      </c>
      <c r="H6" s="4">
        <v>137213000</v>
      </c>
      <c r="I6" s="4">
        <v>43333000</v>
      </c>
      <c r="J6" s="4">
        <v>226501000</v>
      </c>
      <c r="K6">
        <f>0.37-SUM(K7:K9)</f>
        <v>-0.59</v>
      </c>
      <c r="L6" s="4">
        <v>2853000</v>
      </c>
      <c r="M6" s="4">
        <v>71888000</v>
      </c>
      <c r="O6" s="8">
        <f t="shared" si="0"/>
        <v>-1.4874106516086021</v>
      </c>
      <c r="P6" s="8">
        <f t="shared" si="1"/>
        <v>-3.7847978969600287</v>
      </c>
      <c r="Q6" s="8">
        <f t="shared" si="2"/>
        <v>-23.645423919146545</v>
      </c>
      <c r="R6" s="8">
        <f t="shared" si="3"/>
        <v>0.90666192409089008</v>
      </c>
      <c r="S6" s="8">
        <f t="shared" si="4"/>
        <v>1.5414766216550206</v>
      </c>
      <c r="T6" s="8">
        <f t="shared" si="5"/>
        <v>0.60579423490404016</v>
      </c>
      <c r="U6" s="8">
        <f t="shared" si="6"/>
        <v>5.9693685399840983E-2</v>
      </c>
      <c r="V6" s="8">
        <f t="shared" si="7"/>
        <v>0.4467812705870654</v>
      </c>
      <c r="X6" s="10">
        <v>26.69</v>
      </c>
      <c r="Y6" s="9"/>
      <c r="Z6">
        <f t="shared" si="8"/>
        <v>40.476190476190474</v>
      </c>
      <c r="AA6">
        <f t="shared" si="9"/>
        <v>10.577801527459995</v>
      </c>
      <c r="AB6">
        <f t="shared" si="10"/>
        <v>-45.237288135593225</v>
      </c>
      <c r="AC6">
        <f t="shared" si="11"/>
        <v>1.693132722529602</v>
      </c>
      <c r="AD6">
        <f t="shared" si="12"/>
        <v>2.4800705506998897</v>
      </c>
    </row>
    <row r="7" spans="1:30">
      <c r="A7">
        <v>3</v>
      </c>
      <c r="B7">
        <v>2023</v>
      </c>
      <c r="C7" s="3">
        <v>5646413.2920000004</v>
      </c>
      <c r="D7" s="4">
        <v>13232000</v>
      </c>
      <c r="E7" s="4">
        <v>-2382000</v>
      </c>
      <c r="F7" s="4">
        <v>96934000</v>
      </c>
      <c r="G7" s="4">
        <v>31136000</v>
      </c>
      <c r="H7" s="4">
        <v>117817000</v>
      </c>
      <c r="I7" s="4">
        <v>74012000</v>
      </c>
      <c r="J7" s="4">
        <v>215021000</v>
      </c>
      <c r="K7">
        <v>-0.42</v>
      </c>
      <c r="L7" s="4">
        <v>3148000</v>
      </c>
      <c r="M7" s="4">
        <v>63596000</v>
      </c>
      <c r="O7" s="8">
        <f t="shared" si="0"/>
        <v>-1.1077987731430883</v>
      </c>
      <c r="P7" s="8">
        <f t="shared" si="1"/>
        <v>-2.4573421090638989</v>
      </c>
      <c r="Q7" s="8">
        <f t="shared" si="2"/>
        <v>-18.001813784764209</v>
      </c>
      <c r="R7" s="8">
        <f t="shared" si="3"/>
        <v>2.3770554984583763</v>
      </c>
      <c r="S7" s="8">
        <f t="shared" si="4"/>
        <v>1.2154352445994181</v>
      </c>
      <c r="T7" s="8">
        <f t="shared" si="5"/>
        <v>0.54793252752056776</v>
      </c>
      <c r="U7" s="8">
        <f t="shared" si="6"/>
        <v>0.10110483042137719</v>
      </c>
      <c r="V7" s="8">
        <f t="shared" si="7"/>
        <v>0.39616271101974709</v>
      </c>
      <c r="X7" s="10">
        <v>30.34</v>
      </c>
      <c r="Y7" s="4"/>
      <c r="Z7">
        <f t="shared" si="8"/>
        <v>-202.4390243902439</v>
      </c>
      <c r="AA7">
        <f t="shared" si="9"/>
        <v>12.946809195834341</v>
      </c>
      <c r="AB7">
        <f t="shared" si="10"/>
        <v>-72.238095238095241</v>
      </c>
      <c r="AC7">
        <f t="shared" si="11"/>
        <v>1.7673074388685086</v>
      </c>
      <c r="AD7">
        <f t="shared" si="12"/>
        <v>2.2447696370726473</v>
      </c>
    </row>
    <row r="8" spans="1:30">
      <c r="A8">
        <v>2</v>
      </c>
      <c r="B8">
        <v>2023</v>
      </c>
      <c r="C8" s="3">
        <v>5645959.5700000003</v>
      </c>
      <c r="D8" s="4">
        <v>12734000</v>
      </c>
      <c r="E8" s="4">
        <v>2327000</v>
      </c>
      <c r="F8" s="4">
        <v>99019000</v>
      </c>
      <c r="G8" s="4">
        <v>34647000</v>
      </c>
      <c r="H8" s="4">
        <v>120875000</v>
      </c>
      <c r="I8" s="4">
        <v>73347000</v>
      </c>
      <c r="J8" s="4">
        <v>220168000</v>
      </c>
      <c r="K8">
        <v>0.41</v>
      </c>
      <c r="L8" s="4">
        <v>2632000</v>
      </c>
      <c r="M8" s="4">
        <v>65341000</v>
      </c>
      <c r="O8" s="8">
        <f t="shared" si="0"/>
        <v>1.0569201700519604</v>
      </c>
      <c r="P8" s="8">
        <f t="shared" si="1"/>
        <v>2.3500540300346398</v>
      </c>
      <c r="Q8" s="8">
        <f t="shared" si="2"/>
        <v>18.273912360609394</v>
      </c>
      <c r="R8" s="8">
        <f t="shared" si="3"/>
        <v>2.1169798250930816</v>
      </c>
      <c r="S8" s="8">
        <f t="shared" si="4"/>
        <v>1.22072531534352</v>
      </c>
      <c r="T8" s="8">
        <f t="shared" si="5"/>
        <v>0.54901257221757926</v>
      </c>
      <c r="U8" s="8">
        <f t="shared" si="6"/>
        <v>7.5966173117441624E-2</v>
      </c>
      <c r="V8" s="8">
        <f t="shared" si="7"/>
        <v>0.39754806522268193</v>
      </c>
      <c r="X8" s="10">
        <v>33.18</v>
      </c>
      <c r="Y8" s="4"/>
      <c r="Z8">
        <f t="shared" si="8"/>
        <v>-57.731958762886606</v>
      </c>
      <c r="AA8">
        <f t="shared" si="9"/>
        <v>14.711240657499609</v>
      </c>
      <c r="AB8">
        <f t="shared" si="10"/>
        <v>80.926829268292693</v>
      </c>
      <c r="AC8">
        <f t="shared" si="11"/>
        <v>1.8918888145971986</v>
      </c>
      <c r="AD8">
        <f t="shared" si="12"/>
        <v>2.0995213039921632</v>
      </c>
    </row>
    <row r="9" spans="1:30" ht="14.1" customHeight="1">
      <c r="A9">
        <v>1</v>
      </c>
      <c r="B9">
        <v>2023</v>
      </c>
      <c r="C9" s="3">
        <v>5645307.0199999996</v>
      </c>
      <c r="D9" s="4">
        <v>18282000</v>
      </c>
      <c r="E9" s="4">
        <v>5543000</v>
      </c>
      <c r="F9" s="4">
        <v>100970000</v>
      </c>
      <c r="G9" s="4">
        <v>36562000</v>
      </c>
      <c r="H9" s="4">
        <v>94381000</v>
      </c>
      <c r="I9" s="4">
        <v>50078000</v>
      </c>
      <c r="J9" s="4">
        <v>195617000</v>
      </c>
      <c r="K9">
        <v>0.97</v>
      </c>
      <c r="L9" s="4">
        <v>2166000</v>
      </c>
      <c r="M9" s="4">
        <v>34927000</v>
      </c>
      <c r="O9" s="8">
        <f t="shared" si="0"/>
        <v>2.8335983068956176</v>
      </c>
      <c r="P9" s="8">
        <f t="shared" si="1"/>
        <v>5.4897494305239176</v>
      </c>
      <c r="Q9" s="8">
        <f t="shared" si="2"/>
        <v>30.319439886226888</v>
      </c>
      <c r="R9" s="8">
        <f t="shared" si="3"/>
        <v>1.3696734314315409</v>
      </c>
      <c r="S9" s="8">
        <f t="shared" si="4"/>
        <v>0.9347429929682084</v>
      </c>
      <c r="T9" s="8">
        <f t="shared" si="5"/>
        <v>0.48247851669333441</v>
      </c>
      <c r="U9" s="8">
        <f t="shared" si="6"/>
        <v>5.9241835785788524E-2</v>
      </c>
      <c r="V9" s="8">
        <f t="shared" si="7"/>
        <v>0.25701082437434231</v>
      </c>
      <c r="X9" s="10">
        <v>36.51</v>
      </c>
      <c r="Y9" s="9"/>
      <c r="Z9">
        <f t="shared" si="8"/>
        <v>11.494252873563216</v>
      </c>
      <c r="AA9">
        <f t="shared" si="9"/>
        <v>11.273939355661305</v>
      </c>
      <c r="AB9">
        <f t="shared" si="10"/>
        <v>37.639175257731956</v>
      </c>
      <c r="AC9">
        <f t="shared" si="11"/>
        <v>2.0413009735584824</v>
      </c>
      <c r="AD9">
        <f t="shared" si="12"/>
        <v>1.9452411607408142</v>
      </c>
    </row>
    <row r="10" spans="1:30">
      <c r="A10">
        <v>4</v>
      </c>
      <c r="B10">
        <v>2022</v>
      </c>
      <c r="C10" s="3">
        <v>5619074.6210000003</v>
      </c>
      <c r="D10" s="4">
        <v>24289000</v>
      </c>
      <c r="E10" s="4">
        <v>4994000</v>
      </c>
      <c r="F10" s="4">
        <v>95661000</v>
      </c>
      <c r="G10" s="4">
        <v>42138000</v>
      </c>
      <c r="H10" s="4">
        <v>101289000</v>
      </c>
      <c r="I10" s="4">
        <v>51259000</v>
      </c>
      <c r="J10" s="4">
        <v>197205000</v>
      </c>
      <c r="K10">
        <v>0.87</v>
      </c>
      <c r="L10" s="4">
        <v>416000</v>
      </c>
      <c r="M10" s="4">
        <v>35829000</v>
      </c>
      <c r="O10" s="8">
        <f t="shared" si="0"/>
        <v>2.5323901523795036</v>
      </c>
      <c r="P10" s="8">
        <f t="shared" si="1"/>
        <v>5.220518288539739</v>
      </c>
      <c r="Q10" s="8">
        <f t="shared" si="2"/>
        <v>20.5607476635514</v>
      </c>
      <c r="R10" s="8">
        <f t="shared" si="3"/>
        <v>1.2164554558830509</v>
      </c>
      <c r="S10" s="8">
        <f t="shared" si="4"/>
        <v>1.0588327531595949</v>
      </c>
      <c r="T10" s="8">
        <f t="shared" si="5"/>
        <v>0.51362287974442844</v>
      </c>
      <c r="U10" s="8">
        <f t="shared" si="6"/>
        <v>9.872324267881722E-3</v>
      </c>
      <c r="V10" s="8">
        <f t="shared" si="7"/>
        <v>0.27248459958932236</v>
      </c>
      <c r="X10" s="10">
        <v>45.44</v>
      </c>
      <c r="Y10" s="9"/>
      <c r="Z10">
        <f t="shared" si="8"/>
        <v>-42.384105960264904</v>
      </c>
      <c r="AA10">
        <f t="shared" si="9"/>
        <v>10.512196911286591</v>
      </c>
      <c r="AB10">
        <f t="shared" si="10"/>
        <v>52.229885057471265</v>
      </c>
      <c r="AC10">
        <f t="shared" si="11"/>
        <v>2.6691206529122629</v>
      </c>
      <c r="AD10">
        <f t="shared" si="12"/>
        <v>2.0518027200217435</v>
      </c>
    </row>
    <row r="11" spans="1:30">
      <c r="A11">
        <v>3</v>
      </c>
      <c r="B11">
        <v>2022</v>
      </c>
      <c r="C11" s="3">
        <v>5613314.5369999995</v>
      </c>
      <c r="D11" s="4">
        <v>22638000</v>
      </c>
      <c r="E11" s="4">
        <v>8608000</v>
      </c>
      <c r="F11" s="4">
        <v>92631000</v>
      </c>
      <c r="G11" s="4">
        <v>44314000</v>
      </c>
      <c r="H11" s="4">
        <v>102459000</v>
      </c>
      <c r="I11" s="4">
        <v>70403000</v>
      </c>
      <c r="J11" s="4">
        <v>195350000</v>
      </c>
      <c r="K11">
        <v>1.51</v>
      </c>
      <c r="L11" s="4">
        <v>1298000</v>
      </c>
      <c r="M11" s="4">
        <v>36669000</v>
      </c>
      <c r="O11" s="8">
        <f t="shared" si="0"/>
        <v>4.4064499616073709</v>
      </c>
      <c r="P11" s="8">
        <f t="shared" si="1"/>
        <v>9.2927853526357271</v>
      </c>
      <c r="Q11" s="8">
        <f t="shared" si="2"/>
        <v>38.024560473540063</v>
      </c>
      <c r="R11" s="8">
        <f t="shared" si="3"/>
        <v>1.5887304237938349</v>
      </c>
      <c r="S11" s="8">
        <f t="shared" si="4"/>
        <v>1.1060983903876671</v>
      </c>
      <c r="T11" s="8">
        <f t="shared" si="5"/>
        <v>0.52448937803941642</v>
      </c>
      <c r="U11" s="8">
        <f t="shared" si="6"/>
        <v>2.9290968993997381E-2</v>
      </c>
      <c r="V11" s="8">
        <f t="shared" si="7"/>
        <v>0.28359628770301626</v>
      </c>
      <c r="X11" s="10">
        <v>38.479999999999997</v>
      </c>
      <c r="Y11" s="9"/>
      <c r="Z11">
        <f t="shared" si="8"/>
        <v>-12.716763005780345</v>
      </c>
      <c r="AA11">
        <f t="shared" si="9"/>
        <v>9.541494097701209</v>
      </c>
      <c r="AB11">
        <f t="shared" si="10"/>
        <v>25.483443708609268</v>
      </c>
      <c r="AC11">
        <f t="shared" si="11"/>
        <v>2.3318364627798465</v>
      </c>
      <c r="AD11">
        <f t="shared" si="12"/>
        <v>2.1085813604516845</v>
      </c>
    </row>
    <row r="12" spans="1:30">
      <c r="A12">
        <v>2</v>
      </c>
      <c r="B12">
        <v>2022</v>
      </c>
      <c r="C12" s="3">
        <v>5612351.8090000004</v>
      </c>
      <c r="D12" s="4">
        <v>27742000</v>
      </c>
      <c r="E12" s="4">
        <v>9906000</v>
      </c>
      <c r="F12" s="4">
        <v>87208000</v>
      </c>
      <c r="G12" s="4">
        <v>47410000</v>
      </c>
      <c r="H12" s="4">
        <v>107821000</v>
      </c>
      <c r="I12" s="4">
        <v>67466000</v>
      </c>
      <c r="J12" s="4">
        <v>195290000</v>
      </c>
      <c r="K12">
        <v>1.73</v>
      </c>
      <c r="L12" s="4">
        <v>1780000</v>
      </c>
      <c r="M12" s="4">
        <v>40284000</v>
      </c>
      <c r="O12" s="8">
        <f t="shared" si="0"/>
        <v>5.0724563469711716</v>
      </c>
      <c r="P12" s="8">
        <f t="shared" si="1"/>
        <v>11.359049628474452</v>
      </c>
      <c r="Q12" s="8">
        <f t="shared" si="2"/>
        <v>35.70759137769447</v>
      </c>
      <c r="R12" s="8">
        <f t="shared" si="3"/>
        <v>1.4230331153765028</v>
      </c>
      <c r="S12" s="8">
        <f t="shared" si="4"/>
        <v>1.2363659297312173</v>
      </c>
      <c r="T12" s="8">
        <f t="shared" si="5"/>
        <v>0.55210712274053975</v>
      </c>
      <c r="U12" s="8">
        <f t="shared" si="6"/>
        <v>3.7544821767559584E-2</v>
      </c>
      <c r="V12" s="8">
        <f t="shared" si="7"/>
        <v>0.31597276691870863</v>
      </c>
      <c r="X12" s="10">
        <v>45.75</v>
      </c>
      <c r="Y12" s="9"/>
      <c r="Z12">
        <f t="shared" si="8"/>
        <v>26.277372262773714</v>
      </c>
      <c r="AA12">
        <f t="shared" si="9"/>
        <v>9.2554644676573439</v>
      </c>
      <c r="AB12">
        <f t="shared" si="10"/>
        <v>26.445086705202311</v>
      </c>
      <c r="AC12">
        <f t="shared" si="11"/>
        <v>2.9442837269717228</v>
      </c>
      <c r="AD12">
        <f t="shared" si="12"/>
        <v>2.1737168608384554</v>
      </c>
    </row>
    <row r="13" spans="1:30">
      <c r="A13">
        <v>1</v>
      </c>
      <c r="B13">
        <v>2022</v>
      </c>
      <c r="C13" s="3">
        <v>5610895.801</v>
      </c>
      <c r="D13" s="4">
        <v>25661000</v>
      </c>
      <c r="E13" s="4">
        <v>7864000</v>
      </c>
      <c r="F13" s="4">
        <v>82424000</v>
      </c>
      <c r="G13" s="4">
        <v>39268000</v>
      </c>
      <c r="H13" s="4">
        <v>101156000</v>
      </c>
      <c r="I13" s="4">
        <v>54420000</v>
      </c>
      <c r="J13" s="4">
        <v>183841000</v>
      </c>
      <c r="K13">
        <v>1.37</v>
      </c>
      <c r="L13" s="4">
        <v>2470000</v>
      </c>
      <c r="M13" s="4">
        <v>36301000</v>
      </c>
      <c r="O13" s="8">
        <f t="shared" si="0"/>
        <v>4.2776094559973021</v>
      </c>
      <c r="P13" s="8">
        <f t="shared" si="1"/>
        <v>9.5409104144423953</v>
      </c>
      <c r="Q13" s="8">
        <f t="shared" si="2"/>
        <v>30.645726978683609</v>
      </c>
      <c r="R13" s="8">
        <f t="shared" si="3"/>
        <v>1.3858612610777223</v>
      </c>
      <c r="S13" s="8">
        <f t="shared" si="4"/>
        <v>1.2272639037173638</v>
      </c>
      <c r="T13" s="8">
        <f t="shared" si="5"/>
        <v>0.55023634553772005</v>
      </c>
      <c r="U13" s="8">
        <f t="shared" si="6"/>
        <v>6.2901089946012026E-2</v>
      </c>
      <c r="V13" s="8">
        <f t="shared" si="7"/>
        <v>0.30575700147399454</v>
      </c>
      <c r="X13" s="10">
        <v>44.81</v>
      </c>
      <c r="Y13" s="9"/>
      <c r="Z13">
        <f t="shared" si="8"/>
        <v>132.20338983050837</v>
      </c>
      <c r="AA13">
        <f t="shared" si="9"/>
        <v>9.7979128187837574</v>
      </c>
      <c r="AB13">
        <f t="shared" si="10"/>
        <v>32.708029197080293</v>
      </c>
      <c r="AC13">
        <f t="shared" si="11"/>
        <v>3.0503765995682084</v>
      </c>
      <c r="AD13">
        <f t="shared" si="12"/>
        <v>2.2160839075997281</v>
      </c>
    </row>
    <row r="14" spans="1:30" ht="15" customHeight="1">
      <c r="A14">
        <v>4</v>
      </c>
      <c r="B14">
        <v>2021</v>
      </c>
      <c r="C14" s="3">
        <v>5623346.4709999999</v>
      </c>
      <c r="D14" s="4">
        <v>23635000</v>
      </c>
      <c r="E14" s="4">
        <v>3393000</v>
      </c>
      <c r="F14" s="4">
        <v>77201000</v>
      </c>
      <c r="G14" s="4">
        <v>42671000</v>
      </c>
      <c r="H14" s="4">
        <v>104014000</v>
      </c>
      <c r="I14" s="4">
        <v>59693000</v>
      </c>
      <c r="J14" s="4">
        <v>181476000</v>
      </c>
      <c r="K14">
        <f>3.85-SUM(K15:K17)</f>
        <v>0.5900000000000003</v>
      </c>
      <c r="L14" s="4">
        <v>1944000</v>
      </c>
      <c r="M14" s="4">
        <v>38436000</v>
      </c>
      <c r="O14" s="8">
        <f t="shared" si="0"/>
        <v>1.8696687165244992</v>
      </c>
      <c r="P14" s="8">
        <f t="shared" si="1"/>
        <v>4.3950207898861411</v>
      </c>
      <c r="Q14" s="8">
        <f t="shared" si="2"/>
        <v>14.355828220858896</v>
      </c>
      <c r="R14" s="8">
        <f t="shared" si="3"/>
        <v>1.3989126104380023</v>
      </c>
      <c r="S14" s="8">
        <f t="shared" si="4"/>
        <v>1.3473141539617361</v>
      </c>
      <c r="T14" s="8">
        <f t="shared" si="5"/>
        <v>0.57315567898785513</v>
      </c>
      <c r="U14" s="8">
        <f t="shared" si="6"/>
        <v>4.5557873028520539E-2</v>
      </c>
      <c r="V14" s="8">
        <f t="shared" si="7"/>
        <v>0.33238496329029638</v>
      </c>
      <c r="X14" s="10">
        <v>50.72</v>
      </c>
      <c r="Y14" s="9"/>
      <c r="Z14">
        <f t="shared" si="8"/>
        <v>-58.450704225352091</v>
      </c>
      <c r="AA14">
        <f t="shared" si="9"/>
        <v>12.067532600343558</v>
      </c>
      <c r="AB14">
        <f t="shared" si="10"/>
        <v>85.96610169491521</v>
      </c>
      <c r="AC14">
        <f t="shared" si="11"/>
        <v>3.6944616392160721</v>
      </c>
      <c r="AD14">
        <f t="shared" si="12"/>
        <v>2.3358764782839598</v>
      </c>
    </row>
    <row r="15" spans="1:30">
      <c r="A15">
        <v>3</v>
      </c>
      <c r="B15">
        <v>2021</v>
      </c>
      <c r="C15" s="3">
        <v>5612866.5980000002</v>
      </c>
      <c r="D15" s="4">
        <v>24094000</v>
      </c>
      <c r="E15" s="4">
        <v>8146000</v>
      </c>
      <c r="F15" s="4">
        <v>75691000</v>
      </c>
      <c r="G15" s="4">
        <v>41803000</v>
      </c>
      <c r="H15" s="4">
        <v>103221000</v>
      </c>
      <c r="I15" s="4">
        <v>57900000</v>
      </c>
      <c r="J15" s="4">
        <v>179188000</v>
      </c>
      <c r="K15">
        <v>1.42</v>
      </c>
      <c r="L15" s="4">
        <v>1966000</v>
      </c>
      <c r="M15" s="4">
        <v>39879000</v>
      </c>
      <c r="O15" s="8">
        <f t="shared" si="0"/>
        <v>4.5460633524566374</v>
      </c>
      <c r="P15" s="8">
        <f t="shared" si="1"/>
        <v>10.762177801852268</v>
      </c>
      <c r="Q15" s="8">
        <f t="shared" si="2"/>
        <v>33.80924711546443</v>
      </c>
      <c r="R15" s="8">
        <f t="shared" si="3"/>
        <v>1.3850680573164604</v>
      </c>
      <c r="S15" s="8">
        <f t="shared" si="4"/>
        <v>1.3637156332985427</v>
      </c>
      <c r="T15" s="8">
        <f t="shared" si="5"/>
        <v>0.57604861932718709</v>
      </c>
      <c r="U15" s="8">
        <f t="shared" si="6"/>
        <v>4.7030117455685E-2</v>
      </c>
      <c r="V15" s="8">
        <f t="shared" si="7"/>
        <v>0.34506359781950335</v>
      </c>
      <c r="X15" s="10">
        <v>36.619999999999997</v>
      </c>
      <c r="Y15" s="9"/>
      <c r="Z15">
        <f t="shared" si="8"/>
        <v>44.897959183673464</v>
      </c>
      <c r="AA15">
        <f t="shared" si="9"/>
        <v>8.5308863127234993</v>
      </c>
      <c r="AB15">
        <f t="shared" si="10"/>
        <v>25.788732394366196</v>
      </c>
      <c r="AC15">
        <f t="shared" si="11"/>
        <v>2.7155563385179216</v>
      </c>
      <c r="AD15">
        <f t="shared" si="12"/>
        <v>2.3061394353357731</v>
      </c>
    </row>
    <row r="16" spans="1:30">
      <c r="A16">
        <v>2</v>
      </c>
      <c r="B16">
        <v>2021</v>
      </c>
      <c r="C16" s="3">
        <v>5606688.3559999997</v>
      </c>
      <c r="D16" s="4">
        <v>18977000</v>
      </c>
      <c r="E16" s="4">
        <v>5563000</v>
      </c>
      <c r="F16" s="4">
        <v>70042000</v>
      </c>
      <c r="G16" s="4">
        <v>35664000</v>
      </c>
      <c r="H16" s="4">
        <v>99605000</v>
      </c>
      <c r="I16" s="4">
        <v>48814000</v>
      </c>
      <c r="J16" s="4">
        <v>169920000</v>
      </c>
      <c r="K16">
        <v>0.98</v>
      </c>
      <c r="L16" s="4">
        <v>2372000</v>
      </c>
      <c r="M16" s="4">
        <v>39242000</v>
      </c>
      <c r="O16" s="8">
        <f t="shared" si="0"/>
        <v>3.2738935969868175</v>
      </c>
      <c r="P16" s="8">
        <f t="shared" si="1"/>
        <v>7.9423774306844468</v>
      </c>
      <c r="Q16" s="8">
        <f t="shared" si="2"/>
        <v>29.314433261316331</v>
      </c>
      <c r="R16" s="8">
        <f t="shared" si="3"/>
        <v>1.3687191565724539</v>
      </c>
      <c r="S16" s="8">
        <f t="shared" si="4"/>
        <v>1.4220753262328318</v>
      </c>
      <c r="T16" s="8">
        <f t="shared" si="5"/>
        <v>0.5861876177024482</v>
      </c>
      <c r="U16" s="8">
        <f t="shared" si="6"/>
        <v>6.6509645580978022E-2</v>
      </c>
      <c r="V16" s="8">
        <f t="shared" si="7"/>
        <v>0.35908275685370228</v>
      </c>
      <c r="X16" s="10">
        <v>33.04</v>
      </c>
      <c r="Y16" s="9"/>
      <c r="Z16">
        <f t="shared" si="8"/>
        <v>13.953488372093023</v>
      </c>
      <c r="AA16">
        <f t="shared" si="9"/>
        <v>9.7615525785023962</v>
      </c>
      <c r="AB16">
        <f t="shared" si="10"/>
        <v>33.714285714285715</v>
      </c>
      <c r="AC16">
        <f t="shared" si="11"/>
        <v>2.6447700420067957</v>
      </c>
      <c r="AD16">
        <f t="shared" si="12"/>
        <v>2.3467205391051085</v>
      </c>
    </row>
    <row r="17" spans="1:30">
      <c r="A17">
        <v>1</v>
      </c>
      <c r="B17">
        <v>2021</v>
      </c>
      <c r="C17" s="3">
        <v>5597693.8669999996</v>
      </c>
      <c r="D17" s="4">
        <v>14582000</v>
      </c>
      <c r="E17" s="4">
        <v>4877000</v>
      </c>
      <c r="F17" s="4">
        <v>68620000</v>
      </c>
      <c r="G17" s="4">
        <v>26652000</v>
      </c>
      <c r="H17" s="4">
        <v>89953000</v>
      </c>
      <c r="I17" s="4">
        <v>39533000</v>
      </c>
      <c r="J17" s="4">
        <v>158818000</v>
      </c>
      <c r="K17">
        <v>0.86</v>
      </c>
      <c r="L17" s="4">
        <v>1768000</v>
      </c>
      <c r="M17" s="4">
        <v>39699000</v>
      </c>
      <c r="O17" s="8">
        <f t="shared" si="0"/>
        <v>3.0708106134065405</v>
      </c>
      <c r="P17" s="8">
        <f t="shared" si="1"/>
        <v>7.107257359370446</v>
      </c>
      <c r="Q17" s="8">
        <f t="shared" si="2"/>
        <v>33.44534357426965</v>
      </c>
      <c r="R17" s="8">
        <f t="shared" si="3"/>
        <v>1.4833033168242533</v>
      </c>
      <c r="S17" s="8">
        <f t="shared" si="4"/>
        <v>1.3108860390556689</v>
      </c>
      <c r="T17" s="8">
        <f t="shared" si="5"/>
        <v>0.56639045951970179</v>
      </c>
      <c r="U17" s="8">
        <f t="shared" si="6"/>
        <v>6.633648506678673E-2</v>
      </c>
      <c r="V17" s="8">
        <f t="shared" si="7"/>
        <v>0.36650079856719503</v>
      </c>
      <c r="X17" s="10">
        <v>30.27</v>
      </c>
      <c r="Y17" s="9"/>
      <c r="Z17">
        <f t="shared" si="8"/>
        <v>473.33333333333331</v>
      </c>
      <c r="AA17">
        <f t="shared" si="9"/>
        <v>11.619955654511726</v>
      </c>
      <c r="AB17">
        <f t="shared" si="10"/>
        <v>35.197674418604649</v>
      </c>
      <c r="AC17">
        <f t="shared" si="11"/>
        <v>2.4692829110185075</v>
      </c>
      <c r="AD17">
        <f t="shared" si="12"/>
        <v>2.2810186534538035</v>
      </c>
    </row>
    <row r="18" spans="1:30">
      <c r="A18">
        <v>4</v>
      </c>
      <c r="B18">
        <v>2020</v>
      </c>
      <c r="C18" s="3">
        <v>5577629.4910000004</v>
      </c>
      <c r="D18" s="4">
        <v>5691000</v>
      </c>
      <c r="E18" s="4">
        <v>846000</v>
      </c>
      <c r="F18" s="4">
        <v>63238000</v>
      </c>
      <c r="G18" s="4">
        <v>25920000</v>
      </c>
      <c r="H18" s="4">
        <v>90756000</v>
      </c>
      <c r="I18" s="4">
        <v>35067000</v>
      </c>
      <c r="J18" s="4">
        <v>154229000</v>
      </c>
      <c r="K18">
        <v>0.15</v>
      </c>
      <c r="L18" s="4">
        <v>1786000</v>
      </c>
      <c r="M18" s="4">
        <v>39836000</v>
      </c>
      <c r="O18" s="8">
        <f t="shared" si="0"/>
        <v>0.54853497072534996</v>
      </c>
      <c r="P18" s="8">
        <f t="shared" si="1"/>
        <v>1.337803219583162</v>
      </c>
      <c r="Q18" s="8">
        <f t="shared" si="2"/>
        <v>14.865577227200843</v>
      </c>
      <c r="R18" s="8">
        <f t="shared" si="3"/>
        <v>1.3528935185185185</v>
      </c>
      <c r="S18" s="8">
        <f t="shared" si="4"/>
        <v>1.4351497517315539</v>
      </c>
      <c r="T18" s="8">
        <f t="shared" si="5"/>
        <v>0.5884496430632371</v>
      </c>
      <c r="U18" s="8">
        <f t="shared" si="6"/>
        <v>6.8904320987654324E-2</v>
      </c>
      <c r="V18" s="8">
        <f t="shared" si="7"/>
        <v>0.38647961658614199</v>
      </c>
      <c r="X18" s="10">
        <v>30.43</v>
      </c>
      <c r="Y18" s="9"/>
      <c r="Z18">
        <f t="shared" si="8"/>
        <v>-61.53846153846154</v>
      </c>
      <c r="AA18">
        <f t="shared" si="9"/>
        <v>29.823803445990162</v>
      </c>
      <c r="AB18">
        <f t="shared" si="10"/>
        <v>202.86666666666667</v>
      </c>
      <c r="AC18">
        <f t="shared" si="11"/>
        <v>2.6839442330739431</v>
      </c>
      <c r="AD18">
        <f t="shared" si="12"/>
        <v>2.6345867990765046</v>
      </c>
    </row>
    <row r="19" spans="1:30">
      <c r="A19">
        <v>3</v>
      </c>
      <c r="B19">
        <v>2020</v>
      </c>
      <c r="C19" s="3">
        <v>5558396.5990000004</v>
      </c>
      <c r="D19" s="4">
        <v>12131000</v>
      </c>
      <c r="E19" s="4">
        <v>1469000</v>
      </c>
      <c r="F19" s="4">
        <v>65259000</v>
      </c>
      <c r="G19" s="4">
        <v>34154000</v>
      </c>
      <c r="H19" s="4">
        <v>113488000</v>
      </c>
      <c r="I19" s="4">
        <v>47739000</v>
      </c>
      <c r="J19" s="4">
        <v>178983000</v>
      </c>
      <c r="K19">
        <v>0.39</v>
      </c>
      <c r="L19" s="4">
        <v>1587000</v>
      </c>
      <c r="M19" s="4">
        <v>63148000</v>
      </c>
      <c r="O19" s="8">
        <f t="shared" si="0"/>
        <v>0.82074833922774793</v>
      </c>
      <c r="P19" s="8">
        <f t="shared" si="1"/>
        <v>2.2510305092017959</v>
      </c>
      <c r="Q19" s="8">
        <f t="shared" si="2"/>
        <v>12.109471601681641</v>
      </c>
      <c r="R19" s="8">
        <f t="shared" si="3"/>
        <v>1.397757217309832</v>
      </c>
      <c r="S19" s="8">
        <f t="shared" si="4"/>
        <v>1.7390398259243935</v>
      </c>
      <c r="T19" s="8">
        <f t="shared" si="5"/>
        <v>0.63407139225513043</v>
      </c>
      <c r="U19" s="8">
        <f t="shared" si="6"/>
        <v>4.6466006909878788E-2</v>
      </c>
      <c r="V19" s="8">
        <f t="shared" si="7"/>
        <v>0.49178004314406537</v>
      </c>
      <c r="X19" s="10">
        <v>28.49</v>
      </c>
      <c r="Y19" s="9"/>
      <c r="Z19">
        <f t="shared" si="8"/>
        <v>-36.065573770491795</v>
      </c>
      <c r="AA19">
        <f t="shared" si="9"/>
        <v>13.054053178263127</v>
      </c>
      <c r="AB19">
        <f t="shared" si="10"/>
        <v>73.051282051282044</v>
      </c>
      <c r="AC19">
        <f t="shared" si="11"/>
        <v>2.4266188434623577</v>
      </c>
      <c r="AD19">
        <f t="shared" si="12"/>
        <v>2.7346189797575815</v>
      </c>
    </row>
    <row r="20" spans="1:30">
      <c r="A20">
        <v>2</v>
      </c>
      <c r="B20">
        <v>2020</v>
      </c>
      <c r="C20" s="11">
        <v>5556879.807</v>
      </c>
      <c r="D20" s="4">
        <v>11801000</v>
      </c>
      <c r="E20" s="4">
        <v>3489000</v>
      </c>
      <c r="F20" s="4">
        <v>64336000</v>
      </c>
      <c r="G20" s="4">
        <v>32723000</v>
      </c>
      <c r="H20" s="4">
        <v>113370000</v>
      </c>
      <c r="I20" s="4">
        <v>46424000</v>
      </c>
      <c r="J20" s="4">
        <v>177934000</v>
      </c>
      <c r="K20">
        <v>0.61</v>
      </c>
      <c r="L20" s="4">
        <v>1801000</v>
      </c>
      <c r="M20" s="4">
        <v>63613000</v>
      </c>
      <c r="O20" s="8">
        <f t="shared" si="0"/>
        <v>1.960839412366383</v>
      </c>
      <c r="P20" s="8">
        <f t="shared" si="1"/>
        <v>5.4230912708281522</v>
      </c>
      <c r="Q20" s="8">
        <f t="shared" si="2"/>
        <v>29.565291077027371</v>
      </c>
      <c r="R20" s="8">
        <f t="shared" si="3"/>
        <v>1.4186963297986126</v>
      </c>
      <c r="S20" s="8">
        <f t="shared" si="4"/>
        <v>1.7621549365829396</v>
      </c>
      <c r="T20" s="8">
        <f t="shared" si="5"/>
        <v>0.63714635763822536</v>
      </c>
      <c r="U20" s="8">
        <f t="shared" si="6"/>
        <v>5.503774103841335E-2</v>
      </c>
      <c r="V20" s="8">
        <f t="shared" si="7"/>
        <v>0.49717465552681145</v>
      </c>
      <c r="X20" s="10">
        <v>25.14</v>
      </c>
      <c r="Y20" s="9"/>
      <c r="Z20">
        <f t="shared" si="8"/>
        <v>0</v>
      </c>
      <c r="AA20">
        <f t="shared" si="9"/>
        <v>11.837976302684517</v>
      </c>
      <c r="AB20">
        <f t="shared" si="10"/>
        <v>41.213114754098363</v>
      </c>
      <c r="AC20">
        <f t="shared" si="11"/>
        <v>2.1714119365204549</v>
      </c>
      <c r="AD20">
        <f t="shared" si="12"/>
        <v>2.675562670977369</v>
      </c>
    </row>
    <row r="21" spans="1:30">
      <c r="A21">
        <v>1</v>
      </c>
      <c r="B21">
        <v>2020</v>
      </c>
      <c r="C21" s="11">
        <v>5554833.7539999997</v>
      </c>
      <c r="D21" s="4">
        <v>12028000</v>
      </c>
      <c r="E21" s="4">
        <v>3355000</v>
      </c>
      <c r="F21" s="4">
        <v>65026000</v>
      </c>
      <c r="G21" s="4">
        <v>33890000</v>
      </c>
      <c r="H21" s="4">
        <v>100998000</v>
      </c>
      <c r="I21" s="4">
        <v>34738000</v>
      </c>
      <c r="J21" s="4">
        <v>166336000</v>
      </c>
      <c r="K21">
        <v>0.61</v>
      </c>
      <c r="L21" s="4">
        <v>2151000</v>
      </c>
      <c r="M21" s="4">
        <v>52288000</v>
      </c>
      <c r="O21" s="8">
        <f t="shared" si="0"/>
        <v>2.0170017314351676</v>
      </c>
      <c r="P21" s="8">
        <f t="shared" si="1"/>
        <v>5.159474671669793</v>
      </c>
      <c r="Q21" s="8">
        <f t="shared" si="2"/>
        <v>27.893249085467243</v>
      </c>
      <c r="R21" s="8">
        <f t="shared" si="3"/>
        <v>1.0250221304219533</v>
      </c>
      <c r="S21" s="8">
        <f t="shared" si="4"/>
        <v>1.5531941069725956</v>
      </c>
      <c r="T21" s="8">
        <f t="shared" si="5"/>
        <v>0.60719267025779144</v>
      </c>
      <c r="U21" s="8">
        <f t="shared" si="6"/>
        <v>6.3470050162289765E-2</v>
      </c>
      <c r="V21" s="8">
        <f t="shared" si="7"/>
        <v>0.44570980445641611</v>
      </c>
      <c r="X21" s="10">
        <v>24.84</v>
      </c>
      <c r="Y21" s="9"/>
      <c r="Z21">
        <f t="shared" si="8"/>
        <v>-710</v>
      </c>
      <c r="AA21">
        <f t="shared" si="9"/>
        <v>11.47173848099102</v>
      </c>
      <c r="AB21">
        <f t="shared" si="10"/>
        <v>40.721311475409834</v>
      </c>
      <c r="AC21">
        <f t="shared" si="11"/>
        <v>2.1219523029151413</v>
      </c>
      <c r="AD21">
        <f t="shared" si="12"/>
        <v>2.5676652415956696</v>
      </c>
    </row>
    <row r="22" spans="1:30">
      <c r="A22">
        <v>4</v>
      </c>
      <c r="B22">
        <v>2019</v>
      </c>
      <c r="C22" s="11">
        <v>5547639.0049999999</v>
      </c>
      <c r="D22" s="4">
        <v>12688000</v>
      </c>
      <c r="E22" s="4">
        <v>-584000</v>
      </c>
      <c r="F22" s="4">
        <v>63143000</v>
      </c>
      <c r="G22" s="4">
        <v>37304000</v>
      </c>
      <c r="H22" s="4">
        <v>104147000</v>
      </c>
      <c r="I22" s="4">
        <v>32803000</v>
      </c>
      <c r="J22" s="4">
        <v>167594000</v>
      </c>
      <c r="K22">
        <v>-0.1</v>
      </c>
      <c r="L22" s="4">
        <v>1121000</v>
      </c>
      <c r="M22" s="4">
        <v>52150000</v>
      </c>
      <c r="O22" s="8">
        <f t="shared" si="0"/>
        <v>-0.34846116209410838</v>
      </c>
      <c r="P22" s="8">
        <f t="shared" si="1"/>
        <v>-0.92488478532854002</v>
      </c>
      <c r="Q22" s="8">
        <f t="shared" si="2"/>
        <v>-4.6027742749054221</v>
      </c>
      <c r="R22" s="8">
        <f t="shared" si="3"/>
        <v>0.87934269783401242</v>
      </c>
      <c r="S22" s="8">
        <f t="shared" si="4"/>
        <v>1.649383146191977</v>
      </c>
      <c r="T22" s="8">
        <f t="shared" si="5"/>
        <v>0.62142439466806687</v>
      </c>
      <c r="U22" s="8">
        <f t="shared" si="6"/>
        <v>3.0050396740295946E-2</v>
      </c>
      <c r="V22" s="8">
        <f t="shared" si="7"/>
        <v>0.45232581336247646</v>
      </c>
      <c r="X22" s="10">
        <v>29.52</v>
      </c>
      <c r="Y22" s="9"/>
      <c r="Z22">
        <f t="shared" si="8"/>
        <v>-107.35294117647058</v>
      </c>
      <c r="AA22">
        <f t="shared" si="9"/>
        <v>12.907180282755359</v>
      </c>
      <c r="AB22">
        <f t="shared" si="10"/>
        <v>-295.2</v>
      </c>
      <c r="AC22">
        <f t="shared" si="11"/>
        <v>2.5935781231110338</v>
      </c>
      <c r="AD22">
        <f t="shared" si="12"/>
        <v>2.6767812742505108</v>
      </c>
    </row>
    <row r="23" spans="1:30">
      <c r="A23">
        <v>3</v>
      </c>
      <c r="B23">
        <v>2019</v>
      </c>
      <c r="C23" s="11">
        <v>5534122.3640000001</v>
      </c>
      <c r="D23" s="4">
        <v>12680000</v>
      </c>
      <c r="E23" s="4">
        <v>7680000</v>
      </c>
      <c r="F23" s="4">
        <v>65103000</v>
      </c>
      <c r="G23" s="4">
        <v>36974000</v>
      </c>
      <c r="H23" s="4">
        <v>105050000</v>
      </c>
      <c r="I23" s="4">
        <v>33459000</v>
      </c>
      <c r="J23" s="4">
        <v>170446000</v>
      </c>
      <c r="K23">
        <v>1.36</v>
      </c>
      <c r="L23" s="4">
        <v>2785000</v>
      </c>
      <c r="M23" s="4">
        <v>52661000</v>
      </c>
      <c r="O23" s="8">
        <f t="shared" si="0"/>
        <v>4.5058258920713889</v>
      </c>
      <c r="P23" s="8">
        <f t="shared" si="1"/>
        <v>11.79669139670983</v>
      </c>
      <c r="Q23" s="8">
        <f t="shared" si="2"/>
        <v>60.56782334384858</v>
      </c>
      <c r="R23" s="8">
        <f t="shared" si="3"/>
        <v>0.90493319630010283</v>
      </c>
      <c r="S23" s="8">
        <f t="shared" si="4"/>
        <v>1.6135969156567285</v>
      </c>
      <c r="T23" s="8">
        <f t="shared" si="5"/>
        <v>0.61632423172148365</v>
      </c>
      <c r="U23" s="8">
        <f t="shared" si="6"/>
        <v>7.5323200086547304E-2</v>
      </c>
      <c r="V23" s="8">
        <f t="shared" si="7"/>
        <v>0.44717400903501919</v>
      </c>
      <c r="X23" s="10">
        <v>26.81</v>
      </c>
      <c r="Y23" s="9"/>
      <c r="Z23">
        <f t="shared" si="8"/>
        <v>52.808988764044948</v>
      </c>
      <c r="AA23">
        <f t="shared" si="9"/>
        <v>11.701089951012618</v>
      </c>
      <c r="AB23">
        <f t="shared" si="10"/>
        <v>19.713235294117645</v>
      </c>
      <c r="AC23">
        <f t="shared" si="11"/>
        <v>2.2790012837939879</v>
      </c>
      <c r="AD23">
        <f t="shared" si="12"/>
        <v>2.5086785555197149</v>
      </c>
    </row>
    <row r="24" spans="1:30">
      <c r="A24">
        <v>2</v>
      </c>
      <c r="B24">
        <v>2019</v>
      </c>
      <c r="C24" s="3">
        <v>5531048.3530000001</v>
      </c>
      <c r="D24" s="4">
        <v>13264000</v>
      </c>
      <c r="E24" s="4">
        <v>5046000</v>
      </c>
      <c r="F24" s="4">
        <v>59568000</v>
      </c>
      <c r="G24" s="4">
        <v>32030000</v>
      </c>
      <c r="H24" s="4">
        <v>96275000</v>
      </c>
      <c r="I24" s="4">
        <v>47073000</v>
      </c>
      <c r="J24" s="4">
        <v>156199000</v>
      </c>
      <c r="K24">
        <v>0.89</v>
      </c>
      <c r="L24" s="4">
        <v>1784000</v>
      </c>
      <c r="M24" s="4">
        <v>46675000</v>
      </c>
      <c r="O24" s="8">
        <f t="shared" si="0"/>
        <v>3.2304944333830563</v>
      </c>
      <c r="P24" s="8">
        <f t="shared" si="1"/>
        <v>8.4709911361804995</v>
      </c>
      <c r="Q24" s="8">
        <f t="shared" si="2"/>
        <v>38.042822677925209</v>
      </c>
      <c r="R24" s="8">
        <f t="shared" si="3"/>
        <v>1.4696534498907274</v>
      </c>
      <c r="S24" s="8">
        <f t="shared" si="4"/>
        <v>1.6162201181842599</v>
      </c>
      <c r="T24" s="8">
        <f t="shared" si="5"/>
        <v>0.61636118028924636</v>
      </c>
      <c r="U24" s="8">
        <f t="shared" si="6"/>
        <v>5.5697783328129878E-2</v>
      </c>
      <c r="V24" s="8">
        <f t="shared" si="7"/>
        <v>0.43932306128403753</v>
      </c>
      <c r="X24" s="10">
        <v>32.03</v>
      </c>
      <c r="Y24" s="9"/>
      <c r="Z24">
        <v>0</v>
      </c>
      <c r="AA24">
        <f t="shared" si="9"/>
        <v>13.356414260147016</v>
      </c>
      <c r="AB24">
        <f t="shared" si="10"/>
        <v>35.988764044943821</v>
      </c>
      <c r="AC24">
        <f t="shared" si="11"/>
        <v>2.9740712924152231</v>
      </c>
      <c r="AD24">
        <f t="shared" si="12"/>
        <v>2.615666129465485</v>
      </c>
    </row>
    <row r="25" spans="1:30">
      <c r="A25">
        <v>1</v>
      </c>
      <c r="B25">
        <v>2019</v>
      </c>
      <c r="C25" s="11">
        <v>5559929.1900000004</v>
      </c>
      <c r="D25" s="4">
        <v>13118000</v>
      </c>
      <c r="E25" s="4">
        <v>3884000</v>
      </c>
      <c r="F25" s="4">
        <v>58806000</v>
      </c>
      <c r="G25" s="4">
        <v>29423000</v>
      </c>
      <c r="H25" s="4">
        <v>96263000</v>
      </c>
      <c r="I25" s="4">
        <v>45290000</v>
      </c>
      <c r="J25" s="4">
        <v>155421000</v>
      </c>
      <c r="K25">
        <v>0.68</v>
      </c>
      <c r="L25" s="4">
        <v>1937000</v>
      </c>
      <c r="M25" s="4">
        <v>45143000</v>
      </c>
      <c r="O25" s="8">
        <f t="shared" si="0"/>
        <v>2.4990187941140518</v>
      </c>
      <c r="P25" s="8">
        <f t="shared" si="1"/>
        <v>6.6047682209298371</v>
      </c>
      <c r="Q25" s="8">
        <f t="shared" si="2"/>
        <v>29.608171977435582</v>
      </c>
      <c r="R25" s="8">
        <f t="shared" si="3"/>
        <v>1.5392719980967271</v>
      </c>
      <c r="S25" s="8">
        <f t="shared" si="4"/>
        <v>1.6369588137264905</v>
      </c>
      <c r="T25" s="8">
        <f t="shared" si="5"/>
        <v>0.619369325895471</v>
      </c>
      <c r="U25" s="8">
        <f t="shared" si="6"/>
        <v>6.583285185059308E-2</v>
      </c>
      <c r="V25" s="8">
        <f t="shared" si="7"/>
        <v>0.43428027205648922</v>
      </c>
      <c r="X25" s="10">
        <v>31.12</v>
      </c>
      <c r="Y25" s="9"/>
      <c r="Z25">
        <f t="shared" si="8"/>
        <v>-1233.3333333333408</v>
      </c>
      <c r="AA25">
        <f t="shared" si="9"/>
        <v>13.189891476810493</v>
      </c>
      <c r="AB25">
        <f t="shared" si="10"/>
        <v>45.764705882352942</v>
      </c>
      <c r="AC25">
        <f t="shared" si="11"/>
        <v>2.9423017445974908</v>
      </c>
      <c r="AD25">
        <f t="shared" si="12"/>
        <v>2.6769632350440431</v>
      </c>
    </row>
    <row r="26" spans="1:30">
      <c r="A26">
        <v>4</v>
      </c>
      <c r="B26">
        <v>2018</v>
      </c>
      <c r="C26" s="11">
        <v>5551804.79</v>
      </c>
      <c r="D26" s="4">
        <v>13977000</v>
      </c>
      <c r="E26" s="4">
        <v>-394000</v>
      </c>
      <c r="F26" s="4">
        <v>63407000</v>
      </c>
      <c r="G26" s="4">
        <v>31858000</v>
      </c>
      <c r="H26" s="4">
        <v>95664000</v>
      </c>
      <c r="I26" s="4">
        <v>49926000</v>
      </c>
      <c r="J26" s="4">
        <v>159422000</v>
      </c>
      <c r="K26">
        <f>1.87-SUM(K27:K29)</f>
        <v>-5.9999999999999609E-2</v>
      </c>
      <c r="L26" s="4">
        <v>1139000</v>
      </c>
      <c r="M26" s="4">
        <v>41740000</v>
      </c>
      <c r="O26" s="8">
        <f t="shared" si="0"/>
        <v>-0.24714280337720013</v>
      </c>
      <c r="P26" s="8">
        <f t="shared" si="1"/>
        <v>-0.62138249720062455</v>
      </c>
      <c r="Q26" s="8">
        <f t="shared" si="2"/>
        <v>-2.8189167918723621</v>
      </c>
      <c r="R26" s="8">
        <f t="shared" si="3"/>
        <v>1.5671416912549438</v>
      </c>
      <c r="S26" s="8">
        <f t="shared" si="4"/>
        <v>1.5087293201066128</v>
      </c>
      <c r="T26" s="8">
        <f t="shared" si="5"/>
        <v>0.60006774472782931</v>
      </c>
      <c r="U26" s="8">
        <f t="shared" si="6"/>
        <v>3.5752401280683029E-2</v>
      </c>
      <c r="V26" s="8">
        <f t="shared" si="7"/>
        <v>0.39696805424786252</v>
      </c>
      <c r="X26" s="10">
        <v>31.71</v>
      </c>
      <c r="Y26" s="9"/>
      <c r="Z26">
        <f t="shared" si="8"/>
        <v>-108.69565217391299</v>
      </c>
      <c r="AA26">
        <f t="shared" si="9"/>
        <v>12.595530506610862</v>
      </c>
      <c r="AB26">
        <f t="shared" si="10"/>
        <v>-528.50000000000341</v>
      </c>
      <c r="AC26">
        <f t="shared" si="11"/>
        <v>2.7764715235052915</v>
      </c>
      <c r="AD26">
        <f t="shared" si="12"/>
        <v>2.5806298989070608</v>
      </c>
    </row>
    <row r="27" spans="1:30">
      <c r="A27">
        <v>3</v>
      </c>
      <c r="B27">
        <v>2018</v>
      </c>
      <c r="C27" s="11">
        <v>5780474.5779999997</v>
      </c>
      <c r="D27" s="4">
        <v>13298000</v>
      </c>
      <c r="E27" s="4">
        <v>4114000</v>
      </c>
      <c r="F27" s="4">
        <v>71319000</v>
      </c>
      <c r="G27" s="4">
        <v>29013000</v>
      </c>
      <c r="H27" s="4">
        <v>96174000</v>
      </c>
      <c r="I27" s="4">
        <v>41583000</v>
      </c>
      <c r="J27" s="4">
        <v>167838000</v>
      </c>
      <c r="K27">
        <v>0.69</v>
      </c>
      <c r="L27" s="4">
        <v>3559000</v>
      </c>
      <c r="M27" s="4">
        <v>41037000</v>
      </c>
      <c r="O27" s="8">
        <f t="shared" si="0"/>
        <v>2.4511731550661948</v>
      </c>
      <c r="P27" s="8">
        <f t="shared" si="1"/>
        <v>5.7684488004599057</v>
      </c>
      <c r="Q27" s="8">
        <f t="shared" si="2"/>
        <v>30.936983004963153</v>
      </c>
      <c r="R27" s="8">
        <f t="shared" si="3"/>
        <v>1.4332540585254885</v>
      </c>
      <c r="S27" s="8">
        <f t="shared" si="4"/>
        <v>1.3485046060657049</v>
      </c>
      <c r="T27" s="8">
        <f t="shared" si="5"/>
        <v>0.5730168376648912</v>
      </c>
      <c r="U27" s="8">
        <f t="shared" si="6"/>
        <v>0.12266914831282529</v>
      </c>
      <c r="V27" s="8">
        <f t="shared" si="7"/>
        <v>0.36524084161059489</v>
      </c>
      <c r="X27" s="10">
        <v>31.77</v>
      </c>
      <c r="Y27" s="9"/>
      <c r="Z27">
        <f t="shared" si="8"/>
        <v>6.1538461538461418</v>
      </c>
      <c r="AA27">
        <f t="shared" si="9"/>
        <v>13.810022359983455</v>
      </c>
      <c r="AB27">
        <f t="shared" si="10"/>
        <v>46.04347826086957</v>
      </c>
      <c r="AC27">
        <f t="shared" si="11"/>
        <v>2.5749895167214905</v>
      </c>
      <c r="AD27">
        <f t="shared" si="12"/>
        <v>2.3333052903153439</v>
      </c>
    </row>
    <row r="28" spans="1:30">
      <c r="A28">
        <v>2</v>
      </c>
      <c r="B28">
        <v>2018</v>
      </c>
      <c r="C28" s="3">
        <v>5862109.5029999996</v>
      </c>
      <c r="D28" s="4">
        <v>13466000</v>
      </c>
      <c r="E28" s="4">
        <v>3872000</v>
      </c>
      <c r="F28" s="4">
        <v>69778000</v>
      </c>
      <c r="G28" s="4">
        <v>32156000</v>
      </c>
      <c r="H28" s="4">
        <v>94856000</v>
      </c>
      <c r="I28" s="4">
        <v>37303000</v>
      </c>
      <c r="J28" s="4">
        <v>164980000</v>
      </c>
      <c r="K28">
        <v>0.65</v>
      </c>
      <c r="L28" s="4">
        <v>2704000</v>
      </c>
      <c r="M28" s="4">
        <v>40518000</v>
      </c>
      <c r="O28" s="8">
        <f t="shared" si="0"/>
        <v>2.3469511455934051</v>
      </c>
      <c r="P28" s="8">
        <f t="shared" si="1"/>
        <v>5.5490269139270261</v>
      </c>
      <c r="Q28" s="8">
        <f t="shared" si="2"/>
        <v>28.753898707856823</v>
      </c>
      <c r="R28" s="8">
        <f t="shared" si="3"/>
        <v>1.1600634407264585</v>
      </c>
      <c r="S28" s="8">
        <f t="shared" si="4"/>
        <v>1.3593969445957179</v>
      </c>
      <c r="T28" s="8">
        <f t="shared" si="5"/>
        <v>0.57495453994423562</v>
      </c>
      <c r="U28" s="8">
        <f t="shared" si="6"/>
        <v>8.4090060952854831E-2</v>
      </c>
      <c r="V28" s="8">
        <f t="shared" si="7"/>
        <v>0.36735693044172046</v>
      </c>
      <c r="X28" s="10">
        <v>25.93</v>
      </c>
      <c r="Y28" s="9"/>
      <c r="Z28">
        <f t="shared" si="8"/>
        <v>10.169491525423737</v>
      </c>
      <c r="AA28">
        <f t="shared" si="9"/>
        <v>11.288021640634932</v>
      </c>
      <c r="AB28">
        <f t="shared" si="10"/>
        <v>39.892307692307689</v>
      </c>
      <c r="AC28">
        <f t="shared" si="11"/>
        <v>2.1784014934906417</v>
      </c>
      <c r="AD28">
        <f t="shared" si="12"/>
        <v>2.3617185932528879</v>
      </c>
    </row>
    <row r="29" spans="1:30">
      <c r="A29">
        <v>1</v>
      </c>
      <c r="B29">
        <v>2018</v>
      </c>
      <c r="C29" s="3">
        <v>5849571.0480000004</v>
      </c>
      <c r="D29" s="4">
        <v>12906000</v>
      </c>
      <c r="E29" s="4">
        <v>3561000</v>
      </c>
      <c r="F29" s="4">
        <v>70184000</v>
      </c>
      <c r="G29" s="4">
        <v>27365000</v>
      </c>
      <c r="H29" s="4">
        <v>94071000</v>
      </c>
      <c r="I29" s="4">
        <v>34835000</v>
      </c>
      <c r="J29" s="4">
        <v>164612000</v>
      </c>
      <c r="K29">
        <v>0.59</v>
      </c>
      <c r="L29" s="4">
        <v>2302000</v>
      </c>
      <c r="M29" s="4">
        <v>40841000</v>
      </c>
      <c r="O29" s="8">
        <f t="shared" si="0"/>
        <v>2.1632687774888826</v>
      </c>
      <c r="P29" s="8">
        <f t="shared" si="1"/>
        <v>5.0738059956685282</v>
      </c>
      <c r="Q29" s="8">
        <f t="shared" si="2"/>
        <v>27.591817759181776</v>
      </c>
      <c r="R29" s="8">
        <f t="shared" si="3"/>
        <v>1.272976429746026</v>
      </c>
      <c r="S29" s="8">
        <f t="shared" si="4"/>
        <v>1.3403482275162431</v>
      </c>
      <c r="T29" s="8">
        <f t="shared" si="5"/>
        <v>0.57147109566738752</v>
      </c>
      <c r="U29" s="8">
        <f t="shared" si="6"/>
        <v>8.4122053718253237E-2</v>
      </c>
      <c r="V29" s="8">
        <f t="shared" si="7"/>
        <v>0.36785408691736093</v>
      </c>
      <c r="X29" s="10">
        <v>25.12</v>
      </c>
      <c r="Y29" s="9"/>
      <c r="Z29">
        <f t="shared" si="8"/>
        <v>-70.935960591133011</v>
      </c>
      <c r="AA29">
        <f t="shared" si="9"/>
        <v>11.385497034384008</v>
      </c>
      <c r="AB29">
        <f t="shared" si="10"/>
        <v>42.576271186440685</v>
      </c>
      <c r="AC29">
        <f t="shared" si="11"/>
        <v>2.0936570261848857</v>
      </c>
      <c r="AD29">
        <f t="shared" si="12"/>
        <v>2.396621737148068</v>
      </c>
    </row>
    <row r="30" spans="1:30">
      <c r="D30" s="4"/>
      <c r="J30" s="4">
        <v>171797000</v>
      </c>
      <c r="K30">
        <f>2.03</f>
        <v>2.0299999999999998</v>
      </c>
    </row>
    <row r="31" spans="1:30">
      <c r="B31" s="2"/>
      <c r="C31" s="3">
        <f>AVERAGE(C2:C29)</f>
        <v>5629026.6878571436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>
        <f t="shared" ref="O31:AD31" si="13">AVERAGE(O2:O29)</f>
        <v>1.9981173987327809</v>
      </c>
      <c r="P31">
        <f t="shared" si="13"/>
        <v>4.7082841294291091</v>
      </c>
      <c r="Q31">
        <f t="shared" si="13"/>
        <v>20.860661709022366</v>
      </c>
      <c r="R31">
        <f t="shared" si="13"/>
        <v>1.3401272131808899</v>
      </c>
      <c r="S31">
        <f t="shared" si="13"/>
        <v>1.399778434534493</v>
      </c>
      <c r="T31">
        <f t="shared" si="13"/>
        <v>0.57947543780897348</v>
      </c>
      <c r="U31">
        <f t="shared" si="13"/>
        <v>5.4991360568098925E-2</v>
      </c>
      <c r="V31">
        <f t="shared" si="13"/>
        <v>0.38871401333375238</v>
      </c>
      <c r="Z31">
        <f t="shared" si="13"/>
        <v>193.84628698773579</v>
      </c>
      <c r="AA31">
        <f t="shared" si="13"/>
        <v>11.988065365228911</v>
      </c>
      <c r="AB31">
        <f t="shared" si="13"/>
        <v>114.71502731846876</v>
      </c>
      <c r="AC31">
        <f t="shared" si="13"/>
        <v>2.3735142807016341</v>
      </c>
      <c r="AD31">
        <f t="shared" si="13"/>
        <v>2.3958875827257877</v>
      </c>
    </row>
  </sheetData>
  <pageMargins left="0.7" right="0.7" top="0.75" bottom="0.75" header="0.3" footer="0.3"/>
  <ignoredErrors>
    <ignoredError sqref="K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5DB9-C6B6-401B-AF5A-CD80E405093C}">
  <dimension ref="A1:AD36"/>
  <sheetViews>
    <sheetView topLeftCell="A14" workbookViewId="0">
      <selection activeCell="C31" sqref="C31"/>
    </sheetView>
  </sheetViews>
  <sheetFormatPr defaultColWidth="8.88671875" defaultRowHeight="14.4"/>
  <cols>
    <col min="1" max="1" width="8.33203125" customWidth="1"/>
    <col min="2" max="2" width="11.6640625" customWidth="1"/>
    <col min="3" max="3" width="11" bestFit="1" customWidth="1"/>
    <col min="4" max="4" width="13.88671875" customWidth="1"/>
    <col min="6" max="9" width="9.88671875" bestFit="1" customWidth="1"/>
    <col min="10" max="10" width="14.33203125" style="6" customWidth="1"/>
    <col min="12" max="12" width="20" style="4" customWidth="1"/>
    <col min="13" max="13" width="14.33203125" style="4" customWidth="1"/>
    <col min="15" max="15" width="9.6640625" bestFit="1" customWidth="1"/>
    <col min="16" max="16" width="10.6640625" style="6" bestFit="1" customWidth="1"/>
    <col min="17" max="17" width="10.6640625" bestFit="1" customWidth="1"/>
    <col min="18" max="22" width="9" bestFit="1" customWidth="1"/>
  </cols>
  <sheetData>
    <row r="1" spans="1:30" ht="43.2">
      <c r="A1" t="s">
        <v>1</v>
      </c>
      <c r="B1" t="s">
        <v>2</v>
      </c>
      <c r="C1" s="1" t="s">
        <v>16</v>
      </c>
      <c r="D1" s="2" t="s">
        <v>33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7" t="s">
        <v>26</v>
      </c>
      <c r="K1" s="3" t="s">
        <v>27</v>
      </c>
      <c r="L1" s="4" t="s">
        <v>28</v>
      </c>
      <c r="M1" s="4" t="s">
        <v>34</v>
      </c>
      <c r="N1" s="3"/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 t="s">
        <v>8</v>
      </c>
      <c r="U1" s="8" t="s">
        <v>9</v>
      </c>
      <c r="V1" s="8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390700</v>
      </c>
      <c r="D2" s="4">
        <v>1113500</v>
      </c>
      <c r="E2" s="4">
        <v>151700</v>
      </c>
      <c r="F2" s="4">
        <v>2102600</v>
      </c>
      <c r="G2" s="4">
        <v>2932000</v>
      </c>
      <c r="H2" s="4">
        <v>4381900</v>
      </c>
      <c r="I2" s="4">
        <v>4301400</v>
      </c>
      <c r="J2" s="4">
        <v>6484500</v>
      </c>
      <c r="K2">
        <v>0.37</v>
      </c>
      <c r="L2" s="4">
        <v>606100</v>
      </c>
      <c r="M2" s="5">
        <v>2528900</v>
      </c>
      <c r="O2" s="8">
        <f>(E2/J2)*100</f>
        <v>2.3394247821728738</v>
      </c>
      <c r="P2" s="8">
        <f>(E2/F2)*100</f>
        <v>7.2148768191762578</v>
      </c>
      <c r="Q2" s="8">
        <f>(E2/D2)*100</f>
        <v>13.623709025594971</v>
      </c>
      <c r="R2" s="8">
        <f>I2/G2</f>
        <v>1.4670532060027286</v>
      </c>
      <c r="S2" s="8">
        <f>H2/F2</f>
        <v>2.0840388090935034</v>
      </c>
      <c r="T2" s="8">
        <f>H2/J2</f>
        <v>0.67574986506284218</v>
      </c>
      <c r="U2" s="8">
        <f>L2/G2</f>
        <v>0.20671896316507504</v>
      </c>
      <c r="V2" s="8">
        <f>M2/(M2+F2)</f>
        <v>0.54602180718989524</v>
      </c>
      <c r="X2" s="10">
        <v>77.77</v>
      </c>
      <c r="Y2" s="4"/>
      <c r="Z2">
        <f>((K2-K3)/K3)*100</f>
        <v>8.8235294117646959</v>
      </c>
      <c r="AA2">
        <f>X2*C2/D2</f>
        <v>27.287596766951054</v>
      </c>
      <c r="AB2">
        <f>X2/K2</f>
        <v>210.18918918918919</v>
      </c>
      <c r="AC2">
        <f>X2*C2/F2</f>
        <v>14.451031579948635</v>
      </c>
      <c r="AD2">
        <f>0.5*(J2+J3)/F2</f>
        <v>3.052958242176353</v>
      </c>
    </row>
    <row r="3" spans="1:30">
      <c r="A3">
        <v>3</v>
      </c>
      <c r="B3">
        <v>2024</v>
      </c>
      <c r="C3">
        <v>390600</v>
      </c>
      <c r="D3" s="4">
        <v>994200</v>
      </c>
      <c r="E3" s="4">
        <v>134600</v>
      </c>
      <c r="F3" s="4">
        <v>1979000</v>
      </c>
      <c r="G3" s="4">
        <v>1734500</v>
      </c>
      <c r="H3" s="4">
        <v>4374800</v>
      </c>
      <c r="I3" s="4">
        <v>4262800</v>
      </c>
      <c r="J3" s="4">
        <v>6353800</v>
      </c>
      <c r="K3">
        <v>0.34</v>
      </c>
      <c r="L3" s="4">
        <v>621200</v>
      </c>
      <c r="M3" s="5">
        <v>2533000</v>
      </c>
      <c r="O3" s="8">
        <f t="shared" ref="O3:O29" si="0">(E3/J3)*100</f>
        <v>2.1184173250653151</v>
      </c>
      <c r="P3" s="8">
        <f t="shared" ref="P3:P29" si="1">(E3/F3)*100</f>
        <v>6.801414855987872</v>
      </c>
      <c r="Q3" s="8">
        <f t="shared" ref="Q3:Q29" si="2">(E3/D3)*100</f>
        <v>13.538523435928385</v>
      </c>
      <c r="R3" s="8">
        <f t="shared" ref="R3:R29" si="3">I3/G3</f>
        <v>2.4576535024502739</v>
      </c>
      <c r="S3" s="8">
        <f t="shared" ref="S3:S29" si="4">H3/F3</f>
        <v>2.210611419909045</v>
      </c>
      <c r="T3" s="8">
        <f t="shared" ref="T3:T29" si="5">H3/J3</f>
        <v>0.68853284648556767</v>
      </c>
      <c r="U3" s="8">
        <f t="shared" ref="U3:U29" si="6">L3/G3</f>
        <v>0.35814355722110119</v>
      </c>
      <c r="V3" s="8">
        <f t="shared" ref="V3:V29" si="7">M3/(M3+F3)</f>
        <v>0.56139184397163122</v>
      </c>
      <c r="X3" s="10">
        <v>67.040000000000006</v>
      </c>
      <c r="Y3" s="4"/>
      <c r="Z3">
        <f t="shared" ref="Z3:Z29" si="8">((K3-K4)/K4)*100</f>
        <v>-2.8571428571428439</v>
      </c>
      <c r="AA3">
        <f t="shared" ref="AA3:AA29" si="9">X3*C3/D3</f>
        <v>26.338587809293909</v>
      </c>
      <c r="AB3">
        <f t="shared" ref="AB3:AB29" si="10">X3/K3</f>
        <v>197.1764705882353</v>
      </c>
      <c r="AC3">
        <f t="shared" ref="AC3:AC29" si="11">X3*C3/F3</f>
        <v>13.231846387064175</v>
      </c>
      <c r="AD3">
        <f t="shared" ref="AD3:AD29" si="12">0.5*(J3+J4)/F3</f>
        <v>3.3231430015159171</v>
      </c>
    </row>
    <row r="4" spans="1:30">
      <c r="A4">
        <v>2</v>
      </c>
      <c r="B4">
        <v>2024</v>
      </c>
      <c r="C4">
        <v>400700</v>
      </c>
      <c r="D4" s="4">
        <v>1004300</v>
      </c>
      <c r="E4" s="4">
        <v>143500</v>
      </c>
      <c r="F4" s="4">
        <v>2434300</v>
      </c>
      <c r="G4" s="4">
        <v>1722200</v>
      </c>
      <c r="H4" s="4">
        <v>4364900</v>
      </c>
      <c r="I4" s="4">
        <v>4848400</v>
      </c>
      <c r="J4" s="4">
        <v>6799200</v>
      </c>
      <c r="K4">
        <v>0.35</v>
      </c>
      <c r="L4" s="4">
        <v>939200</v>
      </c>
      <c r="M4" s="5">
        <v>2536200</v>
      </c>
      <c r="O4" s="8">
        <f t="shared" si="0"/>
        <v>2.1105424167549125</v>
      </c>
      <c r="P4" s="8">
        <f t="shared" si="1"/>
        <v>5.8949184570513085</v>
      </c>
      <c r="Q4" s="8">
        <f t="shared" si="2"/>
        <v>14.288559195459523</v>
      </c>
      <c r="R4" s="8">
        <f t="shared" si="3"/>
        <v>2.8152363256300079</v>
      </c>
      <c r="S4" s="8">
        <f t="shared" si="4"/>
        <v>1.7930822002218296</v>
      </c>
      <c r="T4" s="8">
        <f t="shared" si="5"/>
        <v>0.64197258501000121</v>
      </c>
      <c r="U4" s="8">
        <f t="shared" si="6"/>
        <v>0.54534897224480317</v>
      </c>
      <c r="V4" s="8">
        <f t="shared" si="7"/>
        <v>0.51025047781913291</v>
      </c>
      <c r="X4" s="10">
        <v>113.38</v>
      </c>
      <c r="Y4" s="4"/>
      <c r="Z4">
        <f t="shared" si="8"/>
        <v>-2.7777777777777803</v>
      </c>
      <c r="AA4">
        <f t="shared" si="9"/>
        <v>45.236847555511304</v>
      </c>
      <c r="AB4">
        <f t="shared" si="10"/>
        <v>323.94285714285718</v>
      </c>
      <c r="AC4">
        <f t="shared" si="11"/>
        <v>18.663010310972354</v>
      </c>
      <c r="AD4">
        <f t="shared" si="12"/>
        <v>2.7279710799819248</v>
      </c>
    </row>
    <row r="5" spans="1:30">
      <c r="A5">
        <v>1</v>
      </c>
      <c r="B5">
        <v>2024</v>
      </c>
      <c r="C5">
        <v>396100</v>
      </c>
      <c r="D5" s="4">
        <v>921000</v>
      </c>
      <c r="E5" s="4">
        <v>146400</v>
      </c>
      <c r="F5" s="4">
        <v>2246800</v>
      </c>
      <c r="G5" s="4">
        <v>1594200</v>
      </c>
      <c r="H5" s="4">
        <v>4235400</v>
      </c>
      <c r="I5" s="4">
        <v>4620700</v>
      </c>
      <c r="J5" s="4">
        <v>6482200</v>
      </c>
      <c r="K5">
        <v>0.36</v>
      </c>
      <c r="L5" s="4">
        <v>851200</v>
      </c>
      <c r="M5" s="5">
        <v>2532500</v>
      </c>
      <c r="O5" s="8">
        <f t="shared" si="0"/>
        <v>2.2584924871185708</v>
      </c>
      <c r="P5" s="8">
        <f t="shared" si="1"/>
        <v>6.5159337724764104</v>
      </c>
      <c r="Q5" s="8">
        <f t="shared" si="2"/>
        <v>15.895765472312704</v>
      </c>
      <c r="R5" s="8">
        <f t="shared" si="3"/>
        <v>2.8984443608079289</v>
      </c>
      <c r="S5" s="8">
        <f t="shared" si="4"/>
        <v>1.8850810040947126</v>
      </c>
      <c r="T5" s="8">
        <f t="shared" si="5"/>
        <v>0.65338928141680297</v>
      </c>
      <c r="U5" s="8">
        <f t="shared" si="6"/>
        <v>0.53393551624639313</v>
      </c>
      <c r="V5" s="8">
        <f t="shared" si="7"/>
        <v>0.52988931433473518</v>
      </c>
      <c r="X5" s="10">
        <v>138.69999999999999</v>
      </c>
      <c r="Y5" s="4"/>
      <c r="Z5">
        <f t="shared" si="8"/>
        <v>-40.983606557377051</v>
      </c>
      <c r="AA5">
        <f t="shared" si="9"/>
        <v>59.651541802388699</v>
      </c>
      <c r="AB5">
        <f t="shared" si="10"/>
        <v>385.27777777777777</v>
      </c>
      <c r="AC5">
        <f t="shared" si="11"/>
        <v>24.452140822503111</v>
      </c>
      <c r="AD5">
        <f t="shared" si="12"/>
        <v>2.836634324372441</v>
      </c>
    </row>
    <row r="6" spans="1:30">
      <c r="A6">
        <v>4</v>
      </c>
      <c r="B6">
        <v>2023</v>
      </c>
      <c r="C6">
        <v>385400</v>
      </c>
      <c r="D6" s="4">
        <v>1034500</v>
      </c>
      <c r="E6" s="4">
        <v>256300</v>
      </c>
      <c r="F6" s="4">
        <v>2068600</v>
      </c>
      <c r="G6" s="4">
        <v>1556000</v>
      </c>
      <c r="H6" s="4">
        <v>4195900</v>
      </c>
      <c r="I6" s="4">
        <v>4425900</v>
      </c>
      <c r="J6" s="4">
        <v>6264500</v>
      </c>
      <c r="K6">
        <v>0.61</v>
      </c>
      <c r="L6" s="4">
        <v>566300</v>
      </c>
      <c r="M6" s="5">
        <v>2525400</v>
      </c>
      <c r="O6" s="8">
        <f t="shared" si="0"/>
        <v>4.0913081650570682</v>
      </c>
      <c r="P6" s="8">
        <f t="shared" si="1"/>
        <v>12.390022237261917</v>
      </c>
      <c r="Q6" s="8">
        <f t="shared" si="2"/>
        <v>24.775253745770904</v>
      </c>
      <c r="R6" s="8">
        <f t="shared" si="3"/>
        <v>2.844408740359897</v>
      </c>
      <c r="S6" s="8">
        <f t="shared" si="4"/>
        <v>2.0283766798801119</v>
      </c>
      <c r="T6" s="8">
        <f t="shared" si="5"/>
        <v>0.66979008699816422</v>
      </c>
      <c r="U6" s="8">
        <f t="shared" si="6"/>
        <v>0.36394601542416455</v>
      </c>
      <c r="V6" s="8">
        <f t="shared" si="7"/>
        <v>0.54971702220287333</v>
      </c>
      <c r="X6" s="10">
        <v>124.09</v>
      </c>
      <c r="Y6" s="9"/>
      <c r="Z6">
        <f t="shared" si="8"/>
        <v>110.34482758620692</v>
      </c>
      <c r="AA6">
        <f t="shared" si="9"/>
        <v>46.229372643789269</v>
      </c>
      <c r="AB6">
        <f t="shared" si="10"/>
        <v>203.42622950819674</v>
      </c>
      <c r="AC6">
        <f t="shared" si="11"/>
        <v>23.119155950884657</v>
      </c>
      <c r="AD6">
        <f t="shared" si="12"/>
        <v>3.1085516774630184</v>
      </c>
    </row>
    <row r="7" spans="1:30">
      <c r="A7">
        <v>3</v>
      </c>
      <c r="B7">
        <v>2023</v>
      </c>
      <c r="C7">
        <v>386400</v>
      </c>
      <c r="D7" s="4">
        <v>975000</v>
      </c>
      <c r="E7" s="4">
        <v>120700</v>
      </c>
      <c r="F7" s="4">
        <v>2267900</v>
      </c>
      <c r="G7" s="4">
        <v>1678600</v>
      </c>
      <c r="H7" s="4">
        <v>4328300</v>
      </c>
      <c r="I7" s="4">
        <v>4698400</v>
      </c>
      <c r="J7" s="4">
        <v>6596200</v>
      </c>
      <c r="K7">
        <v>0.28999999999999998</v>
      </c>
      <c r="L7" s="4">
        <v>643700</v>
      </c>
      <c r="M7" s="5">
        <v>2661000</v>
      </c>
      <c r="O7" s="8">
        <f t="shared" si="0"/>
        <v>1.8298414238500955</v>
      </c>
      <c r="P7" s="8">
        <f t="shared" si="1"/>
        <v>5.3221041492129286</v>
      </c>
      <c r="Q7" s="8">
        <f t="shared" si="2"/>
        <v>12.37948717948718</v>
      </c>
      <c r="R7" s="8">
        <f t="shared" si="3"/>
        <v>2.7989991659716429</v>
      </c>
      <c r="S7" s="8">
        <f t="shared" si="4"/>
        <v>1.9085056660346575</v>
      </c>
      <c r="T7" s="8">
        <f t="shared" si="5"/>
        <v>0.65618083138776873</v>
      </c>
      <c r="U7" s="8">
        <f t="shared" si="6"/>
        <v>0.38347432384129632</v>
      </c>
      <c r="V7" s="8">
        <f t="shared" si="7"/>
        <v>0.53987705167481592</v>
      </c>
      <c r="X7" s="10">
        <v>93.3</v>
      </c>
      <c r="Y7" s="4"/>
      <c r="Z7">
        <f t="shared" si="8"/>
        <v>3.5714285714285547</v>
      </c>
      <c r="AA7">
        <f t="shared" si="9"/>
        <v>36.975507692307694</v>
      </c>
      <c r="AB7">
        <f t="shared" si="10"/>
        <v>321.72413793103448</v>
      </c>
      <c r="AC7">
        <f t="shared" si="11"/>
        <v>15.896256448697033</v>
      </c>
      <c r="AD7">
        <f t="shared" si="12"/>
        <v>2.9580007936857888</v>
      </c>
    </row>
    <row r="8" spans="1:30">
      <c r="A8">
        <v>2</v>
      </c>
      <c r="B8">
        <v>2023</v>
      </c>
      <c r="C8">
        <v>386100</v>
      </c>
      <c r="D8" s="4">
        <v>871300</v>
      </c>
      <c r="E8" s="4">
        <v>115900</v>
      </c>
      <c r="F8" s="4">
        <v>2100400</v>
      </c>
      <c r="G8" s="4">
        <v>2069699.9999999998</v>
      </c>
      <c r="H8" s="4">
        <v>4720300</v>
      </c>
      <c r="I8" s="4">
        <v>5002900</v>
      </c>
      <c r="J8" s="4">
        <v>6820700</v>
      </c>
      <c r="K8">
        <v>0.28000000000000003</v>
      </c>
      <c r="L8" s="4">
        <v>1194900</v>
      </c>
      <c r="M8" s="5">
        <v>3313100</v>
      </c>
      <c r="O8" s="8">
        <f t="shared" si="0"/>
        <v>1.6992390810327385</v>
      </c>
      <c r="P8" s="8">
        <f t="shared" si="1"/>
        <v>5.5179965720815085</v>
      </c>
      <c r="Q8" s="8">
        <f t="shared" si="2"/>
        <v>13.301962584643636</v>
      </c>
      <c r="R8" s="8">
        <f t="shared" si="3"/>
        <v>2.4172102237039188</v>
      </c>
      <c r="S8" s="8">
        <f t="shared" si="4"/>
        <v>2.2473338411731101</v>
      </c>
      <c r="T8" s="8">
        <f t="shared" si="5"/>
        <v>0.6920550676616769</v>
      </c>
      <c r="U8" s="8">
        <f t="shared" si="6"/>
        <v>0.57733004783301933</v>
      </c>
      <c r="V8" s="8">
        <f t="shared" si="7"/>
        <v>0.61200701948831626</v>
      </c>
      <c r="X8" s="10">
        <v>128.51</v>
      </c>
      <c r="Y8" s="4"/>
      <c r="Z8">
        <f t="shared" si="8"/>
        <v>133.33333333333337</v>
      </c>
      <c r="AA8">
        <f t="shared" si="9"/>
        <v>56.946758866062204</v>
      </c>
      <c r="AB8">
        <f t="shared" si="10"/>
        <v>458.96428571428567</v>
      </c>
      <c r="AC8">
        <f t="shared" si="11"/>
        <v>23.622981812988002</v>
      </c>
      <c r="AD8">
        <f t="shared" si="12"/>
        <v>2.9367263378404114</v>
      </c>
    </row>
    <row r="9" spans="1:30">
      <c r="A9">
        <v>1</v>
      </c>
      <c r="B9">
        <v>2023</v>
      </c>
      <c r="C9">
        <v>387600</v>
      </c>
      <c r="D9" s="4">
        <v>741500</v>
      </c>
      <c r="E9" s="4">
        <v>48600</v>
      </c>
      <c r="F9" s="4">
        <v>2233000</v>
      </c>
      <c r="G9" s="4">
        <v>1865000</v>
      </c>
      <c r="H9" s="4">
        <v>3282900</v>
      </c>
      <c r="I9" s="4">
        <v>3767400</v>
      </c>
      <c r="J9" s="4">
        <v>5515900</v>
      </c>
      <c r="K9">
        <v>0.12</v>
      </c>
      <c r="L9" s="4">
        <v>623200</v>
      </c>
      <c r="M9" s="5">
        <v>2083600</v>
      </c>
      <c r="O9" s="8">
        <f t="shared" si="0"/>
        <v>0.88108921481535196</v>
      </c>
      <c r="P9" s="8">
        <f t="shared" si="1"/>
        <v>2.1764442454097628</v>
      </c>
      <c r="Q9" s="8">
        <f t="shared" si="2"/>
        <v>6.5542818610923801</v>
      </c>
      <c r="R9" s="8">
        <f t="shared" si="3"/>
        <v>2.0200536193029492</v>
      </c>
      <c r="S9" s="8">
        <f t="shared" si="4"/>
        <v>1.4701746529332735</v>
      </c>
      <c r="T9" s="8">
        <f t="shared" si="5"/>
        <v>0.59517032578545659</v>
      </c>
      <c r="U9" s="8">
        <f t="shared" si="6"/>
        <v>0.33415549597855226</v>
      </c>
      <c r="V9" s="8">
        <f t="shared" si="7"/>
        <v>0.48269471343186765</v>
      </c>
      <c r="X9" s="10">
        <v>116.18</v>
      </c>
      <c r="Y9" s="9"/>
      <c r="Z9">
        <f t="shared" si="8"/>
        <v>-42.857142857142854</v>
      </c>
      <c r="AA9">
        <f t="shared" si="9"/>
        <v>60.730098449089681</v>
      </c>
      <c r="AB9">
        <f t="shared" si="10"/>
        <v>968.16666666666674</v>
      </c>
      <c r="AC9">
        <f t="shared" si="11"/>
        <v>20.166309001343485</v>
      </c>
      <c r="AD9">
        <f t="shared" si="12"/>
        <v>2.4423645320197043</v>
      </c>
    </row>
    <row r="10" spans="1:30">
      <c r="A10">
        <v>4</v>
      </c>
      <c r="B10">
        <v>2022</v>
      </c>
      <c r="C10">
        <v>386300</v>
      </c>
      <c r="D10" s="4">
        <v>815200</v>
      </c>
      <c r="E10" s="4">
        <v>91800</v>
      </c>
      <c r="F10" s="4">
        <v>2131800</v>
      </c>
      <c r="G10" s="4">
        <v>1839300</v>
      </c>
      <c r="H10" s="4">
        <v>3259900</v>
      </c>
      <c r="I10" s="4">
        <v>3668800</v>
      </c>
      <c r="J10" s="4">
        <v>5391700</v>
      </c>
      <c r="K10">
        <v>0.21</v>
      </c>
      <c r="L10" s="4">
        <v>642300</v>
      </c>
      <c r="M10" s="5">
        <v>2085400</v>
      </c>
      <c r="O10" s="8">
        <f t="shared" si="0"/>
        <v>1.7026169853663966</v>
      </c>
      <c r="P10" s="8">
        <f t="shared" si="1"/>
        <v>4.3062200956937797</v>
      </c>
      <c r="Q10" s="8">
        <f t="shared" si="2"/>
        <v>11.261040235525025</v>
      </c>
      <c r="R10" s="8">
        <f t="shared" si="3"/>
        <v>1.9946718860436035</v>
      </c>
      <c r="S10" s="8">
        <f t="shared" si="4"/>
        <v>1.5291772211276855</v>
      </c>
      <c r="T10" s="8">
        <f t="shared" si="5"/>
        <v>0.60461450006491457</v>
      </c>
      <c r="U10" s="8">
        <f t="shared" si="6"/>
        <v>0.34920893818300441</v>
      </c>
      <c r="V10" s="8">
        <f t="shared" si="7"/>
        <v>0.49449871952954566</v>
      </c>
      <c r="X10" s="10">
        <v>113.24</v>
      </c>
      <c r="Y10" s="9"/>
      <c r="Z10">
        <f t="shared" si="8"/>
        <v>-12.5</v>
      </c>
      <c r="AA10">
        <f t="shared" si="9"/>
        <v>53.661202158979393</v>
      </c>
      <c r="AB10">
        <f t="shared" si="10"/>
        <v>539.23809523809518</v>
      </c>
      <c r="AC10">
        <f t="shared" si="11"/>
        <v>20.520035650623885</v>
      </c>
      <c r="AD10">
        <f t="shared" si="12"/>
        <v>2.4136645088657471</v>
      </c>
    </row>
    <row r="11" spans="1:30">
      <c r="A11">
        <v>3</v>
      </c>
      <c r="B11">
        <v>2022</v>
      </c>
      <c r="C11">
        <v>386200</v>
      </c>
      <c r="D11" s="4">
        <v>769600</v>
      </c>
      <c r="E11" s="4">
        <v>101200</v>
      </c>
      <c r="F11" s="4">
        <v>1824500</v>
      </c>
      <c r="G11" s="4">
        <v>900500</v>
      </c>
      <c r="H11" s="4">
        <v>3074700</v>
      </c>
      <c r="I11" s="4">
        <v>3398500</v>
      </c>
      <c r="J11" s="4">
        <v>4899200</v>
      </c>
      <c r="K11">
        <v>0.24</v>
      </c>
      <c r="L11" s="4">
        <v>698100</v>
      </c>
      <c r="M11" s="5">
        <v>2071800.0000000002</v>
      </c>
      <c r="O11" s="8">
        <f t="shared" si="0"/>
        <v>2.0656433703461792</v>
      </c>
      <c r="P11" s="8">
        <f t="shared" si="1"/>
        <v>5.5467251301726499</v>
      </c>
      <c r="Q11" s="8">
        <f t="shared" si="2"/>
        <v>13.149688149688149</v>
      </c>
      <c r="R11" s="8">
        <f t="shared" si="3"/>
        <v>3.774014436424209</v>
      </c>
      <c r="S11" s="8">
        <f t="shared" si="4"/>
        <v>1.685228829816388</v>
      </c>
      <c r="T11" s="8">
        <f t="shared" si="5"/>
        <v>0.62759225996080992</v>
      </c>
      <c r="U11" s="8">
        <f t="shared" si="6"/>
        <v>0.77523598001110494</v>
      </c>
      <c r="V11" s="8">
        <f t="shared" si="7"/>
        <v>0.53173523599312178</v>
      </c>
      <c r="X11" s="10">
        <v>80.540000000000006</v>
      </c>
      <c r="Y11" s="9"/>
      <c r="Z11">
        <f t="shared" si="8"/>
        <v>100</v>
      </c>
      <c r="AA11">
        <f t="shared" si="9"/>
        <v>40.416512474012478</v>
      </c>
      <c r="AB11">
        <f t="shared" si="10"/>
        <v>335.58333333333337</v>
      </c>
      <c r="AC11">
        <f t="shared" si="11"/>
        <v>17.048258701013978</v>
      </c>
      <c r="AD11">
        <f t="shared" si="12"/>
        <v>2.7724308029597151</v>
      </c>
    </row>
    <row r="12" spans="1:30">
      <c r="A12">
        <v>2</v>
      </c>
      <c r="B12">
        <v>2022</v>
      </c>
      <c r="C12">
        <v>392600</v>
      </c>
      <c r="D12" s="4">
        <v>696200</v>
      </c>
      <c r="E12" s="4">
        <v>50900</v>
      </c>
      <c r="F12" s="4">
        <v>2255900</v>
      </c>
      <c r="G12" s="4">
        <v>807000</v>
      </c>
      <c r="H12" s="4">
        <v>2961500</v>
      </c>
      <c r="I12" s="4">
        <v>3808700</v>
      </c>
      <c r="J12" s="4">
        <v>5217400</v>
      </c>
      <c r="K12">
        <v>0.12</v>
      </c>
      <c r="L12" s="4">
        <v>735400</v>
      </c>
      <c r="M12" s="5">
        <v>2076199.9999999998</v>
      </c>
      <c r="O12" s="8">
        <f t="shared" si="0"/>
        <v>0.97558170736382099</v>
      </c>
      <c r="P12" s="8">
        <f t="shared" si="1"/>
        <v>2.2563056873088345</v>
      </c>
      <c r="Q12" s="8">
        <f t="shared" si="2"/>
        <v>7.3111174949727094</v>
      </c>
      <c r="R12" s="8">
        <f t="shared" si="3"/>
        <v>4.7195786864931843</v>
      </c>
      <c r="S12" s="8">
        <f t="shared" si="4"/>
        <v>1.3127798218006117</v>
      </c>
      <c r="T12" s="8">
        <f t="shared" si="5"/>
        <v>0.56761988730018786</v>
      </c>
      <c r="U12" s="8">
        <f t="shared" si="6"/>
        <v>0.91127633209417591</v>
      </c>
      <c r="V12" s="8">
        <f t="shared" si="7"/>
        <v>0.47925948154474729</v>
      </c>
      <c r="X12" s="10">
        <v>74.53</v>
      </c>
      <c r="Y12" s="9"/>
      <c r="Z12">
        <f t="shared" si="8"/>
        <v>-47.826086956521742</v>
      </c>
      <c r="AA12">
        <f t="shared" si="9"/>
        <v>42.028839413961506</v>
      </c>
      <c r="AB12">
        <f t="shared" si="10"/>
        <v>621.08333333333337</v>
      </c>
      <c r="AC12">
        <f t="shared" si="11"/>
        <v>12.970644975397846</v>
      </c>
      <c r="AD12">
        <f t="shared" si="12"/>
        <v>2.2772286005585354</v>
      </c>
    </row>
    <row r="13" spans="1:30">
      <c r="A13">
        <v>1</v>
      </c>
      <c r="B13">
        <v>2022</v>
      </c>
      <c r="C13">
        <v>392400</v>
      </c>
      <c r="D13" s="4">
        <v>628800</v>
      </c>
      <c r="E13" s="4">
        <v>97300</v>
      </c>
      <c r="F13" s="4">
        <v>2189300</v>
      </c>
      <c r="G13" s="4">
        <v>711400</v>
      </c>
      <c r="H13" s="4">
        <v>2867700</v>
      </c>
      <c r="I13" s="4">
        <v>3746600</v>
      </c>
      <c r="J13" s="4">
        <v>5057000</v>
      </c>
      <c r="K13">
        <v>0.23</v>
      </c>
      <c r="L13" s="4">
        <v>716000</v>
      </c>
      <c r="M13" s="5">
        <v>2080100</v>
      </c>
      <c r="O13" s="8">
        <f t="shared" si="0"/>
        <v>1.9240656515720784</v>
      </c>
      <c r="P13" s="8">
        <f t="shared" si="1"/>
        <v>4.4443429406659662</v>
      </c>
      <c r="Q13" s="8">
        <f t="shared" si="2"/>
        <v>15.473918575063614</v>
      </c>
      <c r="R13" s="8">
        <f t="shared" si="3"/>
        <v>5.2665167275794209</v>
      </c>
      <c r="S13" s="8">
        <f t="shared" si="4"/>
        <v>1.309870734938108</v>
      </c>
      <c r="T13" s="8">
        <f t="shared" si="5"/>
        <v>0.56707534111133084</v>
      </c>
      <c r="U13" s="8">
        <f t="shared" si="6"/>
        <v>1.0064661231374754</v>
      </c>
      <c r="V13" s="8">
        <f t="shared" si="7"/>
        <v>0.48721131774956666</v>
      </c>
      <c r="X13" s="10">
        <v>127.9</v>
      </c>
      <c r="Y13" s="9"/>
      <c r="Z13">
        <f t="shared" si="8"/>
        <v>-2400</v>
      </c>
      <c r="AA13">
        <f t="shared" si="9"/>
        <v>79.815458015267183</v>
      </c>
      <c r="AB13">
        <f t="shared" si="10"/>
        <v>556.08695652173913</v>
      </c>
      <c r="AC13">
        <f t="shared" si="11"/>
        <v>22.92420408349701</v>
      </c>
      <c r="AD13">
        <f t="shared" si="12"/>
        <v>2.281619695793176</v>
      </c>
    </row>
    <row r="14" spans="1:30">
      <c r="A14">
        <v>4</v>
      </c>
      <c r="B14">
        <v>2021</v>
      </c>
      <c r="C14">
        <v>388000</v>
      </c>
      <c r="D14" s="4">
        <v>698200</v>
      </c>
      <c r="E14" s="4">
        <v>-5300</v>
      </c>
      <c r="F14" s="4">
        <v>2042100</v>
      </c>
      <c r="G14" s="4">
        <v>720800</v>
      </c>
      <c r="H14" s="4">
        <v>2891200</v>
      </c>
      <c r="I14" s="4">
        <v>3684400</v>
      </c>
      <c r="J14" s="4">
        <v>4933300</v>
      </c>
      <c r="K14">
        <v>-0.01</v>
      </c>
      <c r="L14" s="4">
        <v>1052600</v>
      </c>
      <c r="M14" s="5">
        <v>2100900</v>
      </c>
      <c r="O14" s="8">
        <f t="shared" si="0"/>
        <v>-0.10743315833215089</v>
      </c>
      <c r="P14" s="8">
        <f t="shared" si="1"/>
        <v>-0.25953675138337984</v>
      </c>
      <c r="Q14" s="8">
        <f t="shared" si="2"/>
        <v>-0.75909481523918654</v>
      </c>
      <c r="R14" s="8">
        <f t="shared" si="3"/>
        <v>5.111542730299667</v>
      </c>
      <c r="S14" s="8">
        <f t="shared" si="4"/>
        <v>1.4157974633955241</v>
      </c>
      <c r="T14" s="8">
        <f t="shared" si="5"/>
        <v>0.58605801390549939</v>
      </c>
      <c r="U14" s="8">
        <f t="shared" si="6"/>
        <v>1.4603218645948945</v>
      </c>
      <c r="V14" s="8">
        <f t="shared" si="7"/>
        <v>0.50709630702389574</v>
      </c>
      <c r="X14" s="10">
        <v>134.24</v>
      </c>
      <c r="Y14" s="9"/>
      <c r="Z14">
        <f t="shared" si="8"/>
        <v>-104.76190476190477</v>
      </c>
      <c r="AA14">
        <f t="shared" si="9"/>
        <v>74.599140647378974</v>
      </c>
      <c r="AB14">
        <f t="shared" si="10"/>
        <v>-13424</v>
      </c>
      <c r="AC14">
        <f t="shared" si="11"/>
        <v>25.505665736251899</v>
      </c>
      <c r="AD14">
        <f t="shared" si="12"/>
        <v>2.3772587042750111</v>
      </c>
    </row>
    <row r="15" spans="1:30">
      <c r="A15">
        <v>3</v>
      </c>
      <c r="B15">
        <v>2021</v>
      </c>
      <c r="C15">
        <v>387600</v>
      </c>
      <c r="D15" s="4">
        <v>650200</v>
      </c>
      <c r="E15" s="4">
        <v>87300</v>
      </c>
      <c r="F15" s="4">
        <v>2136100</v>
      </c>
      <c r="G15" s="4">
        <v>734900</v>
      </c>
      <c r="H15" s="4">
        <v>2639800</v>
      </c>
      <c r="I15" s="4">
        <v>3656200</v>
      </c>
      <c r="J15" s="4">
        <v>4775900</v>
      </c>
      <c r="K15">
        <v>0.21</v>
      </c>
      <c r="L15" s="4">
        <v>1444300</v>
      </c>
      <c r="M15" s="5">
        <v>1825700</v>
      </c>
      <c r="O15" s="8">
        <f t="shared" si="0"/>
        <v>1.8279277204296573</v>
      </c>
      <c r="P15" s="8">
        <f t="shared" si="1"/>
        <v>4.086887318009456</v>
      </c>
      <c r="Q15" s="8">
        <f t="shared" si="2"/>
        <v>13.426637957551524</v>
      </c>
      <c r="R15" s="8">
        <f t="shared" si="3"/>
        <v>4.9750986528779428</v>
      </c>
      <c r="S15" s="8">
        <f t="shared" si="4"/>
        <v>1.2358035672487242</v>
      </c>
      <c r="T15" s="8">
        <f t="shared" si="5"/>
        <v>0.55273351619590028</v>
      </c>
      <c r="U15" s="8">
        <f t="shared" si="6"/>
        <v>1.9653014015512316</v>
      </c>
      <c r="V15" s="8">
        <f t="shared" si="7"/>
        <v>0.46082588722297946</v>
      </c>
      <c r="X15" s="10">
        <v>136.71</v>
      </c>
      <c r="Y15" s="9"/>
      <c r="Z15">
        <f t="shared" si="8"/>
        <v>10.52631578947368</v>
      </c>
      <c r="AA15">
        <f t="shared" si="9"/>
        <v>81.496148877268539</v>
      </c>
      <c r="AB15">
        <f t="shared" si="10"/>
        <v>651.00000000000011</v>
      </c>
      <c r="AC15">
        <f t="shared" si="11"/>
        <v>24.806327419128319</v>
      </c>
      <c r="AD15">
        <f t="shared" si="12"/>
        <v>2.1721127288048314</v>
      </c>
    </row>
    <row r="16" spans="1:30">
      <c r="A16">
        <v>2</v>
      </c>
      <c r="B16">
        <v>2021</v>
      </c>
      <c r="C16">
        <v>386800</v>
      </c>
      <c r="D16" s="4">
        <v>595100</v>
      </c>
      <c r="E16" s="4">
        <v>78400</v>
      </c>
      <c r="F16" s="4">
        <v>1997600</v>
      </c>
      <c r="G16" s="4">
        <v>600700</v>
      </c>
      <c r="H16" s="4">
        <v>2506200</v>
      </c>
      <c r="I16" s="4">
        <v>3474200</v>
      </c>
      <c r="J16" s="4">
        <v>4503800</v>
      </c>
      <c r="K16">
        <v>0.19</v>
      </c>
      <c r="L16" s="4">
        <v>1158800</v>
      </c>
      <c r="M16" s="5">
        <v>1836600</v>
      </c>
      <c r="O16" s="8">
        <f t="shared" si="0"/>
        <v>1.7407522536524711</v>
      </c>
      <c r="P16" s="8">
        <f t="shared" si="1"/>
        <v>3.9247096515818978</v>
      </c>
      <c r="Q16" s="8">
        <f t="shared" si="2"/>
        <v>13.174256427491176</v>
      </c>
      <c r="R16" s="8">
        <f t="shared" si="3"/>
        <v>5.7835858165473617</v>
      </c>
      <c r="S16" s="8">
        <f t="shared" si="4"/>
        <v>1.2546055266319585</v>
      </c>
      <c r="T16" s="8">
        <f t="shared" si="5"/>
        <v>0.55646343088058969</v>
      </c>
      <c r="U16" s="8">
        <f t="shared" si="6"/>
        <v>1.9290827368070584</v>
      </c>
      <c r="V16" s="8">
        <f t="shared" si="7"/>
        <v>0.47900474675290805</v>
      </c>
      <c r="X16" s="10">
        <v>106.75</v>
      </c>
      <c r="Y16" s="9"/>
      <c r="Z16">
        <f t="shared" si="8"/>
        <v>35.714285714285701</v>
      </c>
      <c r="AA16">
        <f t="shared" si="9"/>
        <v>69.384809275751977</v>
      </c>
      <c r="AB16">
        <f t="shared" si="10"/>
        <v>561.84210526315792</v>
      </c>
      <c r="AC16">
        <f t="shared" si="11"/>
        <v>20.6702543051662</v>
      </c>
      <c r="AD16">
        <f t="shared" si="12"/>
        <v>2.226071285542651</v>
      </c>
    </row>
    <row r="17" spans="1:30">
      <c r="A17">
        <v>1</v>
      </c>
      <c r="B17">
        <v>2021</v>
      </c>
      <c r="C17">
        <v>386800</v>
      </c>
      <c r="D17" s="4">
        <v>505000</v>
      </c>
      <c r="E17" s="4">
        <v>56500</v>
      </c>
      <c r="F17" s="4">
        <v>1903200</v>
      </c>
      <c r="G17" s="4">
        <v>604100</v>
      </c>
      <c r="H17" s="4">
        <v>2486600</v>
      </c>
      <c r="I17" s="4">
        <v>3445100</v>
      </c>
      <c r="J17" s="4">
        <v>4389800</v>
      </c>
      <c r="K17">
        <v>0.14000000000000001</v>
      </c>
      <c r="L17" s="4">
        <v>733800</v>
      </c>
      <c r="M17" s="5">
        <v>1818300</v>
      </c>
      <c r="O17" s="8">
        <f t="shared" si="0"/>
        <v>1.2870745819855118</v>
      </c>
      <c r="P17" s="8">
        <f t="shared" si="1"/>
        <v>2.9686843211433374</v>
      </c>
      <c r="Q17" s="8">
        <f t="shared" si="2"/>
        <v>11.188118811881189</v>
      </c>
      <c r="R17" s="8">
        <f t="shared" si="3"/>
        <v>5.7028637642774376</v>
      </c>
      <c r="S17" s="8">
        <f t="shared" si="4"/>
        <v>1.3065363598150483</v>
      </c>
      <c r="T17" s="8">
        <f t="shared" si="5"/>
        <v>0.56644949656020771</v>
      </c>
      <c r="U17" s="8">
        <f t="shared" si="6"/>
        <v>1.21469955305413</v>
      </c>
      <c r="V17" s="8">
        <f t="shared" si="7"/>
        <v>0.48859330914953647</v>
      </c>
      <c r="X17" s="10">
        <v>89.85</v>
      </c>
      <c r="Y17" s="9"/>
      <c r="Z17">
        <f t="shared" si="8"/>
        <v>-85.714285714285708</v>
      </c>
      <c r="AA17">
        <f t="shared" si="9"/>
        <v>68.81976237623762</v>
      </c>
      <c r="AB17">
        <f t="shared" si="10"/>
        <v>641.78571428571422</v>
      </c>
      <c r="AC17">
        <f t="shared" si="11"/>
        <v>18.260813366960907</v>
      </c>
      <c r="AD17">
        <f t="shared" si="12"/>
        <v>2.2804487179487181</v>
      </c>
    </row>
    <row r="18" spans="1:30">
      <c r="A18">
        <v>4</v>
      </c>
      <c r="B18">
        <v>2020</v>
      </c>
      <c r="C18">
        <v>384400</v>
      </c>
      <c r="D18" s="4">
        <v>568900</v>
      </c>
      <c r="E18" s="4">
        <v>411300</v>
      </c>
      <c r="F18" s="4">
        <v>1826500</v>
      </c>
      <c r="G18" s="4">
        <v>614100</v>
      </c>
      <c r="H18" s="4">
        <v>2464000</v>
      </c>
      <c r="I18" s="4">
        <v>3424800</v>
      </c>
      <c r="J18" s="4">
        <v>4290500</v>
      </c>
      <c r="K18">
        <v>0.98</v>
      </c>
      <c r="L18" s="4">
        <v>817600</v>
      </c>
      <c r="M18" s="12">
        <v>1785500</v>
      </c>
      <c r="O18" s="8">
        <f t="shared" si="0"/>
        <v>9.5862953035776712</v>
      </c>
      <c r="P18" s="8">
        <f t="shared" si="1"/>
        <v>22.518477963317821</v>
      </c>
      <c r="Q18" s="8">
        <f t="shared" si="2"/>
        <v>72.297416066092453</v>
      </c>
      <c r="R18" s="8">
        <f t="shared" si="3"/>
        <v>5.576941866145579</v>
      </c>
      <c r="S18" s="8">
        <f t="shared" si="4"/>
        <v>1.3490281960032851</v>
      </c>
      <c r="T18" s="8">
        <f t="shared" si="5"/>
        <v>0.57429204055471395</v>
      </c>
      <c r="U18" s="8">
        <f t="shared" si="6"/>
        <v>1.3313792541931282</v>
      </c>
      <c r="V18" s="8">
        <f t="shared" si="7"/>
        <v>0.49432447397563678</v>
      </c>
      <c r="X18" s="10">
        <v>92.43</v>
      </c>
      <c r="Y18" s="9"/>
      <c r="Z18">
        <f t="shared" si="8"/>
        <v>444.44444444444446</v>
      </c>
      <c r="AA18">
        <f t="shared" si="9"/>
        <v>62.454020038671118</v>
      </c>
      <c r="AB18">
        <f t="shared" si="10"/>
        <v>94.316326530612258</v>
      </c>
      <c r="AC18">
        <f t="shared" si="11"/>
        <v>19.452555160142349</v>
      </c>
      <c r="AD18">
        <f t="shared" si="12"/>
        <v>2.2238434163701069</v>
      </c>
    </row>
    <row r="19" spans="1:30">
      <c r="A19">
        <v>3</v>
      </c>
      <c r="B19">
        <v>2020</v>
      </c>
      <c r="C19">
        <v>384000</v>
      </c>
      <c r="D19" s="4">
        <v>500900</v>
      </c>
      <c r="E19" s="4">
        <v>72200</v>
      </c>
      <c r="F19" s="4">
        <v>1499300</v>
      </c>
      <c r="G19" s="4">
        <v>506400</v>
      </c>
      <c r="H19" s="4">
        <v>2333900</v>
      </c>
      <c r="I19" s="4">
        <v>3237100</v>
      </c>
      <c r="J19" s="4">
        <v>3833200</v>
      </c>
      <c r="K19">
        <v>0.18</v>
      </c>
      <c r="L19" s="4">
        <v>673500</v>
      </c>
      <c r="M19" s="5">
        <v>1764800</v>
      </c>
      <c r="O19" s="8">
        <f t="shared" si="0"/>
        <v>1.8835437754356674</v>
      </c>
      <c r="P19" s="8">
        <f t="shared" si="1"/>
        <v>4.8155806042819984</v>
      </c>
      <c r="Q19" s="8">
        <f t="shared" si="2"/>
        <v>14.414054701537232</v>
      </c>
      <c r="R19" s="8">
        <f t="shared" si="3"/>
        <v>6.3923775671406</v>
      </c>
      <c r="S19" s="8">
        <f t="shared" si="4"/>
        <v>1.5566597745614621</v>
      </c>
      <c r="T19" s="8">
        <f t="shared" si="5"/>
        <v>0.60886465616195351</v>
      </c>
      <c r="U19" s="8">
        <f t="shared" si="6"/>
        <v>1.3299763033175356</v>
      </c>
      <c r="V19" s="8">
        <f t="shared" si="7"/>
        <v>0.54066970987408469</v>
      </c>
      <c r="X19" s="10">
        <v>103.06</v>
      </c>
      <c r="Y19" s="9"/>
      <c r="Z19">
        <f t="shared" si="8"/>
        <v>50</v>
      </c>
      <c r="AA19">
        <f t="shared" si="9"/>
        <v>79.007865841485327</v>
      </c>
      <c r="AB19">
        <f t="shared" si="10"/>
        <v>572.55555555555554</v>
      </c>
      <c r="AC19">
        <f t="shared" si="11"/>
        <v>26.395677983058761</v>
      </c>
      <c r="AD19">
        <f t="shared" si="12"/>
        <v>2.4528113119455748</v>
      </c>
    </row>
    <row r="20" spans="1:30">
      <c r="A20">
        <v>2</v>
      </c>
      <c r="B20">
        <v>2020</v>
      </c>
      <c r="C20">
        <v>381600</v>
      </c>
      <c r="D20" s="4">
        <v>451800</v>
      </c>
      <c r="E20" s="4">
        <v>46300</v>
      </c>
      <c r="F20" s="4">
        <v>1353900</v>
      </c>
      <c r="G20" s="4">
        <v>400100</v>
      </c>
      <c r="H20" s="4">
        <v>2167900</v>
      </c>
      <c r="I20" s="4">
        <v>3033000</v>
      </c>
      <c r="J20" s="4">
        <v>3521800</v>
      </c>
      <c r="K20">
        <v>0.12</v>
      </c>
      <c r="L20" s="4">
        <v>530000</v>
      </c>
      <c r="M20" s="5">
        <v>1747600</v>
      </c>
      <c r="O20" s="8">
        <f t="shared" si="0"/>
        <v>1.3146686353569197</v>
      </c>
      <c r="P20" s="8">
        <f t="shared" si="1"/>
        <v>3.4197503508383189</v>
      </c>
      <c r="Q20" s="8">
        <f t="shared" si="2"/>
        <v>10.247897299690129</v>
      </c>
      <c r="R20" s="8">
        <f t="shared" si="3"/>
        <v>7.5806048487878028</v>
      </c>
      <c r="S20" s="8">
        <f t="shared" si="4"/>
        <v>1.6012260875987887</v>
      </c>
      <c r="T20" s="8">
        <f t="shared" si="5"/>
        <v>0.61556590379919363</v>
      </c>
      <c r="U20" s="8">
        <f t="shared" si="6"/>
        <v>1.3246688327918021</v>
      </c>
      <c r="V20" s="8">
        <f t="shared" si="7"/>
        <v>0.56346928905368365</v>
      </c>
      <c r="X20" s="10">
        <v>101.35</v>
      </c>
      <c r="Y20" s="9"/>
      <c r="Z20">
        <f t="shared" si="8"/>
        <v>139.99999999999997</v>
      </c>
      <c r="AA20">
        <f t="shared" si="9"/>
        <v>85.602390438247014</v>
      </c>
      <c r="AB20">
        <f t="shared" si="10"/>
        <v>844.58333333333337</v>
      </c>
      <c r="AC20">
        <f t="shared" si="11"/>
        <v>28.56574340793264</v>
      </c>
      <c r="AD20">
        <f t="shared" si="12"/>
        <v>2.2046310658098824</v>
      </c>
    </row>
    <row r="21" spans="1:30">
      <c r="A21">
        <v>1</v>
      </c>
      <c r="B21">
        <v>2020</v>
      </c>
      <c r="C21">
        <v>369200</v>
      </c>
      <c r="D21" s="4">
        <v>405100</v>
      </c>
      <c r="E21" s="4">
        <v>19900</v>
      </c>
      <c r="F21" s="4">
        <v>934500</v>
      </c>
      <c r="G21" s="4">
        <v>342800</v>
      </c>
      <c r="H21" s="4">
        <v>1513400</v>
      </c>
      <c r="I21" s="4">
        <v>1995700</v>
      </c>
      <c r="J21" s="4">
        <v>2447900</v>
      </c>
      <c r="K21">
        <v>0.05</v>
      </c>
      <c r="L21" s="4">
        <v>584600</v>
      </c>
      <c r="M21" s="5">
        <v>1164200</v>
      </c>
      <c r="O21" s="8">
        <f t="shared" si="0"/>
        <v>0.81294170513501374</v>
      </c>
      <c r="P21" s="8">
        <f t="shared" si="1"/>
        <v>2.1294810058855003</v>
      </c>
      <c r="Q21" s="8">
        <f t="shared" si="2"/>
        <v>4.9123673167119231</v>
      </c>
      <c r="R21" s="8">
        <f t="shared" si="3"/>
        <v>5.8217619603267208</v>
      </c>
      <c r="S21" s="8">
        <f t="shared" si="4"/>
        <v>1.6194756554307117</v>
      </c>
      <c r="T21" s="8">
        <f t="shared" si="5"/>
        <v>0.61824420932227619</v>
      </c>
      <c r="U21" s="8">
        <f t="shared" si="6"/>
        <v>1.7053675612602099</v>
      </c>
      <c r="V21" s="8">
        <f t="shared" si="7"/>
        <v>0.55472435317101065</v>
      </c>
      <c r="X21" s="10">
        <v>67.319999999999993</v>
      </c>
      <c r="Y21" s="9"/>
      <c r="Z21">
        <f t="shared" si="8"/>
        <v>-80</v>
      </c>
      <c r="AA21">
        <f t="shared" si="9"/>
        <v>61.354095285114781</v>
      </c>
      <c r="AB21">
        <f t="shared" si="10"/>
        <v>1346.3999999999999</v>
      </c>
      <c r="AC21">
        <f t="shared" si="11"/>
        <v>26.596622792937396</v>
      </c>
      <c r="AD21">
        <f t="shared" si="12"/>
        <v>2.5911717495987161</v>
      </c>
    </row>
    <row r="22" spans="1:30">
      <c r="A22">
        <v>4</v>
      </c>
      <c r="B22">
        <v>2019</v>
      </c>
      <c r="C22">
        <v>366400</v>
      </c>
      <c r="D22" s="4">
        <v>462800</v>
      </c>
      <c r="E22" s="4">
        <v>92700</v>
      </c>
      <c r="F22" s="4">
        <v>882600</v>
      </c>
      <c r="G22" s="4">
        <v>360200</v>
      </c>
      <c r="H22" s="4">
        <v>1512400</v>
      </c>
      <c r="I22" s="4">
        <v>1969400</v>
      </c>
      <c r="J22" s="4">
        <v>2395000</v>
      </c>
      <c r="K22">
        <v>0.25</v>
      </c>
      <c r="L22" s="4">
        <v>446200</v>
      </c>
      <c r="M22" s="5">
        <v>1145700</v>
      </c>
      <c r="O22" s="8">
        <f t="shared" si="0"/>
        <v>3.8705636743215033</v>
      </c>
      <c r="P22" s="8">
        <f t="shared" si="1"/>
        <v>10.503059143439836</v>
      </c>
      <c r="Q22" s="8">
        <f t="shared" si="2"/>
        <v>20.030250648228176</v>
      </c>
      <c r="R22" s="8">
        <f t="shared" si="3"/>
        <v>5.4675180455302606</v>
      </c>
      <c r="S22" s="8">
        <f t="shared" si="4"/>
        <v>1.713573532744165</v>
      </c>
      <c r="T22" s="8">
        <f t="shared" si="5"/>
        <v>0.63148225469728603</v>
      </c>
      <c r="U22" s="8">
        <f t="shared" si="6"/>
        <v>1.2387562465297057</v>
      </c>
      <c r="V22" s="8">
        <f t="shared" si="7"/>
        <v>0.56485726963466942</v>
      </c>
      <c r="X22" s="10">
        <v>54.69</v>
      </c>
      <c r="Y22" s="9"/>
      <c r="Z22">
        <f t="shared" si="8"/>
        <v>108.33333333333334</v>
      </c>
      <c r="AA22">
        <f t="shared" si="9"/>
        <v>43.298219533275713</v>
      </c>
      <c r="AB22">
        <f t="shared" si="10"/>
        <v>218.76</v>
      </c>
      <c r="AC22">
        <f t="shared" si="11"/>
        <v>22.703847722637661</v>
      </c>
      <c r="AD22">
        <f t="shared" si="12"/>
        <v>2.5950033990482666</v>
      </c>
    </row>
    <row r="23" spans="1:30">
      <c r="A23">
        <v>3</v>
      </c>
      <c r="B23">
        <v>2019</v>
      </c>
      <c r="C23">
        <v>366000</v>
      </c>
      <c r="D23" s="4">
        <v>396300</v>
      </c>
      <c r="E23" s="4">
        <v>45800</v>
      </c>
      <c r="F23" s="4">
        <v>764300</v>
      </c>
      <c r="G23" s="4">
        <v>322400</v>
      </c>
      <c r="H23" s="4">
        <v>1421400</v>
      </c>
      <c r="I23" s="4">
        <v>1815700</v>
      </c>
      <c r="J23" s="4">
        <v>2185700</v>
      </c>
      <c r="K23">
        <v>0.12</v>
      </c>
      <c r="L23" s="4">
        <v>395600</v>
      </c>
      <c r="M23" s="5">
        <v>1096200</v>
      </c>
      <c r="O23" s="8">
        <f t="shared" si="0"/>
        <v>2.0954385322779889</v>
      </c>
      <c r="P23" s="8">
        <f t="shared" si="1"/>
        <v>5.9924113567970689</v>
      </c>
      <c r="Q23" s="8">
        <f t="shared" si="2"/>
        <v>11.556901337370679</v>
      </c>
      <c r="R23" s="8">
        <f t="shared" si="3"/>
        <v>5.6318238213399505</v>
      </c>
      <c r="S23" s="8">
        <f t="shared" si="4"/>
        <v>1.8597409394216931</v>
      </c>
      <c r="T23" s="8">
        <f t="shared" si="5"/>
        <v>0.65031797593448326</v>
      </c>
      <c r="U23" s="8">
        <f t="shared" si="6"/>
        <v>1.2270471464019852</v>
      </c>
      <c r="V23" s="8">
        <f t="shared" si="7"/>
        <v>0.58919645256651443</v>
      </c>
      <c r="X23" s="10">
        <v>37.31</v>
      </c>
      <c r="Y23" s="9"/>
      <c r="Z23">
        <f t="shared" si="8"/>
        <v>-500</v>
      </c>
      <c r="AA23">
        <f t="shared" si="9"/>
        <v>34.457380772142315</v>
      </c>
      <c r="AB23">
        <f t="shared" si="10"/>
        <v>310.91666666666669</v>
      </c>
      <c r="AC23">
        <f t="shared" si="11"/>
        <v>17.866623053774696</v>
      </c>
      <c r="AD23">
        <f t="shared" si="12"/>
        <v>2.7813685725500457</v>
      </c>
    </row>
    <row r="24" spans="1:30">
      <c r="A24">
        <v>2</v>
      </c>
      <c r="B24">
        <v>2019</v>
      </c>
      <c r="C24">
        <v>364800</v>
      </c>
      <c r="D24" s="4">
        <v>336400</v>
      </c>
      <c r="E24" s="4">
        <v>-10500</v>
      </c>
      <c r="F24" s="4">
        <v>688300</v>
      </c>
      <c r="G24" s="4">
        <v>288200</v>
      </c>
      <c r="H24" s="4">
        <v>1377600</v>
      </c>
      <c r="I24" s="4">
        <v>1744200</v>
      </c>
      <c r="J24" s="4">
        <v>2065900</v>
      </c>
      <c r="K24">
        <v>-0.03</v>
      </c>
      <c r="L24" s="4">
        <v>709200</v>
      </c>
      <c r="M24" s="5">
        <v>1086000</v>
      </c>
      <c r="O24" s="8">
        <f t="shared" si="0"/>
        <v>-0.50825306161963313</v>
      </c>
      <c r="P24" s="8">
        <f t="shared" si="1"/>
        <v>-1.5254976027894813</v>
      </c>
      <c r="Q24" s="8">
        <f t="shared" si="2"/>
        <v>-3.1212841854934599</v>
      </c>
      <c r="R24" s="8">
        <f t="shared" si="3"/>
        <v>6.0520471894517698</v>
      </c>
      <c r="S24" s="8">
        <f t="shared" si="4"/>
        <v>2.0014528548597994</v>
      </c>
      <c r="T24" s="8">
        <f t="shared" si="5"/>
        <v>0.66682801684495863</v>
      </c>
      <c r="U24" s="8">
        <f t="shared" si="6"/>
        <v>2.4607911172796668</v>
      </c>
      <c r="V24" s="8">
        <f t="shared" si="7"/>
        <v>0.61207236656709685</v>
      </c>
      <c r="X24" s="10">
        <v>37.46</v>
      </c>
      <c r="Y24" s="9"/>
      <c r="Z24">
        <v>0</v>
      </c>
      <c r="AA24">
        <f t="shared" si="9"/>
        <v>40.622497027348395</v>
      </c>
      <c r="AB24">
        <f t="shared" si="10"/>
        <v>-1248.6666666666667</v>
      </c>
      <c r="AC24">
        <f t="shared" si="11"/>
        <v>19.853854423943048</v>
      </c>
      <c r="AD24">
        <f t="shared" si="12"/>
        <v>2.9346941740520123</v>
      </c>
    </row>
    <row r="25" spans="1:30">
      <c r="A25">
        <v>1</v>
      </c>
      <c r="B25">
        <v>2019</v>
      </c>
      <c r="C25">
        <v>364000</v>
      </c>
      <c r="D25" s="4">
        <v>280500</v>
      </c>
      <c r="E25" s="4">
        <v>-26900</v>
      </c>
      <c r="F25" s="4">
        <v>668600</v>
      </c>
      <c r="G25" s="4">
        <v>235400</v>
      </c>
      <c r="H25" s="4">
        <v>1305400</v>
      </c>
      <c r="I25" s="4">
        <v>1690800</v>
      </c>
      <c r="J25" s="4">
        <v>1974000</v>
      </c>
      <c r="K25">
        <v>-7.0000000000000007E-2</v>
      </c>
      <c r="L25" s="4">
        <v>1285100</v>
      </c>
      <c r="M25" s="5">
        <v>1064200</v>
      </c>
      <c r="O25" s="8">
        <f t="shared" si="0"/>
        <v>-1.3627152988855116</v>
      </c>
      <c r="P25" s="8">
        <f t="shared" si="1"/>
        <v>-4.0233323362249473</v>
      </c>
      <c r="Q25" s="8">
        <f t="shared" si="2"/>
        <v>-9.5900178253119428</v>
      </c>
      <c r="R25" s="8">
        <f t="shared" si="3"/>
        <v>7.182667799490229</v>
      </c>
      <c r="S25" s="8">
        <f t="shared" si="4"/>
        <v>1.9524379300029913</v>
      </c>
      <c r="T25" s="8">
        <f t="shared" si="5"/>
        <v>0.66129685916919956</v>
      </c>
      <c r="U25" s="8">
        <f t="shared" si="6"/>
        <v>5.4592183517417165</v>
      </c>
      <c r="V25" s="8">
        <f t="shared" si="7"/>
        <v>0.61415050784856884</v>
      </c>
      <c r="X25" s="10">
        <v>29.77</v>
      </c>
      <c r="Y25" s="9"/>
      <c r="Z25">
        <f t="shared" si="8"/>
        <v>-86.274509803921575</v>
      </c>
      <c r="AA25">
        <f t="shared" si="9"/>
        <v>38.632014260249555</v>
      </c>
      <c r="AB25">
        <f t="shared" si="10"/>
        <v>-425.28571428571422</v>
      </c>
      <c r="AC25">
        <f t="shared" si="11"/>
        <v>16.207418486389471</v>
      </c>
      <c r="AD25">
        <f t="shared" si="12"/>
        <v>2.9090637152258449</v>
      </c>
    </row>
    <row r="26" spans="1:30">
      <c r="A26">
        <v>4</v>
      </c>
      <c r="B26">
        <v>2018</v>
      </c>
      <c r="C26">
        <v>360000</v>
      </c>
      <c r="D26" s="4">
        <v>338000</v>
      </c>
      <c r="E26" s="4">
        <v>-179700</v>
      </c>
      <c r="F26" s="4">
        <v>663300</v>
      </c>
      <c r="G26" s="4">
        <v>222400</v>
      </c>
      <c r="H26" s="4">
        <v>1252700</v>
      </c>
      <c r="I26" s="4">
        <v>1699500</v>
      </c>
      <c r="J26" s="4">
        <v>1916000</v>
      </c>
      <c r="K26">
        <v>-0.51</v>
      </c>
      <c r="L26" s="4">
        <v>1137000</v>
      </c>
      <c r="M26" s="5">
        <v>1010300</v>
      </c>
      <c r="O26" s="8">
        <f t="shared" si="0"/>
        <v>-9.3789144050104376</v>
      </c>
      <c r="P26" s="8">
        <f t="shared" si="1"/>
        <v>-27.091813658977838</v>
      </c>
      <c r="Q26" s="8">
        <f t="shared" si="2"/>
        <v>-53.165680473372781</v>
      </c>
      <c r="R26" s="8">
        <f t="shared" si="3"/>
        <v>7.6416366906474824</v>
      </c>
      <c r="S26" s="8">
        <f t="shared" si="4"/>
        <v>1.8885873661993064</v>
      </c>
      <c r="T26" s="8">
        <f t="shared" si="5"/>
        <v>0.65381002087682671</v>
      </c>
      <c r="U26" s="8">
        <f t="shared" si="6"/>
        <v>5.1124100719424463</v>
      </c>
      <c r="V26" s="8">
        <f t="shared" si="7"/>
        <v>0.60366873804971322</v>
      </c>
      <c r="X26" s="10">
        <v>29.95</v>
      </c>
      <c r="Y26" s="9"/>
      <c r="Z26">
        <f t="shared" si="8"/>
        <v>-492.30769230769232</v>
      </c>
      <c r="AA26">
        <f t="shared" si="9"/>
        <v>31.899408284023668</v>
      </c>
      <c r="AB26">
        <f t="shared" si="10"/>
        <v>-58.725490196078432</v>
      </c>
      <c r="AC26">
        <f t="shared" si="11"/>
        <v>16.255088195386701</v>
      </c>
      <c r="AD26">
        <f t="shared" si="12"/>
        <v>2.2842605156037994</v>
      </c>
    </row>
    <row r="27" spans="1:30">
      <c r="A27">
        <v>3</v>
      </c>
      <c r="B27">
        <v>2018</v>
      </c>
      <c r="C27">
        <v>355200</v>
      </c>
      <c r="D27" s="4">
        <v>266700</v>
      </c>
      <c r="E27" s="4">
        <v>46600</v>
      </c>
      <c r="F27" s="4">
        <v>562200</v>
      </c>
      <c r="G27" s="4">
        <v>193900</v>
      </c>
      <c r="H27" s="4">
        <v>552100</v>
      </c>
      <c r="I27" s="4">
        <v>914100</v>
      </c>
      <c r="J27" s="4">
        <v>1114300</v>
      </c>
      <c r="K27">
        <v>0.13</v>
      </c>
      <c r="L27" s="4">
        <v>367400</v>
      </c>
      <c r="M27" s="5">
        <v>338800</v>
      </c>
      <c r="O27" s="8">
        <f t="shared" si="0"/>
        <v>4.1819976666965815</v>
      </c>
      <c r="P27" s="8">
        <f t="shared" si="1"/>
        <v>8.2888651725364646</v>
      </c>
      <c r="Q27" s="8">
        <f t="shared" si="2"/>
        <v>17.472815898012747</v>
      </c>
      <c r="R27" s="8">
        <f t="shared" si="3"/>
        <v>4.7142857142857144</v>
      </c>
      <c r="S27" s="8">
        <f t="shared" si="4"/>
        <v>0.98203486303806475</v>
      </c>
      <c r="T27" s="8">
        <f t="shared" si="5"/>
        <v>0.49546800682042536</v>
      </c>
      <c r="U27" s="8">
        <f t="shared" si="6"/>
        <v>1.8947911294481692</v>
      </c>
      <c r="V27" s="8">
        <f t="shared" si="7"/>
        <v>0.37602663706992229</v>
      </c>
      <c r="X27" s="10">
        <v>35.76</v>
      </c>
      <c r="Y27" s="9"/>
      <c r="Z27">
        <f t="shared" si="8"/>
        <v>44.44444444444445</v>
      </c>
      <c r="AA27">
        <f t="shared" si="9"/>
        <v>47.626366704161981</v>
      </c>
      <c r="AB27">
        <f t="shared" si="10"/>
        <v>275.07692307692304</v>
      </c>
      <c r="AC27">
        <f t="shared" si="11"/>
        <v>22.593297758804695</v>
      </c>
      <c r="AD27">
        <f t="shared" si="12"/>
        <v>1.8870508715759515</v>
      </c>
    </row>
    <row r="28" spans="1:30">
      <c r="A28">
        <v>2</v>
      </c>
      <c r="B28">
        <v>2018</v>
      </c>
      <c r="C28">
        <v>353600</v>
      </c>
      <c r="D28" s="4">
        <v>242500</v>
      </c>
      <c r="E28" s="4">
        <v>30200</v>
      </c>
      <c r="F28" s="4">
        <v>482100</v>
      </c>
      <c r="G28" s="4">
        <v>170800</v>
      </c>
      <c r="H28" s="4">
        <v>525400</v>
      </c>
      <c r="I28" s="4">
        <v>836000</v>
      </c>
      <c r="J28" s="4">
        <v>1007500</v>
      </c>
      <c r="K28">
        <v>0.09</v>
      </c>
      <c r="L28" s="4">
        <v>300200</v>
      </c>
      <c r="M28" s="5">
        <v>335000</v>
      </c>
      <c r="O28" s="8">
        <f t="shared" si="0"/>
        <v>2.9975186104218365</v>
      </c>
      <c r="P28" s="8">
        <f t="shared" si="1"/>
        <v>6.2642605268616469</v>
      </c>
      <c r="Q28" s="8">
        <f t="shared" si="2"/>
        <v>12.453608247422681</v>
      </c>
      <c r="R28" s="8">
        <f t="shared" si="3"/>
        <v>4.894613583138173</v>
      </c>
      <c r="S28" s="8">
        <f t="shared" si="4"/>
        <v>1.0898153909977184</v>
      </c>
      <c r="T28" s="8">
        <f t="shared" si="5"/>
        <v>0.52148883374689825</v>
      </c>
      <c r="U28" s="8">
        <f t="shared" si="6"/>
        <v>1.7576112412177987</v>
      </c>
      <c r="V28" s="8">
        <f t="shared" si="7"/>
        <v>0.40998653775547667</v>
      </c>
      <c r="X28" s="10">
        <v>23.75</v>
      </c>
      <c r="Y28" s="9"/>
      <c r="Z28">
        <f t="shared" si="8"/>
        <v>-228.57142857142856</v>
      </c>
      <c r="AA28">
        <f t="shared" si="9"/>
        <v>34.630927835051544</v>
      </c>
      <c r="AB28">
        <f t="shared" si="10"/>
        <v>263.88888888888891</v>
      </c>
      <c r="AC28">
        <f t="shared" si="11"/>
        <v>17.419622484961625</v>
      </c>
      <c r="AD28">
        <f t="shared" si="12"/>
        <v>1.9750051856461315</v>
      </c>
    </row>
    <row r="29" spans="1:30">
      <c r="A29">
        <v>1</v>
      </c>
      <c r="B29">
        <v>2018</v>
      </c>
      <c r="C29">
        <v>352400</v>
      </c>
      <c r="D29" s="4">
        <v>184400</v>
      </c>
      <c r="E29" s="4">
        <v>-24200</v>
      </c>
      <c r="F29" s="4">
        <v>421700</v>
      </c>
      <c r="G29" s="4">
        <v>125100</v>
      </c>
      <c r="H29" s="4">
        <v>475100</v>
      </c>
      <c r="I29" s="4">
        <v>729300</v>
      </c>
      <c r="J29" s="4">
        <v>896800</v>
      </c>
      <c r="K29">
        <v>-7.0000000000000007E-2</v>
      </c>
      <c r="L29" s="5">
        <v>420400</v>
      </c>
      <c r="M29" s="5">
        <v>331300</v>
      </c>
      <c r="O29" s="8">
        <f t="shared" si="0"/>
        <v>-2.6984834968777878</v>
      </c>
      <c r="P29" s="8">
        <f t="shared" si="1"/>
        <v>-5.7386767844439177</v>
      </c>
      <c r="Q29" s="8">
        <f t="shared" si="2"/>
        <v>-13.123644251626898</v>
      </c>
      <c r="R29" s="8">
        <f t="shared" si="3"/>
        <v>5.8297362110311752</v>
      </c>
      <c r="S29" s="8">
        <f t="shared" si="4"/>
        <v>1.1266303059046716</v>
      </c>
      <c r="T29" s="8">
        <f t="shared" si="5"/>
        <v>0.52977252453166812</v>
      </c>
      <c r="U29" s="8">
        <f t="shared" si="6"/>
        <v>3.3605115907274179</v>
      </c>
      <c r="V29" s="8">
        <f t="shared" si="7"/>
        <v>0.43997343957503321</v>
      </c>
      <c r="X29" s="10">
        <v>18.54</v>
      </c>
      <c r="Y29" s="9"/>
      <c r="Z29">
        <f t="shared" si="8"/>
        <v>133.33333333333337</v>
      </c>
      <c r="AA29">
        <f t="shared" si="9"/>
        <v>35.431106290672453</v>
      </c>
      <c r="AB29">
        <f t="shared" si="10"/>
        <v>-264.85714285714283</v>
      </c>
      <c r="AC29">
        <f t="shared" si="11"/>
        <v>15.493232155560825</v>
      </c>
      <c r="AD29">
        <f t="shared" si="12"/>
        <v>2.0627223144415461</v>
      </c>
    </row>
    <row r="30" spans="1:30">
      <c r="C30" s="5"/>
      <c r="D30" s="5"/>
      <c r="J30" s="4">
        <v>842900</v>
      </c>
      <c r="K30">
        <v>-0.03</v>
      </c>
    </row>
    <row r="31" spans="1:30">
      <c r="B31" s="2"/>
      <c r="C31" s="3">
        <f>AVERAGE(C2:C29)</f>
        <v>379710.71428571426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>
        <f t="shared" ref="O31:AD31" si="13">AVERAGE(O2:O29)</f>
        <v>1.4835423446100251</v>
      </c>
      <c r="P31">
        <f t="shared" si="13"/>
        <v>3.737879115834748</v>
      </c>
      <c r="Q31">
        <f t="shared" si="13"/>
        <v>10.105996789874457</v>
      </c>
      <c r="R31">
        <f t="shared" si="13"/>
        <v>4.6368909693602722</v>
      </c>
      <c r="S31">
        <f t="shared" si="13"/>
        <v>1.622059524817034</v>
      </c>
      <c r="T31">
        <f t="shared" si="13"/>
        <v>0.61174566565170008</v>
      </c>
      <c r="U31">
        <f t="shared" si="13"/>
        <v>1.468470523865681</v>
      </c>
      <c r="V31">
        <f t="shared" si="13"/>
        <v>0.52225692965074921</v>
      </c>
      <c r="Z31">
        <f t="shared" si="13"/>
        <v>-100.1629393643981</v>
      </c>
      <c r="AA31">
        <f t="shared" si="13"/>
        <v>52.308374183381979</v>
      </c>
      <c r="AB31">
        <f t="shared" si="13"/>
        <v>-161.41250598071457</v>
      </c>
      <c r="AC31">
        <f t="shared" si="13"/>
        <v>20.204018577784694</v>
      </c>
      <c r="AD31">
        <f t="shared" si="13"/>
        <v>2.5388861187739939</v>
      </c>
    </row>
    <row r="32" spans="1:30">
      <c r="C32" s="5"/>
      <c r="D32" s="5"/>
    </row>
    <row r="33" spans="3:4">
      <c r="C33" s="5"/>
      <c r="D33" s="5"/>
    </row>
    <row r="34" spans="3:4">
      <c r="C34" s="5"/>
      <c r="D34" s="5"/>
    </row>
    <row r="35" spans="3:4">
      <c r="C35" s="5"/>
      <c r="D35" s="5"/>
    </row>
    <row r="36" spans="3:4">
      <c r="C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</vt:lpstr>
      <vt:lpstr>UNH</vt:lpstr>
      <vt:lpstr>PFE</vt:lpstr>
      <vt:lpstr>DXCM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2025-02-19T16:11:24Z</dcterms:created>
  <dcterms:modified xsi:type="dcterms:W3CDTF">2025-05-26T00:57:16Z</dcterms:modified>
  <cp:category/>
  <cp:contentStatus/>
</cp:coreProperties>
</file>