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<sst xmlns="http://schemas.openxmlformats.org/spreadsheetml/2006/main" count="30" uniqueCount="29">
  <si>
    <t xml:space="preserve">Margin Profit</t>
  </si>
  <si>
    <t xml:space="preserve">Users</t>
  </si>
  <si>
    <t xml:space="preserve">C1</t>
  </si>
  <si>
    <t xml:space="preserve">Buyers</t>
  </si>
  <si>
    <t xml:space="preserve">APC, Average Payment Count</t>
  </si>
  <si>
    <t xml:space="preserve">Orders</t>
  </si>
  <si>
    <t xml:space="preserve">AvPrice</t>
  </si>
  <si>
    <t xml:space="preserve">Revenue</t>
  </si>
  <si>
    <t xml:space="preserve">Средний доход на пользователя с учетом рекламы</t>
  </si>
  <si>
    <t xml:space="preserve">Acquisition Costs</t>
  </si>
  <si>
    <t xml:space="preserve">метрика</t>
  </si>
  <si>
    <t xml:space="preserve">Марж. прибыль</t>
  </si>
  <si>
    <t xml:space="preserve">посетители</t>
  </si>
  <si>
    <r>
      <rPr>
        <b val="true"/>
        <sz val="10"/>
        <color rgb="FF000000"/>
        <rFont val="Trebuchet MS"/>
        <family val="2"/>
        <charset val="204"/>
      </rPr>
      <t xml:space="preserve">конв. 
</t>
    </r>
    <r>
      <rPr>
        <i val="true"/>
        <sz val="10"/>
        <color rgb="FF000000"/>
        <rFont val="Trebuchet MS"/>
        <family val="2"/>
        <charset val="204"/>
      </rPr>
      <t xml:space="preserve">покупателя</t>
    </r>
  </si>
  <si>
    <t xml:space="preserve">покупатели</t>
  </si>
  <si>
    <t xml:space="preserve">повторные покупки</t>
  </si>
  <si>
    <t xml:space="preserve">заказы</t>
  </si>
  <si>
    <t xml:space="preserve">ср. чек</t>
  </si>
  <si>
    <t xml:space="preserve">доход</t>
  </si>
  <si>
    <t xml:space="preserve">маржинальность, %</t>
  </si>
  <si>
    <t xml:space="preserve">CPAcq
CPUser</t>
  </si>
  <si>
    <t xml:space="preserve">AMPU</t>
  </si>
  <si>
    <r>
      <rPr>
        <b val="true"/>
        <sz val="10"/>
        <color rgb="FF000000"/>
        <rFont val="Trebuchet MS"/>
        <family val="2"/>
        <charset val="204"/>
      </rPr>
      <t xml:space="preserve">расходы на рекламу
</t>
    </r>
    <r>
      <rPr>
        <i val="true"/>
        <sz val="10"/>
        <color rgb="FF000000"/>
        <rFont val="Trebuchet MS"/>
        <family val="2"/>
        <charset val="204"/>
      </rPr>
      <t xml:space="preserve">с ндс</t>
    </r>
  </si>
  <si>
    <t xml:space="preserve">себестоимость товаров</t>
  </si>
  <si>
    <t xml:space="preserve">конв.
в покупателя</t>
  </si>
  <si>
    <t xml:space="preserve">повт. покупки</t>
  </si>
  <si>
    <t xml:space="preserve">CPAcq</t>
  </si>
  <si>
    <t xml:space="preserve">пользов.</t>
  </si>
  <si>
    <t xml:space="preserve">маржинальность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</si>
</sst>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&quot; ₽&quot;"/>
    <numFmt numFmtId="166" formatCode="#,##0"/>
    <numFmt numFmtId="167" formatCode="0.00%"/>
    <numFmt numFmtId="168" formatCode="0.0"/>
    <numFmt numFmtId="169" formatCode="0%"/>
    <numFmt numFmtId="170" formatCode="#,##0.00\ _₽"/>
    <numFmt numFmtId="171" formatCode="General"/>
    <numFmt numFmtId="172" formatCode="0.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204"/>
    </font>
    <font>
      <b val="true"/>
      <sz val="10"/>
      <color rgb="FF000000"/>
      <name val="Trebuchet MS"/>
      <family val="2"/>
      <charset val="204"/>
    </font>
    <font>
      <i val="true"/>
      <sz val="10"/>
      <color rgb="FF000000"/>
      <name val="Trebuchet MS"/>
      <family val="2"/>
      <charset val="204"/>
    </font>
    <font>
      <sz val="9"/>
      <color rgb="FF000000"/>
      <name val="Trebuchet MS"/>
      <family val="2"/>
      <charset val="204"/>
    </font>
    <font>
      <sz val="10"/>
      <color rgb="FF000000"/>
      <name val="Trebuchet MS"/>
      <family val="2"/>
      <charset val="204"/>
    </font>
    <font>
      <sz val="9"/>
      <color rgb="FF434343"/>
      <name val="Trebuchet MS"/>
      <family val="2"/>
      <charset val="204"/>
    </font>
    <font>
      <sz val="9"/>
      <color rgb="FF6AA84F"/>
      <name val="Trebuchet MS"/>
      <family val="2"/>
      <charset val="204"/>
    </font>
    <font>
      <sz val="9"/>
      <color rgb="FF1155CC"/>
      <name val="Trebuchet MS"/>
      <family val="2"/>
      <charset val="204"/>
    </font>
    <font>
      <sz val="9"/>
      <color rgb="FFFF0000"/>
      <name val="Trebuchet MS"/>
      <family val="2"/>
      <charset val="204"/>
    </font>
    <font>
      <sz val="9"/>
      <color rgb="FFD9D9D9"/>
      <name val="Trebuchet MS"/>
      <family val="2"/>
      <charset val="204"/>
    </font>
    <font>
      <b val="true"/>
      <i val="true"/>
      <sz val="9"/>
      <color rgb="FF000000"/>
      <name val="Trebuchet MS"/>
      <family val="2"/>
      <charset val="204"/>
    </font>
    <font>
      <sz val="10"/>
      <color rgb="FFA6A6A6"/>
      <name val="Arial"/>
      <family val="2"/>
      <charset val="204"/>
    </font>
    <font>
      <sz val="10"/>
      <color rgb="FF434343"/>
      <name val="Trebuchet MS"/>
      <family val="2"/>
      <charset val="204"/>
    </font>
    <font>
      <sz val="9"/>
      <color rgb="FFA6A6A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EBF1DE"/>
        <bgColor rgb="FFF3F9ED"/>
      </patternFill>
    </fill>
    <fill>
      <patternFill patternType="solid">
        <fgColor rgb="FFF3F9ED"/>
        <bgColor rgb="FFEBF1DE"/>
      </patternFill>
    </fill>
    <fill>
      <patternFill patternType="solid">
        <fgColor rgb="FFFFFFFF"/>
        <bgColor rgb="FFF3F9ED"/>
      </patternFill>
    </fill>
    <fill>
      <patternFill patternType="solid">
        <fgColor rgb="FFCFE2F3"/>
        <bgColor rgb="FFD9D9D9"/>
      </patternFill>
    </fill>
    <fill>
      <patternFill patternType="solid">
        <fgColor rgb="FFFAC090"/>
        <bgColor rgb="FFD9D9D9"/>
      </patternFill>
    </fill>
    <fill>
      <patternFill patternType="solid">
        <fgColor rgb="FFFFF2CC"/>
        <bgColor rgb="FFEBF1D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8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6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12" fillId="7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13" fillId="4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4" fillId="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1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1" fontId="16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2" fontId="12" fillId="7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7" fontId="1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2" fillId="7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9" fontId="17" fillId="4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1" fontId="1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2" fillId="7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7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2CC"/>
      <rgbColor rgb="FFF3F9ED"/>
      <rgbColor rgb="FF660066"/>
      <rgbColor rgb="FFFF8080"/>
      <rgbColor rgb="FF1155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BF1DE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6AA84F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4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G22" activeCellId="0" sqref="G2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55.28"/>
    <col collapsed="false" customWidth="true" hidden="false" outlineLevel="0" max="2" min="2" style="0" width="14.28"/>
    <col collapsed="false" customWidth="true" hidden="false" outlineLevel="0" max="3" min="3" style="0" width="11.85"/>
    <col collapsed="false" customWidth="true" hidden="false" outlineLevel="0" max="4" min="4" style="0" width="10.85"/>
    <col collapsed="false" customWidth="true" hidden="false" outlineLevel="0" max="5" min="5" style="0" width="16"/>
    <col collapsed="false" customWidth="true" hidden="false" outlineLevel="0" max="6" min="6" style="0" width="14.57"/>
    <col collapsed="false" customWidth="true" hidden="false" outlineLevel="0" max="7" min="7" style="0" width="15.28"/>
    <col collapsed="false" customWidth="true" hidden="false" outlineLevel="0" max="8" min="8" style="0" width="15.43"/>
    <col collapsed="false" customWidth="true" hidden="false" outlineLevel="0" max="9" min="9" style="0" width="11"/>
    <col collapsed="false" customWidth="true" hidden="false" outlineLevel="0" max="10" min="10" style="0" width="11.57"/>
    <col collapsed="false" customWidth="true" hidden="false" outlineLevel="0" max="11" min="11" style="0" width="11.43"/>
    <col collapsed="false" customWidth="true" hidden="false" outlineLevel="0" max="12" min="12" style="0" width="18"/>
    <col collapsed="false" customWidth="true" hidden="false" outlineLevel="0" max="13" min="13" style="0" width="10.85"/>
    <col collapsed="false" customWidth="true" hidden="false" outlineLevel="0" max="14" min="14" style="0" width="11.28"/>
    <col collapsed="false" customWidth="true" hidden="false" outlineLevel="0" max="15" min="15" style="0" width="13.71"/>
    <col collapsed="false" customWidth="true" hidden="false" outlineLevel="0" max="16" min="16" style="0" width="14.71"/>
  </cols>
  <sheetData>
    <row r="1" customFormat="false" ht="72.75" hidden="false" customHeight="true" outlineLevel="0" collapsed="false">
      <c r="A1" s="1"/>
      <c r="B1" s="2"/>
      <c r="C1" s="3" t="s">
        <v>0</v>
      </c>
      <c r="D1" s="2"/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/>
      <c r="M1" s="2" t="s">
        <v>8</v>
      </c>
      <c r="N1" s="2"/>
      <c r="O1" s="3" t="s">
        <v>9</v>
      </c>
      <c r="P1" s="3"/>
      <c r="Q1" s="4"/>
      <c r="R1" s="4"/>
      <c r="S1" s="4"/>
      <c r="T1" s="4"/>
    </row>
    <row r="2" customFormat="false" ht="51.75" hidden="false" customHeight="true" outlineLevel="0" collapsed="false">
      <c r="A2" s="2"/>
      <c r="B2" s="2" t="s">
        <v>10</v>
      </c>
      <c r="C2" s="3" t="s">
        <v>11</v>
      </c>
      <c r="D2" s="3"/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2" t="s">
        <v>20</v>
      </c>
      <c r="N2" s="2" t="s">
        <v>21</v>
      </c>
      <c r="O2" s="3" t="s">
        <v>22</v>
      </c>
      <c r="P2" s="3" t="s">
        <v>23</v>
      </c>
      <c r="Q2" s="4"/>
      <c r="R2" s="4"/>
      <c r="S2" s="4"/>
      <c r="T2" s="4"/>
    </row>
    <row r="3" customFormat="false" ht="18.75" hidden="false" customHeight="true" outlineLevel="0" collapsed="false">
      <c r="A3" s="5"/>
      <c r="B3" s="5"/>
      <c r="C3" s="6" t="n">
        <f aca="false">K3-P3-O3</f>
        <v>800000</v>
      </c>
      <c r="D3" s="5"/>
      <c r="E3" s="7" t="n">
        <v>690000</v>
      </c>
      <c r="F3" s="8" t="n">
        <f aca="false">G3/E3</f>
        <v>0.00933478260869565</v>
      </c>
      <c r="G3" s="7" t="n">
        <v>6441</v>
      </c>
      <c r="H3" s="9" t="n">
        <f aca="false">I3/G3</f>
        <v>1.09610308958236</v>
      </c>
      <c r="I3" s="7" t="n">
        <v>7060</v>
      </c>
      <c r="J3" s="9" t="n">
        <f aca="false">K3/I3</f>
        <v>722.379603399433</v>
      </c>
      <c r="K3" s="10" t="n">
        <v>5100000</v>
      </c>
      <c r="L3" s="11" t="n">
        <f aca="false">(K3-P3)/K3</f>
        <v>0.450980392156863</v>
      </c>
      <c r="M3" s="12" t="n">
        <f aca="false">O3/E3</f>
        <v>2.17391304347826</v>
      </c>
      <c r="N3" s="12" t="n">
        <f aca="false">C3/E3</f>
        <v>1.15942028985507</v>
      </c>
      <c r="O3" s="13" t="n">
        <v>1500000</v>
      </c>
      <c r="P3" s="13" t="n">
        <v>2800000</v>
      </c>
      <c r="Q3" s="4"/>
      <c r="R3" s="4"/>
      <c r="S3" s="4"/>
      <c r="T3" s="4"/>
    </row>
    <row r="4" customFormat="false" ht="30" hidden="false" customHeight="true" outlineLevel="0" collapsed="false">
      <c r="A4" s="14" t="str">
        <f aca="false">"Если вы увеличите конверсию в покупателя на "&amp; TEXT(F5,"0,00%")&amp;" или п.п.("&amp; TEXT(F6,"+0,0%")&amp;")"</f>
        <v>Если вы увеличите конверсию в покупателя на 0,01% или п.п.(+0,1%)</v>
      </c>
      <c r="B4" s="15" t="s">
        <v>24</v>
      </c>
      <c r="C4" s="16" t="n">
        <f aca="false">K4-P4-O4</f>
        <v>604634.373544481</v>
      </c>
      <c r="D4" s="17"/>
      <c r="E4" s="7" t="n">
        <v>690000</v>
      </c>
      <c r="F4" s="18" t="n">
        <f aca="false">F3+F5</f>
        <v>0.00943478260869565</v>
      </c>
      <c r="G4" s="19" t="n">
        <f aca="false">E4*F4</f>
        <v>6510</v>
      </c>
      <c r="H4" s="20" t="n">
        <f aca="false">H3</f>
        <v>1.09610308958236</v>
      </c>
      <c r="I4" s="21" t="n">
        <f aca="false">G4*H4</f>
        <v>7135.63111318118</v>
      </c>
      <c r="J4" s="20" t="n">
        <f aca="false">J3</f>
        <v>722.379603399433</v>
      </c>
      <c r="K4" s="22" t="n">
        <f aca="false">I4*J4</f>
        <v>5154634.37354448</v>
      </c>
      <c r="L4" s="23" t="n">
        <f aca="false">(K4-P4)/K4</f>
        <v>0.408299448811783</v>
      </c>
      <c r="M4" s="24" t="n">
        <f aca="false">O3/E4</f>
        <v>2.17391304347826</v>
      </c>
      <c r="N4" s="24" t="n">
        <f aca="false">C4/E4</f>
        <v>0.876281700789102</v>
      </c>
      <c r="O4" s="6" t="n">
        <f aca="false">O3</f>
        <v>1500000</v>
      </c>
      <c r="P4" s="10" t="n">
        <v>3050000</v>
      </c>
      <c r="Q4" s="4"/>
      <c r="R4" s="4"/>
      <c r="S4" s="4"/>
      <c r="T4" s="4"/>
    </row>
    <row r="5" customFormat="false" ht="15" hidden="false" customHeight="false" outlineLevel="0" collapsed="false">
      <c r="A5" s="25"/>
      <c r="B5" s="26"/>
      <c r="C5" s="27"/>
      <c r="D5" s="25"/>
      <c r="E5" s="25"/>
      <c r="F5" s="28" t="n">
        <v>0.0001</v>
      </c>
      <c r="G5" s="29"/>
      <c r="H5" s="26"/>
      <c r="I5" s="26"/>
      <c r="J5" s="26"/>
      <c r="K5" s="26"/>
      <c r="L5" s="26"/>
      <c r="M5" s="30"/>
      <c r="N5" s="30"/>
      <c r="O5" s="26"/>
      <c r="P5" s="26"/>
      <c r="Q5" s="4"/>
      <c r="R5" s="4"/>
      <c r="S5" s="4"/>
      <c r="T5" s="4"/>
    </row>
    <row r="6" customFormat="false" ht="23.25" hidden="false" customHeight="true" outlineLevel="0" collapsed="false">
      <c r="A6" s="31"/>
      <c r="B6" s="25"/>
      <c r="C6" s="25"/>
      <c r="D6" s="25"/>
      <c r="E6" s="25"/>
      <c r="F6" s="32" t="n">
        <v>0.001</v>
      </c>
      <c r="G6" s="26"/>
      <c r="H6" s="26"/>
      <c r="I6" s="26"/>
      <c r="J6" s="26"/>
      <c r="K6" s="26"/>
      <c r="L6" s="26"/>
      <c r="M6" s="30"/>
      <c r="N6" s="30"/>
      <c r="O6" s="26"/>
      <c r="P6" s="26"/>
      <c r="Q6" s="4"/>
      <c r="R6" s="4"/>
      <c r="S6" s="4"/>
      <c r="T6" s="4"/>
    </row>
    <row r="7" customFormat="false" ht="30.75" hidden="false" customHeight="true" outlineLevel="0" collapsed="false">
      <c r="A7" s="33" t="str">
        <f aca="false">"Если увеличить кол-во повторных покупок на " &amp; H8 &amp; " п.п. (" &amp; TEXT(H9,"+0,00%")&amp; ")"</f>
        <v>Если увеличить кол-во повторных покупок на 0,1 п.п. (+9,12%)</v>
      </c>
      <c r="B7" s="34" t="s">
        <v>25</v>
      </c>
      <c r="C7" s="35" t="n">
        <f aca="false">K7-P7-O7</f>
        <v>865284.702549576</v>
      </c>
      <c r="D7" s="36"/>
      <c r="E7" s="37" t="n">
        <f aca="false">E3</f>
        <v>690000</v>
      </c>
      <c r="F7" s="38" t="n">
        <f aca="false">F3</f>
        <v>0.00933478260869565</v>
      </c>
      <c r="G7" s="37" t="n">
        <f aca="false">G3</f>
        <v>6441</v>
      </c>
      <c r="H7" s="39" t="n">
        <f aca="false">H3+H8</f>
        <v>1.19610308958236</v>
      </c>
      <c r="I7" s="21" t="n">
        <f aca="false">G7*H7</f>
        <v>7704.1</v>
      </c>
      <c r="J7" s="20" t="n">
        <f aca="false">J3</f>
        <v>722.379603399433</v>
      </c>
      <c r="K7" s="22" t="n">
        <f aca="false">I7*J7</f>
        <v>5565284.70254958</v>
      </c>
      <c r="L7" s="23" t="n">
        <f aca="false">(K7-P7)/K7</f>
        <v>0.425006954534777</v>
      </c>
      <c r="M7" s="24" t="n">
        <f aca="false">O7/E7</f>
        <v>2.17391304347826</v>
      </c>
      <c r="N7" s="24" t="n">
        <f aca="false">C7/E7</f>
        <v>1.25403580079649</v>
      </c>
      <c r="O7" s="6" t="n">
        <f aca="false">O3</f>
        <v>1500000</v>
      </c>
      <c r="P7" s="6" t="n">
        <v>3200000</v>
      </c>
      <c r="Q7" s="4"/>
      <c r="R7" s="4"/>
      <c r="S7" s="4"/>
      <c r="T7" s="4"/>
    </row>
    <row r="8" customFormat="false" ht="15" hidden="false" customHeight="false" outlineLevel="0" collapsed="false">
      <c r="A8" s="25"/>
      <c r="B8" s="40"/>
      <c r="C8" s="25"/>
      <c r="D8" s="25"/>
      <c r="E8" s="25"/>
      <c r="F8" s="25"/>
      <c r="G8" s="25"/>
      <c r="H8" s="41" t="n">
        <v>0.1</v>
      </c>
      <c r="I8" s="25"/>
      <c r="J8" s="25"/>
      <c r="K8" s="25"/>
      <c r="L8" s="25"/>
      <c r="M8" s="42"/>
      <c r="N8" s="42"/>
      <c r="O8" s="43"/>
      <c r="P8" s="43"/>
      <c r="Q8" s="4"/>
      <c r="R8" s="4"/>
      <c r="S8" s="4"/>
      <c r="T8" s="4"/>
    </row>
    <row r="9" customFormat="false" ht="15" hidden="false" customHeight="false" outlineLevel="0" collapsed="false">
      <c r="A9" s="25"/>
      <c r="B9" s="40"/>
      <c r="C9" s="25"/>
      <c r="D9" s="25"/>
      <c r="E9" s="25"/>
      <c r="F9" s="25"/>
      <c r="G9" s="25"/>
      <c r="H9" s="32" t="n">
        <f aca="false">H8/H3</f>
        <v>0.0912322946175638</v>
      </c>
      <c r="I9" s="25"/>
      <c r="J9" s="25"/>
      <c r="K9" s="25"/>
      <c r="L9" s="25"/>
      <c r="M9" s="42"/>
      <c r="N9" s="42"/>
      <c r="O9" s="43"/>
      <c r="P9" s="43"/>
      <c r="Q9" s="4"/>
      <c r="R9" s="4"/>
      <c r="S9" s="4"/>
      <c r="T9" s="4"/>
    </row>
    <row r="10" customFormat="false" ht="39" hidden="false" customHeight="true" outlineLevel="0" collapsed="false">
      <c r="A10" s="33" t="str">
        <f aca="false">"Увеличить средний чек на " &amp; J11 &amp; "  п.п. (" &amp; TEXT(J12,"0,00%") &amp; ")"</f>
        <v>Увеличить средний чек на 100  п.п. (13,84%)</v>
      </c>
      <c r="B10" s="34" t="s">
        <v>17</v>
      </c>
      <c r="C10" s="35" t="n">
        <f aca="false">K10-P10-O10</f>
        <v>1306000</v>
      </c>
      <c r="D10" s="36"/>
      <c r="E10" s="37" t="n">
        <f aca="false">E3</f>
        <v>690000</v>
      </c>
      <c r="F10" s="38" t="n">
        <f aca="false">F3</f>
        <v>0.00933478260869565</v>
      </c>
      <c r="G10" s="37" t="n">
        <f aca="false">G3</f>
        <v>6441</v>
      </c>
      <c r="H10" s="20" t="n">
        <f aca="false">I10/G10</f>
        <v>1.09610308958236</v>
      </c>
      <c r="I10" s="37" t="n">
        <f aca="false">I3</f>
        <v>7060</v>
      </c>
      <c r="J10" s="44" t="n">
        <f aca="false">J11+J3</f>
        <v>822.379603399433</v>
      </c>
      <c r="K10" s="22" t="n">
        <f aca="false">J10*I10</f>
        <v>5806000</v>
      </c>
      <c r="L10" s="23" t="n">
        <f aca="false">(K10-P10)/K10</f>
        <v>0.483293145022391</v>
      </c>
      <c r="M10" s="24" t="n">
        <f aca="false">O10/E10</f>
        <v>2.17391304347826</v>
      </c>
      <c r="N10" s="24" t="n">
        <f aca="false">C10/E10</f>
        <v>1.89275362318841</v>
      </c>
      <c r="O10" s="6" t="n">
        <f aca="false">O3</f>
        <v>1500000</v>
      </c>
      <c r="P10" s="6" t="n">
        <v>3000000</v>
      </c>
      <c r="Q10" s="4"/>
      <c r="R10" s="4"/>
      <c r="S10" s="4"/>
      <c r="T10" s="4"/>
    </row>
    <row r="11" customFormat="false" ht="15" hidden="false" customHeight="false" outlineLevel="0" collapsed="false">
      <c r="A11" s="25"/>
      <c r="B11" s="40"/>
      <c r="C11" s="25"/>
      <c r="D11" s="25"/>
      <c r="E11" s="25"/>
      <c r="F11" s="25"/>
      <c r="G11" s="25"/>
      <c r="H11" s="25"/>
      <c r="I11" s="25"/>
      <c r="J11" s="41" t="n">
        <v>100</v>
      </c>
      <c r="K11" s="45"/>
      <c r="L11" s="25"/>
      <c r="M11" s="42"/>
      <c r="N11" s="42"/>
      <c r="O11" s="43"/>
      <c r="P11" s="43"/>
      <c r="Q11" s="4"/>
      <c r="R11" s="4"/>
      <c r="S11" s="4"/>
      <c r="T11" s="4"/>
    </row>
    <row r="12" customFormat="false" ht="15" hidden="false" customHeight="false" outlineLevel="0" collapsed="false">
      <c r="A12" s="25"/>
      <c r="B12" s="40"/>
      <c r="C12" s="25"/>
      <c r="D12" s="25"/>
      <c r="E12" s="25"/>
      <c r="F12" s="25"/>
      <c r="G12" s="25"/>
      <c r="H12" s="25"/>
      <c r="I12" s="25"/>
      <c r="J12" s="46" t="n">
        <f aca="false">J11/J3</f>
        <v>0.13843137254902</v>
      </c>
      <c r="K12" s="25"/>
      <c r="L12" s="25"/>
      <c r="M12" s="42"/>
      <c r="N12" s="42"/>
      <c r="O12" s="43"/>
      <c r="P12" s="43"/>
      <c r="Q12" s="4"/>
      <c r="R12" s="4"/>
      <c r="S12" s="4"/>
      <c r="T12" s="4"/>
    </row>
    <row r="13" customFormat="false" ht="48.75" hidden="false" customHeight="true" outlineLevel="0" collapsed="false">
      <c r="A13" s="33" t="str">
        <f aca="false">"При стоимости привлечения пользователя в " &amp; M13 &amp; " руб (" &amp; TEXT(O15,"+0,00%") &amp; ")"</f>
        <v>При стоимости привлечения пользователя в 4 руб (+84,00%)</v>
      </c>
      <c r="B13" s="34" t="s">
        <v>26</v>
      </c>
      <c r="C13" s="35" t="n">
        <f aca="false">K13-P13-O13</f>
        <v>-460000</v>
      </c>
      <c r="D13" s="36"/>
      <c r="E13" s="37" t="n">
        <f aca="false">E3</f>
        <v>690000</v>
      </c>
      <c r="F13" s="38" t="n">
        <f aca="false">F3</f>
        <v>0.00933478260869565</v>
      </c>
      <c r="G13" s="37" t="n">
        <f aca="false">G3</f>
        <v>6441</v>
      </c>
      <c r="H13" s="20" t="n">
        <f aca="false">I13/G13</f>
        <v>1.09610308958236</v>
      </c>
      <c r="I13" s="37" t="n">
        <f aca="false">I3</f>
        <v>7060</v>
      </c>
      <c r="J13" s="20" t="n">
        <f aca="false">J3</f>
        <v>722.379603399433</v>
      </c>
      <c r="K13" s="37" t="n">
        <f aca="false">I13*J13</f>
        <v>5100000</v>
      </c>
      <c r="L13" s="23" t="n">
        <f aca="false">(K13-P13)/K13</f>
        <v>0.450980392156863</v>
      </c>
      <c r="M13" s="24" t="n">
        <f aca="false">O13/E13</f>
        <v>4</v>
      </c>
      <c r="N13" s="24" t="n">
        <f aca="false">C13/E13</f>
        <v>-0.666666666666667</v>
      </c>
      <c r="O13" s="6" t="n">
        <f aca="false">O3+O14</f>
        <v>2760000</v>
      </c>
      <c r="P13" s="6" t="n">
        <f aca="false">P3</f>
        <v>2800000</v>
      </c>
      <c r="Q13" s="4"/>
      <c r="R13" s="4"/>
      <c r="S13" s="4"/>
      <c r="T13" s="4"/>
    </row>
    <row r="14" customFormat="false" ht="15" hidden="false" customHeight="false" outlineLevel="0" collapsed="false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5"/>
      <c r="O14" s="48" t="n">
        <v>1260000</v>
      </c>
      <c r="P14" s="4"/>
      <c r="Q14" s="4"/>
      <c r="R14" s="4"/>
      <c r="S14" s="4"/>
      <c r="T14" s="4"/>
    </row>
    <row r="15" customFormat="false" ht="15" hidden="false" customHeight="false" outlineLevel="0" collapsed="false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1"/>
      <c r="M15" s="50"/>
      <c r="N15" s="52"/>
      <c r="O15" s="53" t="n">
        <f aca="false">O14/O3</f>
        <v>0.84</v>
      </c>
      <c r="P15" s="4"/>
      <c r="Q15" s="4"/>
      <c r="R15" s="4"/>
      <c r="S15" s="4"/>
      <c r="T15" s="4"/>
    </row>
    <row r="16" customFormat="false" ht="15" hidden="false" customHeight="false" outlineLevel="0" collapsed="false">
      <c r="A16" s="54" t="str">
        <f aca="false">"Если привлечь еще " &amp; E17 &amp; " пользователей (" &amp; TEXT(E18,"+0,00%") &amp; ")"</f>
        <v>Если привлечь еще 62100 пользователей (+9,00%)</v>
      </c>
      <c r="B16" s="34" t="s">
        <v>27</v>
      </c>
      <c r="C16" s="35" t="n">
        <f aca="false">K16-P16-O16</f>
        <v>1059000</v>
      </c>
      <c r="D16" s="36"/>
      <c r="E16" s="21" t="n">
        <f aca="false">E3+E17</f>
        <v>752100</v>
      </c>
      <c r="F16" s="38" t="n">
        <f aca="false">F3</f>
        <v>0.00933478260869565</v>
      </c>
      <c r="G16" s="21" t="n">
        <f aca="false">E16*F16</f>
        <v>7020.69</v>
      </c>
      <c r="H16" s="20" t="n">
        <f aca="false">H3</f>
        <v>1.09610308958236</v>
      </c>
      <c r="I16" s="21" t="n">
        <f aca="false">G16*H16</f>
        <v>7695.4</v>
      </c>
      <c r="J16" s="20" t="n">
        <f aca="false">J3</f>
        <v>722.379603399433</v>
      </c>
      <c r="K16" s="22" t="n">
        <f aca="false">I16*J16</f>
        <v>5559000</v>
      </c>
      <c r="L16" s="23" t="n">
        <f aca="false">(K16-P16)/K16</f>
        <v>0.496312286382443</v>
      </c>
      <c r="M16" s="24" t="n">
        <f aca="false">O16/E16</f>
        <v>2.26033772104773</v>
      </c>
      <c r="N16" s="24" t="n">
        <f aca="false">C16/E16</f>
        <v>1.40805743917032</v>
      </c>
      <c r="O16" s="22" t="n">
        <v>1700000</v>
      </c>
      <c r="P16" s="22" t="n">
        <f aca="false">P3</f>
        <v>2800000</v>
      </c>
      <c r="Q16" s="4"/>
      <c r="R16" s="4"/>
      <c r="S16" s="4"/>
      <c r="T16" s="4"/>
      <c r="U16" s="4"/>
      <c r="V16" s="4"/>
    </row>
    <row r="17" customFormat="false" ht="15" hidden="false" customHeight="false" outlineLevel="0" collapsed="false">
      <c r="A17" s="26"/>
      <c r="B17" s="26"/>
      <c r="C17" s="26"/>
      <c r="D17" s="26"/>
      <c r="E17" s="55" t="n">
        <v>62100</v>
      </c>
      <c r="F17" s="56"/>
      <c r="G17" s="26"/>
      <c r="H17" s="26"/>
      <c r="I17" s="26"/>
      <c r="J17" s="26"/>
      <c r="K17" s="26"/>
      <c r="L17" s="26"/>
      <c r="M17" s="30"/>
      <c r="N17" s="30"/>
      <c r="O17" s="26"/>
      <c r="P17" s="26"/>
      <c r="Q17" s="4"/>
      <c r="R17" s="4"/>
      <c r="S17" s="4"/>
      <c r="T17" s="4"/>
      <c r="U17" s="4"/>
      <c r="V17" s="4"/>
    </row>
    <row r="18" customFormat="false" ht="15" hidden="false" customHeight="false" outlineLevel="0" collapsed="false">
      <c r="A18" s="26"/>
      <c r="B18" s="26"/>
      <c r="C18" s="26"/>
      <c r="D18" s="26"/>
      <c r="E18" s="57" t="n">
        <f aca="false">E17/E3</f>
        <v>0.09</v>
      </c>
      <c r="F18" s="56"/>
      <c r="G18" s="26"/>
      <c r="H18" s="26"/>
      <c r="I18" s="26"/>
      <c r="J18" s="26"/>
      <c r="K18" s="26"/>
      <c r="L18" s="26"/>
      <c r="M18" s="30"/>
      <c r="N18" s="30"/>
      <c r="O18" s="26"/>
      <c r="P18" s="26"/>
      <c r="Q18" s="4"/>
      <c r="R18" s="4"/>
      <c r="S18" s="4"/>
      <c r="T18" s="4"/>
      <c r="U18" s="4"/>
      <c r="V18" s="4"/>
    </row>
    <row r="19" customFormat="false" ht="30" hidden="false" customHeight="false" outlineLevel="0" collapsed="false">
      <c r="A19" s="54" t="str">
        <f aca="false">"Увеличить маржинальность бизнеса на " &amp; TEXT(L20,"0,00%")</f>
        <v>Увеличить маржинальность бизнеса на 6,00%</v>
      </c>
      <c r="B19" s="34" t="s">
        <v>28</v>
      </c>
      <c r="C19" s="35" t="n">
        <f aca="false">K19-O19-P19</f>
        <v>800000</v>
      </c>
      <c r="D19" s="36"/>
      <c r="E19" s="37" t="n">
        <f aca="false">E10</f>
        <v>690000</v>
      </c>
      <c r="F19" s="38" t="n">
        <f aca="false">F10</f>
        <v>0.00933478260869565</v>
      </c>
      <c r="G19" s="37" t="n">
        <f aca="false">G10</f>
        <v>6441</v>
      </c>
      <c r="H19" s="20" t="n">
        <f aca="false">I19/G19</f>
        <v>1.09610308958236</v>
      </c>
      <c r="I19" s="37" t="n">
        <f aca="false">I10</f>
        <v>7060</v>
      </c>
      <c r="J19" s="20" t="n">
        <f aca="false">J3</f>
        <v>722.379603399433</v>
      </c>
      <c r="K19" s="58" t="n">
        <f aca="false">I19*J19</f>
        <v>5100000</v>
      </c>
      <c r="L19" s="59" t="n">
        <f aca="false">((K19-P19)/K19)+L20</f>
        <v>0.510980392156863</v>
      </c>
      <c r="M19" s="60" t="n">
        <f aca="false">O19/E19</f>
        <v>2.17391304347826</v>
      </c>
      <c r="N19" s="24" t="n">
        <f aca="false">C19/E19</f>
        <v>1.15942028985507</v>
      </c>
      <c r="O19" s="6" t="n">
        <f aca="false">O3</f>
        <v>1500000</v>
      </c>
      <c r="P19" s="6" t="n">
        <f aca="false">P3</f>
        <v>2800000</v>
      </c>
      <c r="Q19" s="4"/>
      <c r="R19" s="4"/>
      <c r="S19" s="4"/>
      <c r="T19" s="4"/>
      <c r="U19" s="4"/>
      <c r="V19" s="4"/>
    </row>
    <row r="20" customFormat="false" ht="15" hidden="false" customHeight="false" outlineLevel="0" collapsed="false">
      <c r="A20" s="61"/>
      <c r="B20" s="40"/>
      <c r="C20" s="25"/>
      <c r="D20" s="25"/>
      <c r="E20" s="25"/>
      <c r="F20" s="25"/>
      <c r="G20" s="25"/>
      <c r="H20" s="25"/>
      <c r="I20" s="25"/>
      <c r="J20" s="25"/>
      <c r="K20" s="25"/>
      <c r="L20" s="28" t="n">
        <v>0.06</v>
      </c>
      <c r="M20" s="42"/>
      <c r="N20" s="4"/>
      <c r="O20" s="43"/>
      <c r="P20" s="43"/>
      <c r="Q20" s="4"/>
      <c r="R20" s="4"/>
      <c r="S20" s="4"/>
      <c r="T20" s="4"/>
      <c r="U20" s="4"/>
      <c r="V20" s="4"/>
    </row>
    <row r="21" customFormat="false" ht="15" hidden="false" customHeight="false" outlineLevel="0" collapsed="false">
      <c r="A21" s="25"/>
      <c r="B21" s="40"/>
      <c r="C21" s="25"/>
      <c r="D21" s="25"/>
      <c r="E21" s="25"/>
      <c r="F21" s="25"/>
      <c r="G21" s="25"/>
      <c r="H21" s="25"/>
      <c r="I21" s="25"/>
      <c r="J21" s="25"/>
      <c r="K21" s="25"/>
      <c r="L21" s="32" t="n">
        <f aca="false">L20/L3</f>
        <v>0.13304347826087</v>
      </c>
      <c r="M21" s="42"/>
      <c r="N21" s="42"/>
      <c r="O21" s="43"/>
      <c r="P21" s="42"/>
    </row>
    <row r="22" customFormat="false" ht="15" hidden="false" customHeight="false" outlineLevel="0" collapsed="false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</row>
    <row r="23" customFormat="false" ht="15" hidden="false" customHeight="false" outlineLevel="0" collapsed="false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</row>
    <row r="24" customFormat="false" ht="15" hidden="false" customHeight="false" outlineLevel="0" collapsed="false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</row>
    <row r="25" customFormat="false" ht="15" hidden="false" customHeight="false" outlineLevel="0" collapsed="false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</row>
    <row r="26" customFormat="false" ht="15" hidden="false" customHeight="false" outlineLevel="0" collapsed="false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</row>
    <row r="27" customFormat="false" ht="15" hidden="false" customHeight="false" outlineLevel="0" collapsed="false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</row>
    <row r="28" customFormat="false" ht="15" hidden="false" customHeight="false" outlineLevel="0" collapsed="false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</row>
    <row r="29" customFormat="false" ht="15" hidden="false" customHeight="false" outlineLevel="0" collapsed="false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</row>
    <row r="30" customFormat="false" ht="15" hidden="false" customHeight="false" outlineLevel="0" collapsed="false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</row>
    <row r="31" customFormat="false" ht="15" hidden="false" customHeight="false" outlineLevel="0" collapsed="false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</row>
    <row r="32" customFormat="false" ht="15" hidden="false" customHeight="false" outlineLevel="0" collapsed="false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</row>
    <row r="33" customFormat="false" ht="15" hidden="false" customHeight="false" outlineLevel="0" collapsed="false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</row>
    <row r="34" customFormat="false" ht="15" hidden="false" customHeight="false" outlineLevel="0" collapsed="false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</row>
    <row r="35" customFormat="false" ht="15" hidden="false" customHeight="false" outlineLevel="0" collapsed="false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</row>
    <row r="36" customFormat="false" ht="15" hidden="false" customHeight="false" outlineLevel="0" collapsed="false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</row>
    <row r="37" customFormat="false" ht="15" hidden="false" customHeight="false" outlineLevel="0" collapsed="false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</row>
    <row r="38" customFormat="false" ht="15" hidden="false" customHeight="false" outlineLevel="0" collapsed="false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</row>
    <row r="39" customFormat="false" ht="15" hidden="false" customHeight="false" outlineLevel="0" collapsed="false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</row>
    <row r="40" customFormat="false" ht="15" hidden="false" customHeight="false" outlineLevel="0" collapsed="false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</row>
    <row r="41" customFormat="false" ht="15" hidden="false" customHeight="false" outlineLevel="0" collapsed="false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</row>
    <row r="42" customFormat="false" ht="15" hidden="false" customHeight="false" outlineLevel="0" collapsed="false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</row>
    <row r="43" customFormat="false" ht="15" hidden="false" customHeight="false" outlineLevel="0" collapsed="false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</row>
    <row r="44" customFormat="false" ht="15" hidden="false" customHeight="false" outlineLevel="0" collapsed="false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</row>
    <row r="45" customFormat="false" ht="15" hidden="false" customHeight="false" outlineLevel="0" collapsed="false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</row>
    <row r="46" customFormat="false" ht="15" hidden="false" customHeight="false" outlineLevel="0" collapsed="false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</row>
    <row r="47" customFormat="false" ht="15" hidden="false" customHeight="false" outlineLevel="0" collapsed="false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</row>
    <row r="48" customFormat="false" ht="15" hidden="false" customHeight="false" outlineLevel="0" collapsed="false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</row>
    <row r="49" customFormat="false" ht="15" hidden="false" customHeight="false" outlineLevel="0" collapsed="false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</row>
    <row r="50" customFormat="false" ht="15" hidden="false" customHeight="false" outlineLevel="0" collapsed="false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</row>
    <row r="51" customFormat="false" ht="15" hidden="false" customHeight="false" outlineLevel="0" collapsed="false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</row>
    <row r="52" customFormat="false" ht="15" hidden="false" customHeight="false" outlineLevel="0" collapsed="false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</row>
    <row r="53" customFormat="false" ht="15" hidden="false" customHeight="false" outlineLevel="0" collapsed="false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customFormat="false" ht="15" hidden="false" customHeight="false" outlineLevel="0" collapsed="false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2023-04-10T14:01:52Z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