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写代码相关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J46" i="2"/>
  <c r="P56" i="2"/>
  <c r="J45" i="2"/>
  <c r="H45" i="2"/>
  <c r="M66" i="2" l="1"/>
  <c r="O66" i="2"/>
  <c r="P66" i="2" s="1"/>
  <c r="P65" i="2"/>
  <c r="Q64" i="2"/>
  <c r="O65" i="2"/>
  <c r="M65" i="2"/>
  <c r="E44" i="2"/>
  <c r="E46" i="2"/>
  <c r="S37" i="2"/>
  <c r="Q37" i="2"/>
  <c r="T37" i="2" s="1"/>
  <c r="P36" i="2"/>
  <c r="S36" i="2"/>
  <c r="T36" i="2"/>
  <c r="R36" i="2"/>
</calcChain>
</file>

<file path=xl/sharedStrings.xml><?xml version="1.0" encoding="utf-8"?>
<sst xmlns="http://schemas.openxmlformats.org/spreadsheetml/2006/main" count="101" uniqueCount="101">
  <si>
    <t>智能无人机任务规划这个方面去做。</t>
    <phoneticPr fontId="1" type="noConversion"/>
  </si>
  <si>
    <t>相关的教材大堆大堆有，先从教材入手看个大概肯定是没毛病的。</t>
    <phoneticPr fontId="1" type="noConversion"/>
  </si>
  <si>
    <t>里面好像啥都有一点</t>
    <phoneticPr fontId="1" type="noConversion"/>
  </si>
  <si>
    <t>这个是OODA里面的更偏决策和行动的一个。</t>
    <phoneticPr fontId="1" type="noConversion"/>
  </si>
  <si>
    <t>看起来这个要合适一些。</t>
    <phoneticPr fontId="1" type="noConversion"/>
  </si>
  <si>
    <t>这个看着也还不错，但是貌似老了一些。</t>
    <phoneticPr fontId="1" type="noConversion"/>
  </si>
  <si>
    <t>好，不要想当然，在可预见的未来把这三个书翻一下。</t>
    <phoneticPr fontId="1" type="noConversion"/>
  </si>
  <si>
    <t>这个情况还得想辙解决一下</t>
    <phoneticPr fontId="1" type="noConversion"/>
  </si>
  <si>
    <t>再加个cos大于零？或者至少大于一定值</t>
    <phoneticPr fontId="1" type="noConversion"/>
  </si>
  <si>
    <t>再加个检测新加的边和原有的边不相交</t>
    <phoneticPr fontId="1" type="noConversion"/>
  </si>
  <si>
    <t>或者可以尝试从下到上的生成思路？</t>
    <phoneticPr fontId="1" type="noConversion"/>
  </si>
  <si>
    <t>随机一条边、随机一个长度、随机往外走一截。看起来还比较可靠。</t>
    <phoneticPr fontId="1" type="noConversion"/>
  </si>
  <si>
    <t>聂嘛，最终千辛万苦修出来了，但是不好使。换一个好了，从下到上生成的那个。</t>
    <phoneticPr fontId="1" type="noConversion"/>
  </si>
  <si>
    <t>bloodbath</t>
  </si>
  <si>
    <t>2023年6月4日20:54:10这个方案前后就用了半小时吧就写出来了。但是目前好像也不太稳定。</t>
    <phoneticPr fontId="1" type="noConversion"/>
  </si>
  <si>
    <t>2023年6月10日13:39:59那些都算是解决完了，赶紧想辙整整数字</t>
    <phoneticPr fontId="1" type="noConversion"/>
  </si>
  <si>
    <t>转弯速率：</t>
    <phoneticPr fontId="1" type="noConversion"/>
  </si>
  <si>
    <t>师兄也不知道，说是看参考文献</t>
    <phoneticPr fontId="1" type="noConversion"/>
  </si>
  <si>
    <t>http://www.ccgrs.com/show_p.aspx?id=20这个貌似有点靠谱</t>
    <phoneticPr fontId="1" type="noConversion"/>
  </si>
  <si>
    <t>这里面倒是有一系列相机的信息，但是并不足以推出“感知距离是多大”这样的东西来。</t>
    <phoneticPr fontId="1" type="noConversion"/>
  </si>
  <si>
    <t>https://www.allview-t.com/product/7/这个看着倒是比较靠谱</t>
    <phoneticPr fontId="1" type="noConversion"/>
  </si>
  <si>
    <t>https://www.allview-t.com/product/27.html</t>
  </si>
  <si>
    <t>这个，5kg的头，激光测距5km</t>
    <phoneticPr fontId="1" type="noConversion"/>
  </si>
  <si>
    <t>焦距越大，可视距离越远，没毛病。</t>
    <phoneticPr fontId="1" type="noConversion"/>
  </si>
  <si>
    <t>物距</t>
    <phoneticPr fontId="1" type="noConversion"/>
  </si>
  <si>
    <t>像距</t>
    <phoneticPr fontId="1" type="noConversion"/>
  </si>
  <si>
    <t>焦距</t>
    <phoneticPr fontId="1" type="noConversion"/>
  </si>
  <si>
    <t>单位都是米</t>
    <phoneticPr fontId="1" type="noConversion"/>
  </si>
  <si>
    <t>1除以物距</t>
    <phoneticPr fontId="1" type="noConversion"/>
  </si>
  <si>
    <t>1除以像距</t>
    <phoneticPr fontId="1" type="noConversion"/>
  </si>
  <si>
    <t>1除以焦距</t>
    <phoneticPr fontId="1" type="noConversion"/>
  </si>
  <si>
    <t>好像也无法直接推出来，这东西像距毕竟不知道</t>
    <phoneticPr fontId="1" type="noConversion"/>
  </si>
  <si>
    <t>http://www.sz-nien.com/product/showproduct.php?id=258</t>
  </si>
  <si>
    <t>这个貌似大很多，变焦范围也大很多。没什么参考价值了，直径都快有四分之一个巡飞弹了。</t>
    <phoneticPr fontId="1" type="noConversion"/>
  </si>
  <si>
    <t>不过这家做了很多3-5公里的云台</t>
    <phoneticPr fontId="1" type="noConversion"/>
  </si>
  <si>
    <t>比如这个：http://www.sz-nien.com/product/showproduct.php?id=262</t>
    <phoneticPr fontId="1" type="noConversion"/>
  </si>
  <si>
    <t>大概157的直径，已经算是靠点谱了</t>
    <phoneticPr fontId="1" type="noConversion"/>
  </si>
  <si>
    <t>那综上，劳资们取个垃圾点的3公里感知范围，可也。这个问题就算是解决了。</t>
    <phoneticPr fontId="1" type="noConversion"/>
  </si>
  <si>
    <t>续航</t>
    <phoneticPr fontId="1" type="noConversion"/>
  </si>
  <si>
    <t>能飞3.5h</t>
    <phoneticPr fontId="1" type="noConversion"/>
  </si>
  <si>
    <t>时速是之前的160km/h</t>
    <phoneticPr fontId="1" type="noConversion"/>
  </si>
  <si>
    <t>总的续航里程：</t>
    <phoneticPr fontId="1" type="noConversion"/>
  </si>
  <si>
    <t>km</t>
    <phoneticPr fontId="1" type="noConversion"/>
  </si>
  <si>
    <t>考察一下战术展开的尺度</t>
    <phoneticPr fontId="1" type="noConversion"/>
  </si>
  <si>
    <t>营级120毫米迫榴炮射程是10km量级https://zhuanlan.zhihu.com/p/399693085</t>
    <phoneticPr fontId="1" type="noConversion"/>
  </si>
  <si>
    <t>美制毒刺导弹射程也是最大五公里，复仇者防空车上也是这种</t>
    <phoneticPr fontId="1" type="noConversion"/>
  </si>
  <si>
    <t>巴赫穆特面积只有41平方公里</t>
    <phoneticPr fontId="1" type="noConversion"/>
  </si>
  <si>
    <t>km/min</t>
    <phoneticPr fontId="1" type="noConversion"/>
  </si>
  <si>
    <t>1944年三月，苏军乌克兰第一方面军总兵力86万人，战线宽度400kmhttps://www.zhihu.com/question/458272979/answer/3051708345</t>
    <phoneticPr fontId="1" type="noConversion"/>
  </si>
  <si>
    <t>根据这个，https://kns.cnki.net/kcms2/article/abstract?v=3uoqIhG8C44YLTlOAiTRKgchrJ08w1e7tvjWANqNvp_XFHSH-j7l4CjRaOPuDelAhNqplWGaih9vGnsnSPUHU1NbesznIAyC&amp;uniplatform=NZKPT</t>
    <phoneticPr fontId="1" type="noConversion"/>
  </si>
  <si>
    <t>一个排防御正面宽度900m</t>
    <phoneticPr fontId="1" type="noConversion"/>
  </si>
  <si>
    <t>https://kns.cnki.net/KXReader/Detail?invoice=chuYg3FEOTT8hXP6oFQs3tzfuBhYkpzr1eFto77T8S77Rq3pmx9mRf1jv4pPRiRPtSCob9591Q%2F6MYNkZYGgxcaJijnROxbNQbaaaW4VdC%2F%2BPOrzWsEXUyrK%2FOFjrhlGD38Ort%2FMzH2A%2BfyihHhhjkm03WXQEKq%2FjZBL%2BYWFVOE%3D&amp;DBCODE=CJFD&amp;FileName=FHDD201712009&amp;TABLEName=cjfdlast2018&amp;nonce=92C7B4D1E5E6427984DEC455F3D0C4D7&amp;TIMESTAMP=1686384877413&amp;uid=</t>
  </si>
  <si>
    <t>合成旅防御正面10-15km，纵深12-25km。这个是合成旅山地战的情形貌似。</t>
    <phoneticPr fontId="1" type="noConversion"/>
  </si>
  <si>
    <t>https://kns.cnki.net/KXReader/Detail?invoice=CbLfgE3u%2FyWnkfx1r3HdcRObgWeRIrcOfbKQRdGNKRJ0WoHgN9mgjugJbIMIFf%2FtCpEUQKQuhEGwA48HliA3%2FNKWn0yQSUd%2BkmyUGEaCIl%2B9TYAgkayfe0HTmedt7jFZmZSoZPZw%2BU4pWW8X8HV7H0o5gVuQamlblp%2BK30vOgCA%3D&amp;DBCODE=CJFD&amp;FileName=DJZD202204021&amp;TABLEName=cjfdlast2022&amp;nonce=9DBCCE6929E6457882B6E5CFF56E2064&amp;TIMESTAMP=1686386097867&amp;uid=</t>
  </si>
  <si>
    <t>这个不知道依据，但是做的也是20*20km左右的区域，那和上一个交叉验证了，可以说就算是完事了。</t>
    <phoneticPr fontId="1" type="noConversion"/>
  </si>
  <si>
    <t>【引入一个新问题：随机区域真的实用吗？硬说的话就是随机区域是敌方阵地？】</t>
    <phoneticPr fontId="1" type="noConversion"/>
  </si>
  <si>
    <t>区域</t>
    <phoneticPr fontId="1" type="noConversion"/>
  </si>
  <si>
    <t>算是有结论了，就差不多20*20km这么大的范围就还好呗</t>
    <phoneticPr fontId="1" type="noConversion"/>
  </si>
  <si>
    <t>这里面还有一个图森破的算法。</t>
    <phoneticPr fontId="1" type="noConversion"/>
  </si>
  <si>
    <t>加速度：不加速度了，就只保持那一个位置</t>
    <phoneticPr fontId="1" type="noConversion"/>
  </si>
  <si>
    <t>转向的那个角速度。</t>
    <phoneticPr fontId="1" type="noConversion"/>
  </si>
  <si>
    <t>弹簧刀的可见光也是3km这一档https://kns.cnki.net/KXReader/Detail?invoice=d3yGUis7D73FnoiyMlygyV83vPqPq0mhTneSLmnXAUB7jg3AUl0v4HJlD%2BTSvPZ8I9vYgfnG%2B8%2FlzqEa9JobLKhJfnibrzGl67wpZ2F7rZAr4fYGpb%2BKNske4ewPRM3rCpBvomDcM2NvPw09oudlzYF%2BjN2GwkvflEtdrPQyGFU%3D&amp;DBCODE=CJFD&amp;FileName=JGHW202302001&amp;TABLEName=cjfdlast2023&amp;nonce=82C21F8EFF074542ACE0D42C84C8D164&amp;TIMESTAMP=1686387716731&amp;uid=</t>
    <phoneticPr fontId="1" type="noConversion"/>
  </si>
  <si>
    <t>然后红外是10km</t>
    <phoneticPr fontId="1" type="noConversion"/>
  </si>
  <si>
    <t>说了可用过载小。那先预定一个可用过载然后来算？</t>
    <phoneticPr fontId="1" type="noConversion"/>
  </si>
  <si>
    <t>速度m/s</t>
    <phoneticPr fontId="1" type="noConversion"/>
  </si>
  <si>
    <t>过载m/ss</t>
    <phoneticPr fontId="1" type="noConversion"/>
  </si>
  <si>
    <t>bili</t>
    <phoneticPr fontId="1" type="noConversion"/>
  </si>
  <si>
    <t>【那说明我直接上来就Omega给1实在是给的有点多了，甚至是过于多了，远远飞不到三个g的过载。】</t>
    <phoneticPr fontId="1" type="noConversion"/>
  </si>
  <si>
    <t>转弯的时候直接照着一个g算就完事了</t>
    <phoneticPr fontId="1" type="noConversion"/>
  </si>
  <si>
    <t>那么至此，无人机飞这块就算是初步有说法了。那就没得可藏了，必须要赶紧开始定义任务了捏。</t>
    <phoneticPr fontId="1" type="noConversion"/>
  </si>
  <si>
    <t>脑补一个策略1，</t>
    <phoneticPr fontId="1" type="noConversion"/>
  </si>
  <si>
    <t>区域内被搜到了给高分，随时间衰减</t>
    <phoneticPr fontId="1" type="noConversion"/>
  </si>
  <si>
    <t>速度的角速度,rad/s</t>
    <phoneticPr fontId="1" type="noConversion"/>
  </si>
  <si>
    <t>状态</t>
    <phoneticPr fontId="1" type="noConversion"/>
  </si>
  <si>
    <t>动作</t>
    <phoneticPr fontId="1" type="noConversion"/>
  </si>
  <si>
    <t>这个都已经一秒钟机头转10度了，很多了。</t>
    <phoneticPr fontId="1" type="noConversion"/>
  </si>
  <si>
    <t>区域内没被搜到扣分</t>
    <phoneticPr fontId="1" type="noConversion"/>
  </si>
  <si>
    <t>区域外搜到了也给点分，少给点</t>
    <phoneticPr fontId="1" type="noConversion"/>
  </si>
  <si>
    <t>区域外没搜到的少扣点分吧</t>
    <phoneticPr fontId="1" type="noConversion"/>
  </si>
  <si>
    <t>初期就一个往哪转弯就好了，不要装</t>
    <phoneticPr fontId="1" type="noConversion"/>
  </si>
  <si>
    <t>速度就不必了因为都一样</t>
    <phoneticPr fontId="1" type="noConversion"/>
  </si>
  <si>
    <t>飞机的位置。别整烂活儿</t>
    <phoneticPr fontId="1" type="noConversion"/>
  </si>
  <si>
    <t>到这里已经是必须整到新电脑里面去写了。</t>
    <phoneticPr fontId="1" type="noConversion"/>
  </si>
  <si>
    <t>那这里就有114514个调参数的说法了。</t>
    <phoneticPr fontId="1" type="noConversion"/>
  </si>
  <si>
    <t>区域形状。整点卷积，刚好对应上劳资之前的动态约束的那些内容岂不美哉。点数不定，所以必须整卷积，两三层顶天了，控制一点维度。</t>
    <phoneticPr fontId="1" type="noConversion"/>
  </si>
  <si>
    <t>2023年6月12日14:48:12讲道理</t>
    <phoneticPr fontId="1" type="noConversion"/>
  </si>
  <si>
    <t>“把CNN和DDPG合起来”并不是一件简单的事情，道理上是要改很多训练的，即把CNN放在agent的critic网络里面，而不是env里面。</t>
    <phoneticPr fontId="1" type="noConversion"/>
  </si>
  <si>
    <t>那么，state里面就包含了一堆矩阵了，不是简单的照抄了。</t>
    <phoneticPr fontId="1" type="noConversion"/>
  </si>
  <si>
    <t>这么多分钟</t>
    <phoneticPr fontId="1" type="noConversion"/>
  </si>
  <si>
    <t>这么多步数</t>
    <phoneticPr fontId="1" type="noConversion"/>
  </si>
  <si>
    <t>每一步的时间间隔</t>
    <phoneticPr fontId="1" type="noConversion"/>
  </si>
  <si>
    <t>那不行吧，那高低得多来几步。</t>
    <phoneticPr fontId="1" type="noConversion"/>
  </si>
  <si>
    <t>长度</t>
    <phoneticPr fontId="1" type="noConversion"/>
  </si>
  <si>
    <t>宽度</t>
    <phoneticPr fontId="1" type="noConversion"/>
  </si>
  <si>
    <t>面积</t>
    <phoneticPr fontId="1" type="noConversion"/>
  </si>
  <si>
    <t>蛋疼了，要是照现在这样离散的话，空间中一个点与一个点之间隔了一公里，探索半径三公里，那圈圈就很小了</t>
    <phoneticPr fontId="1" type="noConversion"/>
  </si>
  <si>
    <t>但是貌似还可以聊，要是小于三公里，那真就聊不了了。</t>
    <phoneticPr fontId="1" type="noConversion"/>
  </si>
  <si>
    <t>2023年6月13日19:56:43终于避无可避了，要好好动脑子想想，那个矩阵要怎么给出了。</t>
    <phoneticPr fontId="1" type="noConversion"/>
  </si>
  <si>
    <t>首先一个问题，是把目标的矩阵还是把某种扫过的矩阵作为evaluate array？</t>
    <phoneticPr fontId="1" type="noConversion"/>
  </si>
  <si>
    <t>而目标的那个只含有某种固定的“边界”性质的东西。</t>
    <phoneticPr fontId="1" type="noConversion"/>
  </si>
  <si>
    <t>扫过的就相当于含有所有历史信息了。先采用这个，无人机知道自己飞过了什么地方，不是理所当然的吗。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</si>
</sst>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46464"/>
      <name val="Arial"/>
      <family val="2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171450</xdr:rowOff>
    </xdr:from>
    <xdr:to>
      <xdr:col>16</xdr:col>
      <xdr:colOff>189203</xdr:colOff>
      <xdr:row>17</xdr:row>
      <xdr:rowOff>94943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714375"/>
          <a:ext cx="10371428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236809</xdr:colOff>
      <xdr:row>32</xdr:row>
      <xdr:rowOff>56849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38525"/>
          <a:ext cx="10523809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322524</xdr:colOff>
      <xdr:row>47</xdr:row>
      <xdr:rowOff>133017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972175"/>
          <a:ext cx="10609524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4</xdr:row>
      <xdr:rowOff>161925</xdr:rowOff>
    </xdr:from>
    <xdr:to>
      <xdr:col>10</xdr:col>
      <xdr:colOff>666145</xdr:colOff>
      <xdr:row>21</xdr:row>
      <xdr:rowOff>66302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885825"/>
          <a:ext cx="4838095" cy="2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11</xdr:row>
      <xdr:rowOff>171450</xdr:rowOff>
    </xdr:from>
    <xdr:to>
      <xdr:col>17</xdr:col>
      <xdr:colOff>666308</xdr:colOff>
      <xdr:row>25</xdr:row>
      <xdr:rowOff>9229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2162175"/>
          <a:ext cx="3533333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allview-t.com/product/7/&#36825;&#20010;&#30475;&#30528;&#20498;&#26159;&#27604;&#36739;&#38752;&#35889;" TargetMode="External"/><Relationship Id="rId1" Type="http://schemas.openxmlformats.org/officeDocument/2006/relationships/hyperlink" Target="http://www.ccgrs.com/show_p.aspx?id=20&#36825;&#20010;&#35980;&#20284;&#26377;&#28857;&#38752;&#3588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opLeftCell="A25" workbookViewId="0">
      <selection activeCell="C56" sqref="C56"/>
    </sheetView>
  </sheetViews>
  <sheetFormatPr defaultRowHeight="14.25" x14ac:dyDescent="0.2"/>
  <sheetData>
    <row r="2" spans="2:18" x14ac:dyDescent="0.2">
      <c r="B2" t="s">
        <v>0</v>
      </c>
    </row>
    <row r="3" spans="2:18" x14ac:dyDescent="0.2">
      <c r="C3" t="s">
        <v>1</v>
      </c>
    </row>
    <row r="6" spans="2:18" x14ac:dyDescent="0.2">
      <c r="R6" t="s">
        <v>2</v>
      </c>
    </row>
    <row r="21" spans="18:18" x14ac:dyDescent="0.2">
      <c r="R21" t="s">
        <v>3</v>
      </c>
    </row>
    <row r="22" spans="18:18" x14ac:dyDescent="0.2">
      <c r="R22" t="s">
        <v>4</v>
      </c>
    </row>
    <row r="34" spans="18:18" x14ac:dyDescent="0.2">
      <c r="R34" t="s">
        <v>5</v>
      </c>
    </row>
    <row r="50" spans="2:3" x14ac:dyDescent="0.2">
      <c r="B50" t="s">
        <v>6</v>
      </c>
    </row>
    <row r="53" spans="2:3" x14ac:dyDescent="0.2">
      <c r="B53" t="s">
        <v>85</v>
      </c>
    </row>
    <row r="54" spans="2:3" x14ac:dyDescent="0.2">
      <c r="C54" t="s">
        <v>86</v>
      </c>
    </row>
    <row r="55" spans="2:3" x14ac:dyDescent="0.2">
      <c r="C55" t="s">
        <v>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87"/>
  <sheetViews>
    <sheetView tabSelected="1" topLeftCell="A61" workbookViewId="0">
      <selection activeCell="E87" sqref="E87"/>
    </sheetView>
  </sheetViews>
  <sheetFormatPr defaultRowHeight="14.25" x14ac:dyDescent="0.2"/>
  <cols>
    <col min="16" max="16" width="10.5" bestFit="1" customWidth="1"/>
  </cols>
  <sheetData>
    <row r="7" spans="2:14" x14ac:dyDescent="0.2">
      <c r="B7" t="s">
        <v>7</v>
      </c>
      <c r="N7" t="s">
        <v>10</v>
      </c>
    </row>
    <row r="8" spans="2:14" x14ac:dyDescent="0.2">
      <c r="N8" t="s">
        <v>11</v>
      </c>
    </row>
    <row r="9" spans="2:14" x14ac:dyDescent="0.2">
      <c r="B9" t="s">
        <v>8</v>
      </c>
    </row>
    <row r="11" spans="2:14" x14ac:dyDescent="0.2">
      <c r="B11" t="s">
        <v>9</v>
      </c>
      <c r="N11" t="s">
        <v>14</v>
      </c>
    </row>
    <row r="13" spans="2:14" x14ac:dyDescent="0.2">
      <c r="B13" t="s">
        <v>12</v>
      </c>
    </row>
    <row r="24" spans="2:14" x14ac:dyDescent="0.2">
      <c r="N24" s="1" t="s">
        <v>13</v>
      </c>
    </row>
    <row r="31" spans="2:14" x14ac:dyDescent="0.2">
      <c r="B31" t="s">
        <v>15</v>
      </c>
    </row>
    <row r="33" spans="3:22" x14ac:dyDescent="0.2">
      <c r="C33" t="s">
        <v>16</v>
      </c>
      <c r="D33" t="s">
        <v>17</v>
      </c>
    </row>
    <row r="34" spans="3:22" x14ac:dyDescent="0.2">
      <c r="D34" s="2" t="s">
        <v>18</v>
      </c>
      <c r="E34" t="s">
        <v>19</v>
      </c>
      <c r="O34" t="s">
        <v>27</v>
      </c>
    </row>
    <row r="35" spans="3:22" x14ac:dyDescent="0.2">
      <c r="D35" s="2" t="s">
        <v>20</v>
      </c>
      <c r="O35" t="s">
        <v>24</v>
      </c>
      <c r="P35" t="s">
        <v>25</v>
      </c>
      <c r="Q35" t="s">
        <v>26</v>
      </c>
      <c r="R35" t="s">
        <v>28</v>
      </c>
      <c r="S35" t="s">
        <v>29</v>
      </c>
      <c r="T35" t="s">
        <v>30</v>
      </c>
    </row>
    <row r="36" spans="3:22" x14ac:dyDescent="0.2">
      <c r="E36" t="s">
        <v>21</v>
      </c>
      <c r="F36" t="s">
        <v>22</v>
      </c>
      <c r="G36" t="s">
        <v>23</v>
      </c>
      <c r="O36">
        <v>12</v>
      </c>
      <c r="P36">
        <f>1/S36</f>
        <v>4.0013337779259755E-3</v>
      </c>
      <c r="Q36">
        <v>4.0000000000000001E-3</v>
      </c>
      <c r="R36">
        <f>1/O36</f>
        <v>8.3333333333333329E-2</v>
      </c>
      <c r="S36">
        <f>T36-R36</f>
        <v>249.91666666666666</v>
      </c>
      <c r="T36">
        <f>1/Q36</f>
        <v>250</v>
      </c>
    </row>
    <row r="37" spans="3:22" x14ac:dyDescent="0.2">
      <c r="D37" t="s">
        <v>32</v>
      </c>
      <c r="E37" t="s">
        <v>33</v>
      </c>
      <c r="P37">
        <v>0.1</v>
      </c>
      <c r="Q37">
        <f>129/1000</f>
        <v>0.129</v>
      </c>
      <c r="S37">
        <f>1/P37</f>
        <v>10</v>
      </c>
      <c r="T37">
        <f>1/Q37</f>
        <v>7.7519379844961236</v>
      </c>
      <c r="V37" t="s">
        <v>31</v>
      </c>
    </row>
    <row r="38" spans="3:22" x14ac:dyDescent="0.2">
      <c r="E38" t="s">
        <v>34</v>
      </c>
      <c r="N38" t="s">
        <v>61</v>
      </c>
    </row>
    <row r="39" spans="3:22" x14ac:dyDescent="0.2">
      <c r="E39" t="s">
        <v>35</v>
      </c>
      <c r="F39" t="s">
        <v>36</v>
      </c>
      <c r="N39" t="s">
        <v>62</v>
      </c>
    </row>
    <row r="41" spans="3:22" x14ac:dyDescent="0.2">
      <c r="D41" t="s">
        <v>37</v>
      </c>
    </row>
    <row r="44" spans="3:22" x14ac:dyDescent="0.2">
      <c r="E44">
        <f>160/60</f>
        <v>2.6666666666666665</v>
      </c>
      <c r="F44" t="s">
        <v>47</v>
      </c>
      <c r="H44" t="s">
        <v>88</v>
      </c>
      <c r="I44" t="s">
        <v>89</v>
      </c>
      <c r="J44" t="s">
        <v>90</v>
      </c>
      <c r="M44" t="s">
        <v>91</v>
      </c>
    </row>
    <row r="45" spans="3:22" x14ac:dyDescent="0.2">
      <c r="C45" t="s">
        <v>38</v>
      </c>
      <c r="D45" t="s">
        <v>39</v>
      </c>
      <c r="E45" t="s">
        <v>40</v>
      </c>
      <c r="H45">
        <f>3.5*60</f>
        <v>210</v>
      </c>
      <c r="I45">
        <v>100</v>
      </c>
      <c r="J45">
        <f>H45/I45</f>
        <v>2.1</v>
      </c>
    </row>
    <row r="46" spans="3:22" x14ac:dyDescent="0.2">
      <c r="D46" t="s">
        <v>41</v>
      </c>
      <c r="E46">
        <f>3.5*160</f>
        <v>560</v>
      </c>
      <c r="F46" t="s">
        <v>42</v>
      </c>
      <c r="H46">
        <f>3.5*60</f>
        <v>210</v>
      </c>
      <c r="I46">
        <v>500</v>
      </c>
      <c r="J46">
        <f>H46/I46</f>
        <v>0.42</v>
      </c>
    </row>
    <row r="49" spans="3:17" x14ac:dyDescent="0.2">
      <c r="C49" t="s">
        <v>56</v>
      </c>
      <c r="D49" t="s">
        <v>43</v>
      </c>
    </row>
    <row r="50" spans="3:17" x14ac:dyDescent="0.2">
      <c r="E50" t="s">
        <v>44</v>
      </c>
    </row>
    <row r="51" spans="3:17" x14ac:dyDescent="0.2">
      <c r="E51" t="s">
        <v>45</v>
      </c>
    </row>
    <row r="52" spans="3:17" x14ac:dyDescent="0.2">
      <c r="E52" t="s">
        <v>46</v>
      </c>
    </row>
    <row r="53" spans="3:17" x14ac:dyDescent="0.2">
      <c r="E53" t="s">
        <v>48</v>
      </c>
    </row>
    <row r="54" spans="3:17" x14ac:dyDescent="0.2">
      <c r="E54" t="s">
        <v>49</v>
      </c>
      <c r="F54" t="s">
        <v>50</v>
      </c>
    </row>
    <row r="55" spans="3:17" x14ac:dyDescent="0.2">
      <c r="E55" t="s">
        <v>51</v>
      </c>
      <c r="F55" t="s">
        <v>52</v>
      </c>
      <c r="N55" t="s">
        <v>92</v>
      </c>
      <c r="O55" t="s">
        <v>93</v>
      </c>
      <c r="P55" t="s">
        <v>94</v>
      </c>
    </row>
    <row r="56" spans="3:17" x14ac:dyDescent="0.2">
      <c r="E56" t="s">
        <v>53</v>
      </c>
      <c r="F56" t="s">
        <v>54</v>
      </c>
      <c r="G56" t="s">
        <v>58</v>
      </c>
      <c r="N56">
        <v>20000</v>
      </c>
      <c r="O56">
        <v>20000</v>
      </c>
      <c r="P56">
        <f>O56*N56</f>
        <v>400000000</v>
      </c>
    </row>
    <row r="57" spans="3:17" x14ac:dyDescent="0.2">
      <c r="F57" t="s">
        <v>55</v>
      </c>
    </row>
    <row r="58" spans="3:17" x14ac:dyDescent="0.2">
      <c r="D58" t="s">
        <v>57</v>
      </c>
    </row>
    <row r="61" spans="3:17" x14ac:dyDescent="0.2">
      <c r="C61" t="s">
        <v>59</v>
      </c>
    </row>
    <row r="63" spans="3:17" x14ac:dyDescent="0.2">
      <c r="C63" t="s">
        <v>60</v>
      </c>
    </row>
    <row r="64" spans="3:17" x14ac:dyDescent="0.2">
      <c r="D64" t="s">
        <v>63</v>
      </c>
      <c r="M64" t="s">
        <v>65</v>
      </c>
      <c r="N64" t="s">
        <v>64</v>
      </c>
      <c r="O64" t="s">
        <v>66</v>
      </c>
      <c r="P64" t="s">
        <v>72</v>
      </c>
      <c r="Q64">
        <f>ATAN(1)</f>
        <v>0.78539816339744828</v>
      </c>
    </row>
    <row r="65" spans="3:19" x14ac:dyDescent="0.2">
      <c r="D65" t="s">
        <v>68</v>
      </c>
      <c r="M65">
        <f>3*9.8</f>
        <v>29.400000000000002</v>
      </c>
      <c r="N65">
        <v>44.4</v>
      </c>
      <c r="O65">
        <f>M65/N65</f>
        <v>0.66216216216216228</v>
      </c>
      <c r="P65">
        <f>ATAN(O65)</f>
        <v>0.58487761372003411</v>
      </c>
      <c r="S65" t="s">
        <v>67</v>
      </c>
    </row>
    <row r="66" spans="3:19" x14ac:dyDescent="0.2">
      <c r="M66">
        <f>1*9.8</f>
        <v>9.8000000000000007</v>
      </c>
      <c r="N66">
        <v>44.4</v>
      </c>
      <c r="O66">
        <f>M66/N66</f>
        <v>0.22072072072072074</v>
      </c>
      <c r="P66">
        <f>ATAN(O66)</f>
        <v>0.21723764914140889</v>
      </c>
      <c r="S66" t="s">
        <v>75</v>
      </c>
    </row>
    <row r="68" spans="3:19" x14ac:dyDescent="0.2">
      <c r="C68" t="s">
        <v>69</v>
      </c>
    </row>
    <row r="69" spans="3:19" x14ac:dyDescent="0.2">
      <c r="N69" t="s">
        <v>73</v>
      </c>
      <c r="S69" t="s">
        <v>74</v>
      </c>
    </row>
    <row r="70" spans="3:19" x14ac:dyDescent="0.2">
      <c r="D70" t="s">
        <v>70</v>
      </c>
      <c r="N70" t="s">
        <v>84</v>
      </c>
      <c r="O70" s="3" t="s">
        <v>82</v>
      </c>
      <c r="S70" t="s">
        <v>79</v>
      </c>
    </row>
    <row r="71" spans="3:19" x14ac:dyDescent="0.2">
      <c r="E71" t="s">
        <v>71</v>
      </c>
      <c r="N71" t="s">
        <v>81</v>
      </c>
    </row>
    <row r="72" spans="3:19" x14ac:dyDescent="0.2">
      <c r="E72" t="s">
        <v>76</v>
      </c>
      <c r="N72" t="s">
        <v>80</v>
      </c>
    </row>
    <row r="73" spans="3:19" x14ac:dyDescent="0.2">
      <c r="E73" t="s">
        <v>77</v>
      </c>
    </row>
    <row r="74" spans="3:19" x14ac:dyDescent="0.2">
      <c r="E74" t="s">
        <v>78</v>
      </c>
    </row>
    <row r="75" spans="3:19" x14ac:dyDescent="0.2">
      <c r="E75" t="s">
        <v>83</v>
      </c>
    </row>
    <row r="77" spans="3:19" s="3" customFormat="1" x14ac:dyDescent="0.2"/>
    <row r="79" spans="3:19" x14ac:dyDescent="0.2">
      <c r="C79" t="s">
        <v>95</v>
      </c>
    </row>
    <row r="80" spans="3:19" x14ac:dyDescent="0.2">
      <c r="D80" t="s">
        <v>96</v>
      </c>
    </row>
    <row r="84" spans="3:5" x14ac:dyDescent="0.2">
      <c r="C84" t="s">
        <v>97</v>
      </c>
    </row>
    <row r="85" spans="3:5" x14ac:dyDescent="0.2">
      <c r="D85" t="s">
        <v>98</v>
      </c>
    </row>
    <row r="86" spans="3:5" x14ac:dyDescent="0.2">
      <c r="E86" t="s">
        <v>100</v>
      </c>
    </row>
    <row r="87" spans="3:5" x14ac:dyDescent="0.2">
      <c r="E87" t="s">
        <v>99</v>
      </c>
    </row>
  </sheetData>
  <phoneticPr fontId="1" type="noConversion"/>
  <hyperlinks>
    <hyperlink ref="D34" r:id="rId1"/>
    <hyperlink ref="D3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写代码相关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2023-06-13T13:20:12Z</dcterms:modified>
</cp:coreProperties>
</file>