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g\Downloads\"/>
    </mc:Choice>
  </mc:AlternateContent>
  <xr:revisionPtr revIDLastSave="0" documentId="13_ncr:1_{DF29C5B6-B2AF-44E0-A39F-472820DDFCA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<sst xmlns="http://schemas.openxmlformats.org/spreadsheetml/2006/main" count="97" uniqueCount="55">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</sst>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8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6" headerRowBorderDxfId="81" tableBorderDxfId="82" totalsRowBorderDxfId="80">
  <tableColumns count="10">
    <tableColumn id="1" xr3:uid="{66CC9B29-972E-440A-912D-BD4A014746AB}" name="Incr." dataDxfId="79"/>
    <tableColumn id="2" xr3:uid="{8DB82F78-68F3-42A2-850E-63D287D60F0F}" name="Start" dataDxfId="78"/>
    <tableColumn id="3" xr3:uid="{F968D6EE-A810-4E1A-B390-2EB3FDF1FEBC}" name="Days" dataDxfId="77"/>
    <tableColumn id="4" xr3:uid="{AAF044F0-1EF6-4F39-B0EC-7E4FF5284F1E}" name="End" dataDxfId="76"/>
    <tableColumn id="5" xr3:uid="{43FD3FBC-D2AD-4693-A6D3-2D3C3CEA7764}" name="Estimated Size" dataDxfId="75"/>
    <tableColumn id="6" xr3:uid="{845D7AAE-192D-4ACB-98F1-13E2AB396319}" name="Real Size" dataDxfId="74"/>
    <tableColumn id="7" xr3:uid="{3A55337D-C59A-4152-AB89-7F958089BEB6}" name="Status" dataDxfId="73"/>
    <tableColumn id="8" xr3:uid="{38918B64-CCE0-4636-A5E4-263FE5F24E44}" name="Release Date"/>
    <tableColumn id="9" xr3:uid="{60143B17-7058-4AA2-BE5E-4B4A6B0F3F79}" name="Goal" dataDxfId="72"/>
    <tableColumn id="10" xr3:uid="{08E89F60-45A7-4FE5-84CF-07185CF17579}" name="% Esfuerzo vs Estimación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57" headerRowBorderDxfId="69" tableBorderDxfId="70">
  <tableColumns count="11">
    <tableColumn id="1" xr3:uid="{3F7F6DD2-6EA2-4440-BD0B-88E2A12AF313}" name="Sprint" dataDxfId="68"/>
    <tableColumn id="2" xr3:uid="{62768372-7E11-44D1-A207-F692349A3997}" name="Start" dataDxfId="67">
      <calculatedColumnFormula>IF(AND(B13&lt;&gt;"",C13&lt;&gt;"",C14&lt;&gt;""),B13+C13,"")</calculatedColumnFormula>
    </tableColumn>
    <tableColumn id="3" xr3:uid="{F25C110E-5E39-4470-8BC8-391189A23F6A}" name="Days" dataDxfId="66"/>
    <tableColumn id="4" xr3:uid="{B5697784-C933-4A45-8BA8-617CDCABE74D}" name="End" dataDxfId="65">
      <calculatedColumnFormula>IF(AND(B14&lt;&gt;"",C14&lt;&gt;""),B14+C14-1,"")</calculatedColumnFormula>
    </tableColumn>
    <tableColumn id="5" xr3:uid="{5518327B-86C2-485C-AF9A-553A341AB62F}" name="Estimated Size" dataDxfId="64"/>
    <tableColumn id="6" xr3:uid="{8EE1AD7A-512C-42AD-9C83-F3DE570521F3}" name="Real Size" dataDxfId="63"/>
    <tableColumn id="7" xr3:uid="{879F25EC-AE5A-403A-BB1E-715A98E973E5}" name="Status" dataDxfId="62"/>
    <tableColumn id="8" xr3:uid="{35D9BAA4-D3E2-4602-BFEC-3D9FAF91D9FB}" name="Release Date" dataDxfId="61"/>
    <tableColumn id="9" xr3:uid="{25759FDC-EAD4-41CE-B98D-B6CA5005C897}" name="Goal" dataDxfId="60"/>
    <tableColumn id="10" xr3:uid="{767130C5-3778-4D2D-B165-AAC8557C9C26}" name="Increment" dataDxfId="59"/>
    <tableColumn id="11" xr3:uid="{BB50C29E-17AE-4847-B617-C1464CB872F4}" name="% Error estimación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0" dataDxfId="1" tableBorderDxfId="11">
  <tableColumns count="9">
    <tableColumn id="1" xr3:uid="{5C9319BF-6D02-43C9-BCA9-5EDBE9878A57}" name="Story ID" dataDxfId="10"/>
    <tableColumn id="2" xr3:uid="{4C99E7E9-CEA2-43DA-87BD-F48F11ACCC65}" name="Story name" dataDxfId="9"/>
    <tableColumn id="3" xr3:uid="{0A2A499E-9D5E-466D-A989-7A59E43BB357}" name="Status" dataDxfId="8"/>
    <tableColumn id="4" xr3:uid="{5469DBC9-3DA2-4F4B-8710-F10B84BF1829}" name="Size" dataDxfId="7"/>
    <tableColumn id="5" xr3:uid="{5305EA1B-B894-4B83-B24C-75E39016D04C}" name="Sprint" dataDxfId="6"/>
    <tableColumn id="6" xr3:uid="{04E09A1B-DCFB-4289-8952-40AB55E5A7FA}" name="Priority" dataDxfId="5"/>
    <tableColumn id="7" xr3:uid="{81D2D2DA-2F15-4682-AF3F-DDC36F5414A0}" name="Story Type" dataDxfId="4"/>
    <tableColumn id="8" xr3:uid="{7448AE9C-D97B-4E61-83F8-FFB1973FA36F}" name="Comments" dataDxfId="3"/>
    <tableColumn id="9" xr3:uid="{44E148DE-5F04-4CEE-9AAC-6230A237917E}" name="Additional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4140625" defaultRowHeight="15" customHeight="1" x14ac:dyDescent="0.25"/>
  <cols>
    <col min="1" max="1" width="8.33203125" customWidth="1"/>
    <col min="2" max="2" width="34.88671875" bestFit="1" customWidth="1"/>
    <col min="3" max="3" width="5.33203125" bestFit="1" customWidth="1"/>
    <col min="4" max="4" width="35" bestFit="1" customWidth="1"/>
    <col min="5" max="5" width="16.21875" customWidth="1"/>
    <col min="6" max="6" width="11.21875" customWidth="1"/>
    <col min="7" max="7" width="9.7773437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8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26" s="87" customFormat="1" ht="25.05" customHeight="1" x14ac:dyDescent="0.25">
      <c r="A2" s="85" t="s">
        <v>1</v>
      </c>
      <c r="B2" s="82" t="s">
        <v>2</v>
      </c>
      <c r="C2" s="82" t="s">
        <v>3</v>
      </c>
      <c r="D2" s="82" t="s">
        <v>4</v>
      </c>
      <c r="E2" s="82" t="s">
        <v>5</v>
      </c>
      <c r="F2" s="82" t="s">
        <v>6</v>
      </c>
      <c r="G2" s="83" t="s">
        <v>7</v>
      </c>
      <c r="H2" s="82" t="s">
        <v>8</v>
      </c>
      <c r="I2" s="83" t="s">
        <v>9</v>
      </c>
      <c r="J2" s="84" t="s">
        <v>10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2.75" customHeight="1" x14ac:dyDescent="0.25">
      <c r="A3" s="62">
        <v>1</v>
      </c>
      <c r="B3" s="4">
        <f>IF(OR(B14="",A3=""),"",B14)</f>
        <v>44445</v>
      </c>
      <c r="C3" s="59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64">
        <f>(F3/E3)</f>
        <v>1.0743801652892562</v>
      </c>
    </row>
    <row r="4" spans="1:26" ht="12.75" customHeight="1" x14ac:dyDescent="0.25">
      <c r="A4" s="62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4"/>
    </row>
    <row r="5" spans="1:26" ht="12.75" customHeight="1" x14ac:dyDescent="0.25">
      <c r="A5" s="63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4"/>
    </row>
    <row r="6" spans="1:26" ht="12.75" customHeight="1" x14ac:dyDescent="0.25">
      <c r="A6" s="63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4"/>
    </row>
    <row r="7" spans="1:26" ht="12.75" customHeight="1" x14ac:dyDescent="0.25">
      <c r="A7" s="63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4"/>
    </row>
    <row r="8" spans="1:26" ht="12.75" customHeight="1" x14ac:dyDescent="0.25">
      <c r="A8" s="63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4"/>
    </row>
    <row r="9" spans="1:26" ht="12.75" customHeight="1" x14ac:dyDescent="0.25">
      <c r="A9" s="63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5"/>
    </row>
    <row r="10" spans="1:26" ht="12.75" customHeight="1" x14ac:dyDescent="0.25">
      <c r="A10" s="66"/>
      <c r="B10" s="67"/>
      <c r="C10" s="67"/>
      <c r="D10" s="67"/>
      <c r="E10" s="67"/>
      <c r="F10" s="67"/>
      <c r="G10" s="67"/>
      <c r="H10" s="67"/>
      <c r="I10" s="67"/>
      <c r="J10" s="68"/>
    </row>
    <row r="11" spans="1:26" ht="12.75" customHeight="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26" ht="49.95" customHeight="1" x14ac:dyDescent="0.25">
      <c r="A12" s="61" t="s">
        <v>13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26" ht="25.05" customHeight="1" x14ac:dyDescent="0.25">
      <c r="A13" s="82" t="s">
        <v>14</v>
      </c>
      <c r="B13" s="82" t="s">
        <v>2</v>
      </c>
      <c r="C13" s="82" t="s">
        <v>3</v>
      </c>
      <c r="D13" s="82" t="s">
        <v>4</v>
      </c>
      <c r="E13" s="82" t="s">
        <v>5</v>
      </c>
      <c r="F13" s="82" t="s">
        <v>6</v>
      </c>
      <c r="G13" s="83" t="s">
        <v>7</v>
      </c>
      <c r="H13" s="82" t="s">
        <v>8</v>
      </c>
      <c r="I13" s="83" t="s">
        <v>9</v>
      </c>
      <c r="J13" s="82" t="s">
        <v>15</v>
      </c>
      <c r="K13" s="84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>
        <v>1</v>
      </c>
      <c r="B14" s="13">
        <v>44445</v>
      </c>
      <c r="C14" s="57">
        <f>+F14*1/F$14</f>
        <v>1</v>
      </c>
      <c r="D14" s="4">
        <f t="shared" ref="D14:D29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4">
        <f>(F14/E14)-1</f>
        <v>7.6923076923076872E-2</v>
      </c>
    </row>
    <row r="15" spans="1:26" ht="12.75" customHeight="1" x14ac:dyDescent="0.25">
      <c r="A15" s="18">
        <v>1</v>
      </c>
      <c r="B15" s="4">
        <f t="shared" ref="B15:B27" si="3">IF(AND(B14&lt;&gt;"",C14&lt;&gt;"",C15&lt;&gt;""),B14+C14,"")</f>
        <v>44446</v>
      </c>
      <c r="C15" s="57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4">
        <f t="shared" ref="K15:K21" si="5">(F15/E15)-1</f>
        <v>0.11111111111111116</v>
      </c>
    </row>
    <row r="16" spans="1:26" ht="12.75" customHeight="1" x14ac:dyDescent="0.25">
      <c r="A16" s="18">
        <v>1</v>
      </c>
      <c r="B16" s="4">
        <f t="shared" si="3"/>
        <v>44446.285714285717</v>
      </c>
      <c r="C16" s="57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4">
        <f t="shared" si="5"/>
        <v>7.1428571428571397E-2</v>
      </c>
    </row>
    <row r="17" spans="1:12" ht="12.75" customHeight="1" x14ac:dyDescent="0.25">
      <c r="A17" s="18">
        <v>1</v>
      </c>
      <c r="B17" s="4">
        <f t="shared" si="3"/>
        <v>44446.71428571429</v>
      </c>
      <c r="C17" s="57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5" t="s">
        <v>20</v>
      </c>
      <c r="J17" s="3">
        <v>1</v>
      </c>
      <c r="K17" s="64">
        <f t="shared" si="5"/>
        <v>0.11111111111111094</v>
      </c>
    </row>
    <row r="18" spans="1:12" ht="12.75" customHeight="1" x14ac:dyDescent="0.25">
      <c r="A18" s="18">
        <v>1</v>
      </c>
      <c r="B18" s="4">
        <f t="shared" si="3"/>
        <v>44447.142857142862</v>
      </c>
      <c r="C18" s="57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41</v>
      </c>
      <c r="H18" s="7">
        <v>44449</v>
      </c>
      <c r="I18" s="15" t="s">
        <v>21</v>
      </c>
      <c r="J18" s="3">
        <v>1</v>
      </c>
      <c r="K18" s="64">
        <f t="shared" si="5"/>
        <v>2.941176470588247E-2</v>
      </c>
    </row>
    <row r="19" spans="1:12" ht="12.75" customHeight="1" x14ac:dyDescent="0.25">
      <c r="A19" s="18">
        <v>1</v>
      </c>
      <c r="B19" s="4">
        <f t="shared" si="3"/>
        <v>44448.142857142862</v>
      </c>
      <c r="C19" s="57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38</v>
      </c>
      <c r="H19" s="7">
        <v>44449</v>
      </c>
      <c r="I19" s="17" t="s">
        <v>22</v>
      </c>
      <c r="J19" s="3">
        <v>1</v>
      </c>
      <c r="K19" s="64">
        <f t="shared" si="5"/>
        <v>6.0606060606060552E-2</v>
      </c>
    </row>
    <row r="20" spans="1:12" ht="12.75" customHeight="1" x14ac:dyDescent="0.25">
      <c r="A20" s="18">
        <v>1</v>
      </c>
      <c r="B20" s="4">
        <f t="shared" si="3"/>
        <v>44449.142857142862</v>
      </c>
      <c r="C20" s="57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38</v>
      </c>
      <c r="H20" s="7">
        <v>44449</v>
      </c>
      <c r="I20" s="17" t="s">
        <v>23</v>
      </c>
      <c r="J20" s="5">
        <v>1</v>
      </c>
      <c r="K20" s="64">
        <f t="shared" si="5"/>
        <v>8.6956521739130599E-2</v>
      </c>
    </row>
    <row r="21" spans="1:12" ht="12.75" customHeight="1" x14ac:dyDescent="0.25">
      <c r="A21" s="18">
        <v>1</v>
      </c>
      <c r="B21" s="4">
        <f t="shared" si="3"/>
        <v>44449.857142857145</v>
      </c>
      <c r="C21" s="57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38</v>
      </c>
      <c r="H21" s="7">
        <v>44449</v>
      </c>
      <c r="I21" s="17" t="s">
        <v>42</v>
      </c>
      <c r="J21" s="5">
        <v>1</v>
      </c>
      <c r="K21" s="64">
        <f t="shared" si="5"/>
        <v>0.11111111111111116</v>
      </c>
    </row>
    <row r="22" spans="1:12" ht="12.75" customHeight="1" x14ac:dyDescent="0.25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70"/>
    </row>
    <row r="23" spans="1:12" ht="12.75" customHeight="1" x14ac:dyDescent="0.25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70"/>
    </row>
    <row r="24" spans="1:12" ht="12.75" customHeight="1" x14ac:dyDescent="0.25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5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5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5">
      <c r="A28" s="18"/>
      <c r="B28" s="18"/>
      <c r="C28" s="18"/>
      <c r="D28" s="18"/>
      <c r="E28" s="18"/>
      <c r="F28" s="18"/>
      <c r="G28" s="18"/>
      <c r="H28" s="74"/>
      <c r="I28" s="74"/>
      <c r="J28" s="74"/>
      <c r="K28" s="74"/>
    </row>
    <row r="29" spans="1:12" ht="39.6" customHeight="1" x14ac:dyDescent="0.3">
      <c r="A29" s="71"/>
      <c r="B29" s="72"/>
      <c r="C29" s="71"/>
      <c r="D29" s="72"/>
      <c r="E29" s="71"/>
      <c r="F29" s="71"/>
      <c r="G29" s="73"/>
      <c r="H29" s="76"/>
      <c r="I29" s="78"/>
      <c r="J29" s="79"/>
      <c r="K29" s="80"/>
      <c r="L29" s="81"/>
    </row>
    <row r="30" spans="1:12" ht="25.05" customHeight="1" x14ac:dyDescent="0.25">
      <c r="A30" s="89" t="s">
        <v>52</v>
      </c>
      <c r="B30" s="89"/>
      <c r="C30" s="89"/>
      <c r="D30" s="89"/>
      <c r="E30" s="92">
        <f>SUMIF('Product Backlog'!E$3:E$71,"",'Product Backlog'!D$3:D$71)-SUMIF('Product Backlog'!C$3:C$71,"Removed",'Product Backlog'!D$3:D$71)</f>
        <v>0</v>
      </c>
      <c r="F30" s="92"/>
      <c r="G30" s="21"/>
      <c r="H30" s="75"/>
      <c r="I30" s="77"/>
    </row>
    <row r="31" spans="1:12" ht="25.05" customHeight="1" x14ac:dyDescent="0.25">
      <c r="A31" s="88" t="s">
        <v>24</v>
      </c>
      <c r="B31" s="88"/>
      <c r="C31" s="88"/>
      <c r="D31" s="88"/>
      <c r="E31" s="92">
        <f>SUM(E14:E29)</f>
        <v>36.300000000000004</v>
      </c>
      <c r="F31" s="92">
        <f>SUM(F14:F29)</f>
        <v>39</v>
      </c>
      <c r="H31" s="1"/>
    </row>
    <row r="32" spans="1:12" s="90" customFormat="1" ht="25.05" customHeight="1" x14ac:dyDescent="0.25">
      <c r="E32" s="93" t="s">
        <v>53</v>
      </c>
      <c r="F32" s="93" t="s">
        <v>54</v>
      </c>
      <c r="H32" s="91"/>
    </row>
    <row r="33" spans="4:8" ht="12.75" customHeight="1" x14ac:dyDescent="0.25">
      <c r="D33" s="22"/>
      <c r="E33" s="23"/>
      <c r="H33" s="1"/>
    </row>
    <row r="34" spans="4:8" ht="12.75" customHeight="1" x14ac:dyDescent="0.25">
      <c r="E34" s="24"/>
      <c r="H34" s="1"/>
    </row>
    <row r="35" spans="4:8" ht="12.75" customHeight="1" x14ac:dyDescent="0.25">
      <c r="H35" s="1"/>
    </row>
    <row r="36" spans="4:8" ht="12.75" customHeight="1" x14ac:dyDescent="0.25">
      <c r="H36" s="1"/>
    </row>
    <row r="37" spans="4:8" ht="12.75" customHeight="1" x14ac:dyDescent="0.25">
      <c r="H37" s="1"/>
    </row>
    <row r="38" spans="4:8" ht="12.75" customHeight="1" x14ac:dyDescent="0.25">
      <c r="H38" s="1"/>
    </row>
    <row r="39" spans="4:8" ht="12.75" customHeight="1" x14ac:dyDescent="0.25">
      <c r="H39" s="1"/>
    </row>
    <row r="40" spans="4:8" ht="12.75" customHeight="1" x14ac:dyDescent="0.25">
      <c r="H40" s="1"/>
    </row>
    <row r="41" spans="4:8" ht="12.75" customHeight="1" x14ac:dyDescent="0.25">
      <c r="H41" s="1"/>
    </row>
    <row r="42" spans="4:8" ht="12.75" customHeight="1" x14ac:dyDescent="0.25">
      <c r="H42" s="1"/>
    </row>
    <row r="43" spans="4:8" ht="12.75" customHeight="1" x14ac:dyDescent="0.25">
      <c r="H43" s="1"/>
    </row>
    <row r="44" spans="4:8" ht="12.75" customHeight="1" x14ac:dyDescent="0.25">
      <c r="H44" s="1"/>
    </row>
    <row r="45" spans="4:8" ht="12.75" customHeight="1" x14ac:dyDescent="0.25">
      <c r="H45" s="1"/>
    </row>
    <row r="46" spans="4:8" ht="12.75" customHeight="1" x14ac:dyDescent="0.25">
      <c r="H46" s="1"/>
    </row>
    <row r="47" spans="4:8" ht="12.75" customHeight="1" x14ac:dyDescent="0.25">
      <c r="H47" s="1"/>
    </row>
    <row r="48" spans="4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55" priority="13" stopIfTrue="1">
      <formula>$G2="Planned"</formula>
    </cfRule>
  </conditionalFormatting>
  <conditionalFormatting sqref="H3:I8 E4:F8 E30:F31 A3:D8 F5:I5">
    <cfRule type="expression" dxfId="54" priority="14" stopIfTrue="1">
      <formula>$G2="Ongoing"</formula>
    </cfRule>
  </conditionalFormatting>
  <conditionalFormatting sqref="G3:G8 G14:G23 G29">
    <cfRule type="expression" dxfId="53" priority="15" stopIfTrue="1">
      <formula>$G3="Planned"</formula>
    </cfRule>
  </conditionalFormatting>
  <conditionalFormatting sqref="G3:G8 H14:I16 H23:I23 I17:I21 G14:G23 H15:H22 G29:I29">
    <cfRule type="expression" dxfId="52" priority="16" stopIfTrue="1">
      <formula>$G3="Ongoing"</formula>
    </cfRule>
  </conditionalFormatting>
  <conditionalFormatting sqref="G3:G8 G14:G23 G29">
    <cfRule type="cellIs" dxfId="51" priority="17" stopIfTrue="1" operator="equal">
      <formula>"Unplanned"</formula>
    </cfRule>
  </conditionalFormatting>
  <conditionalFormatting sqref="E3:E4 F3:F7 H3:H7 H14:I16 H23:I23 H15:H22 B14:F23 H29:I29 A29:F29">
    <cfRule type="expression" dxfId="50" priority="18" stopIfTrue="1">
      <formula>OR($G3="Planned",$G3="Unplanned")</formula>
    </cfRule>
  </conditionalFormatting>
  <conditionalFormatting sqref="E3:E4 F3:F7 H3:H7 B14:F23 A29:F29">
    <cfRule type="expression" dxfId="49" priority="19" stopIfTrue="1">
      <formula>$G3="Ongoing"</formula>
    </cfRule>
  </conditionalFormatting>
  <conditionalFormatting sqref="B14:B23">
    <cfRule type="expression" dxfId="48" priority="20" stopIfTrue="1">
      <formula>$G14="Planned"</formula>
    </cfRule>
  </conditionalFormatting>
  <conditionalFormatting sqref="B14:B23">
    <cfRule type="expression" dxfId="47" priority="21" stopIfTrue="1">
      <formula>$G14="Ongoing"</formula>
    </cfRule>
  </conditionalFormatting>
  <conditionalFormatting sqref="B14:B23">
    <cfRule type="expression" dxfId="46" priority="22" stopIfTrue="1">
      <formula>$G14="Planned"</formula>
    </cfRule>
  </conditionalFormatting>
  <conditionalFormatting sqref="B14:B23">
    <cfRule type="expression" dxfId="45" priority="23" stopIfTrue="1">
      <formula>$G14="Ongoing"</formula>
    </cfRule>
  </conditionalFormatting>
  <conditionalFormatting sqref="D14:D23">
    <cfRule type="expression" dxfId="44" priority="24" stopIfTrue="1">
      <formula>$G14="Planned"</formula>
    </cfRule>
  </conditionalFormatting>
  <conditionalFormatting sqref="D14:D23">
    <cfRule type="expression" dxfId="43" priority="25" stopIfTrue="1">
      <formula>$G14="Ongoing"</formula>
    </cfRule>
  </conditionalFormatting>
  <conditionalFormatting sqref="I17:I21">
    <cfRule type="expression" dxfId="42" priority="34" stopIfTrue="1">
      <formula>OR($G17="Planned",$G17="Unplanned")</formula>
    </cfRule>
  </conditionalFormatting>
  <conditionalFormatting sqref="A10:J10">
    <cfRule type="expression" dxfId="41" priority="11" stopIfTrue="1">
      <formula>$G9="Planned"</formula>
    </cfRule>
  </conditionalFormatting>
  <conditionalFormatting sqref="A10:J10">
    <cfRule type="expression" dxfId="40" priority="12" stopIfTrue="1">
      <formula>$G9="Ongoing"</formula>
    </cfRule>
  </conditionalFormatting>
  <conditionalFormatting sqref="A9:J9">
    <cfRule type="expression" dxfId="39" priority="9" stopIfTrue="1">
      <formula>$G8="Planned"</formula>
    </cfRule>
  </conditionalFormatting>
  <conditionalFormatting sqref="A9:J9">
    <cfRule type="expression" dxfId="38" priority="10" stopIfTrue="1">
      <formula>$G8="Ongoing"</formula>
    </cfRule>
  </conditionalFormatting>
  <conditionalFormatting sqref="A11:J11">
    <cfRule type="expression" dxfId="37" priority="7" stopIfTrue="1">
      <formula>$G10="Planned"</formula>
    </cfRule>
  </conditionalFormatting>
  <conditionalFormatting sqref="A11:J11">
    <cfRule type="expression" dxfId="36" priority="8" stopIfTrue="1">
      <formula>$G10="Ongoing"</formula>
    </cfRule>
  </conditionalFormatting>
  <conditionalFormatting sqref="A14:A23">
    <cfRule type="expression" dxfId="35" priority="5" stopIfTrue="1">
      <formula>OR($G14="Planned",$G14="Unplanned")</formula>
    </cfRule>
  </conditionalFormatting>
  <conditionalFormatting sqref="A24:K28">
    <cfRule type="expression" dxfId="34" priority="1" stopIfTrue="1">
      <formula>OR($G24="Planned",$G24="Unplanned")</formula>
    </cfRule>
  </conditionalFormatting>
  <conditionalFormatting sqref="A14:A23">
    <cfRule type="expression" dxfId="33" priority="6" stopIfTrue="1">
      <formula>$G14="Ongoing"</formula>
    </cfRule>
  </conditionalFormatting>
  <conditionalFormatting sqref="A24:K28">
    <cfRule type="expression" dxfId="32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F9" sqref="F9"/>
    </sheetView>
  </sheetViews>
  <sheetFormatPr baseColWidth="10" defaultColWidth="14.44140625" defaultRowHeight="15" customHeight="1" x14ac:dyDescent="0.25"/>
  <cols>
    <col min="1" max="1" width="9.88671875" customWidth="1"/>
    <col min="2" max="2" width="56.44140625" customWidth="1"/>
    <col min="3" max="3" width="10.7773437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100" t="s">
        <v>25</v>
      </c>
      <c r="B1" s="100"/>
      <c r="C1" s="100"/>
      <c r="D1" s="100"/>
      <c r="E1" s="100"/>
      <c r="F1" s="100"/>
      <c r="G1" s="100"/>
      <c r="H1" s="100"/>
      <c r="I1" s="100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05" customHeight="1" x14ac:dyDescent="0.25">
      <c r="A2" s="101" t="s">
        <v>26</v>
      </c>
      <c r="B2" s="102" t="s">
        <v>27</v>
      </c>
      <c r="C2" s="103" t="s">
        <v>7</v>
      </c>
      <c r="D2" s="101" t="s">
        <v>28</v>
      </c>
      <c r="E2" s="101" t="s">
        <v>14</v>
      </c>
      <c r="F2" s="101" t="s">
        <v>29</v>
      </c>
      <c r="G2" s="101" t="s">
        <v>30</v>
      </c>
      <c r="H2" s="102" t="s">
        <v>31</v>
      </c>
      <c r="I2" s="102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3.2" x14ac:dyDescent="0.25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43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9.6" x14ac:dyDescent="0.25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2.8" x14ac:dyDescent="0.25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44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 x14ac:dyDescent="0.25">
      <c r="A6" s="29">
        <v>4</v>
      </c>
      <c r="B6" s="36" t="s">
        <v>20</v>
      </c>
      <c r="C6" s="37" t="s">
        <v>41</v>
      </c>
      <c r="D6" s="32">
        <v>13</v>
      </c>
      <c r="E6" s="33">
        <v>0</v>
      </c>
      <c r="F6" s="33">
        <v>1</v>
      </c>
      <c r="G6" s="33" t="s">
        <v>34</v>
      </c>
      <c r="H6" s="34" t="s">
        <v>45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 x14ac:dyDescent="0.25">
      <c r="A7" s="29">
        <v>5</v>
      </c>
      <c r="B7" s="36" t="s">
        <v>21</v>
      </c>
      <c r="C7" s="37" t="s">
        <v>41</v>
      </c>
      <c r="D7" s="32">
        <v>13</v>
      </c>
      <c r="E7" s="33">
        <v>0</v>
      </c>
      <c r="F7" s="29">
        <v>1</v>
      </c>
      <c r="G7" s="33" t="s">
        <v>34</v>
      </c>
      <c r="H7" s="34" t="s">
        <v>46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2" x14ac:dyDescent="0.25">
      <c r="A8" s="29">
        <v>6</v>
      </c>
      <c r="B8" s="38" t="s">
        <v>22</v>
      </c>
      <c r="C8" s="37" t="s">
        <v>38</v>
      </c>
      <c r="D8" s="32">
        <v>13</v>
      </c>
      <c r="E8" s="33">
        <v>0</v>
      </c>
      <c r="F8" s="33">
        <v>1</v>
      </c>
      <c r="G8" s="33" t="s">
        <v>34</v>
      </c>
      <c r="H8" s="34" t="s">
        <v>47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3.2" x14ac:dyDescent="0.25">
      <c r="A9" s="29">
        <v>7</v>
      </c>
      <c r="B9" s="38" t="s">
        <v>48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49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2" x14ac:dyDescent="0.25">
      <c r="A10" s="29">
        <v>8</v>
      </c>
      <c r="B10" s="38" t="s">
        <v>50</v>
      </c>
      <c r="C10" s="37" t="s">
        <v>40</v>
      </c>
      <c r="D10" s="32">
        <v>8</v>
      </c>
      <c r="E10" s="33">
        <v>0</v>
      </c>
      <c r="F10" s="29">
        <v>2</v>
      </c>
      <c r="G10" s="33" t="s">
        <v>34</v>
      </c>
      <c r="H10" s="35" t="s">
        <v>51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2" x14ac:dyDescent="0.25">
      <c r="A11" s="41"/>
      <c r="B11" s="38"/>
      <c r="C11" s="42"/>
      <c r="D11" s="43"/>
      <c r="E11" s="41"/>
      <c r="F11" s="41"/>
      <c r="G11" s="95"/>
      <c r="H11" s="96"/>
      <c r="I11" s="97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2" x14ac:dyDescent="0.25">
      <c r="A12" s="41"/>
      <c r="B12" s="38"/>
      <c r="C12" s="42"/>
      <c r="D12" s="43"/>
      <c r="E12" s="41"/>
      <c r="F12" s="94"/>
      <c r="G12" s="98"/>
      <c r="H12" s="99"/>
      <c r="I12" s="99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5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5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5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5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5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5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5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5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5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Luis Guillermo Molero</cp:lastModifiedBy>
  <dcterms:created xsi:type="dcterms:W3CDTF">2019-02-26T18:09:52Z</dcterms:created>
  <dcterms:modified xsi:type="dcterms:W3CDTF">2021-09-08T13:47:04Z</dcterms:modified>
</cp:coreProperties>
</file>