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moritz_wieland_bwedu_de/Documents/Module/Physik/Praktikum/Versuch Drehschwingunen/"/>
    </mc:Choice>
  </mc:AlternateContent>
  <xr:revisionPtr revIDLastSave="386" documentId="8_{01A964AD-6641-B540-9A83-878732202AE7}" xr6:coauthVersionLast="47" xr6:coauthVersionMax="47" xr10:uidLastSave="{C8E06191-5C64-094D-B4FE-07444D263A1F}"/>
  <bookViews>
    <workbookView xWindow="4860" yWindow="22100" windowWidth="28800" windowHeight="17500" xr2:uid="{1DD4A0C7-F59A-A441-B76A-37DAD2FD2B99}"/>
  </bookViews>
  <sheets>
    <sheet name="Sheet1" sheetId="1" r:id="rId1"/>
  </sheets>
  <definedNames>
    <definedName name="_xlchart.v1.0" hidden="1">Sheet1!$F$48:$F$60</definedName>
    <definedName name="_xlchart.v1.1" hidden="1">Sheet1!$H$47</definedName>
    <definedName name="_xlchart.v1.2" hidden="1">Sheet1!$H$48:$H$60</definedName>
    <definedName name="_xlchart.v1.3" hidden="1">Sheet1!$F$48:$F$60</definedName>
    <definedName name="_xlchart.v1.4" hidden="1">Sheet1!$H$47</definedName>
    <definedName name="_xlchart.v1.5" hidden="1">Sheet1!$H$48:$H$60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F50" i="1"/>
  <c r="F51" i="1"/>
  <c r="F52" i="1"/>
  <c r="F53" i="1"/>
  <c r="F54" i="1"/>
  <c r="F55" i="1"/>
  <c r="F56" i="1"/>
  <c r="F57" i="1"/>
  <c r="F58" i="1"/>
  <c r="F48" i="1"/>
  <c r="I58" i="1"/>
  <c r="E49" i="1"/>
  <c r="E50" i="1"/>
  <c r="E51" i="1"/>
  <c r="E52" i="1"/>
  <c r="E53" i="1"/>
  <c r="E54" i="1"/>
  <c r="I54" i="1" s="1"/>
  <c r="E55" i="1"/>
  <c r="I55" i="1" s="1"/>
  <c r="E56" i="1"/>
  <c r="E57" i="1"/>
  <c r="E58" i="1"/>
  <c r="E59" i="1"/>
  <c r="F59" i="1" s="1"/>
  <c r="E60" i="1"/>
  <c r="F60" i="1" s="1"/>
  <c r="E48" i="1"/>
  <c r="I48" i="1" s="1"/>
  <c r="J40" i="1"/>
  <c r="G40" i="1"/>
  <c r="M29" i="1"/>
  <c r="M17" i="1"/>
  <c r="C17" i="1"/>
  <c r="C18" i="1"/>
  <c r="C19" i="1"/>
  <c r="C20" i="1"/>
  <c r="C21" i="1"/>
  <c r="C22" i="1"/>
  <c r="C23" i="1"/>
  <c r="C24" i="1"/>
  <c r="C25" i="1"/>
  <c r="C16" i="1"/>
  <c r="C29" i="1"/>
  <c r="C30" i="1"/>
  <c r="C31" i="1"/>
  <c r="C32" i="1"/>
  <c r="C33" i="1"/>
  <c r="C34" i="1"/>
  <c r="C35" i="1"/>
  <c r="C28" i="1"/>
  <c r="D42" i="1"/>
  <c r="D39" i="1"/>
  <c r="D12" i="1"/>
  <c r="D10" i="1"/>
  <c r="D8" i="1"/>
  <c r="D4" i="1"/>
  <c r="D5" i="1"/>
  <c r="D6" i="1"/>
  <c r="D7" i="1"/>
  <c r="D3" i="1"/>
  <c r="I60" i="1" l="1"/>
  <c r="I59" i="1"/>
  <c r="I57" i="1"/>
  <c r="I56" i="1"/>
  <c r="I49" i="1"/>
  <c r="I50" i="1"/>
  <c r="I51" i="1"/>
  <c r="I52" i="1"/>
  <c r="I53" i="1"/>
</calcChain>
</file>

<file path=xl/sharedStrings.xml><?xml version="1.0" encoding="utf-8"?>
<sst xmlns="http://schemas.openxmlformats.org/spreadsheetml/2006/main" count="29" uniqueCount="25">
  <si>
    <t>bei 10 Perioden</t>
  </si>
  <si>
    <t>Schwingungsdauer in s</t>
  </si>
  <si>
    <t>Periodendauer T in s</t>
  </si>
  <si>
    <t>Messfehler Periodendauer in s</t>
  </si>
  <si>
    <t>Größtfehler in s</t>
  </si>
  <si>
    <t>Amplitude</t>
  </si>
  <si>
    <t>Zeit t in s</t>
  </si>
  <si>
    <t>Amplitude bei 2 V</t>
  </si>
  <si>
    <t>Amplitude bei 4 V</t>
  </si>
  <si>
    <t xml:space="preserve"> </t>
  </si>
  <si>
    <t>Periodendauer T in s bei 4 V</t>
  </si>
  <si>
    <t>Periodendauer T in s bei 2 V</t>
  </si>
  <si>
    <t>K</t>
  </si>
  <si>
    <t>Beta 1</t>
  </si>
  <si>
    <t>Beta 2</t>
  </si>
  <si>
    <t>2 V</t>
  </si>
  <si>
    <t>4 V</t>
  </si>
  <si>
    <t>omega_a (1/s)</t>
  </si>
  <si>
    <t>Phi in Grad</t>
  </si>
  <si>
    <t>Motor</t>
  </si>
  <si>
    <t>T/2 links in ms</t>
  </si>
  <si>
    <t>T/2 rechts in ms</t>
  </si>
  <si>
    <t>T in ms</t>
  </si>
  <si>
    <t>Phasenzeit in ms</t>
  </si>
  <si>
    <t>Eigenfrequenz in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</si>
</sst>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3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Amplitude bei 2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8.7873797025371833E-2"/>
                  <c:y val="-0.11121135899679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Sheet1!$C$16:$C$25</c:f>
              <c:numCache>
                <c:formatCode>General</c:formatCode>
                <c:ptCount val="10"/>
                <c:pt idx="0">
                  <c:v>0</c:v>
                </c:pt>
                <c:pt idx="1">
                  <c:v>1.9460000000000002</c:v>
                </c:pt>
                <c:pt idx="2">
                  <c:v>3.8920000000000003</c:v>
                </c:pt>
                <c:pt idx="3">
                  <c:v>5.838000000000001</c:v>
                </c:pt>
                <c:pt idx="4">
                  <c:v>7.7840000000000007</c:v>
                </c:pt>
                <c:pt idx="5">
                  <c:v>9.73</c:v>
                </c:pt>
                <c:pt idx="6">
                  <c:v>11.676000000000002</c:v>
                </c:pt>
                <c:pt idx="7">
                  <c:v>13.622000000000002</c:v>
                </c:pt>
                <c:pt idx="8">
                  <c:v>15.568000000000001</c:v>
                </c:pt>
                <c:pt idx="9">
                  <c:v>17.514000000000003</c:v>
                </c:pt>
              </c:numCache>
            </c:numRef>
          </c:xVal>
          <c:yVal>
            <c:numRef>
              <c:f>Sheet1!$D$16:$D$25</c:f>
              <c:numCache>
                <c:formatCode>General</c:formatCode>
                <c:ptCount val="10"/>
                <c:pt idx="0">
                  <c:v>17</c:v>
                </c:pt>
                <c:pt idx="1">
                  <c:v>14.2</c:v>
                </c:pt>
                <c:pt idx="2">
                  <c:v>12</c:v>
                </c:pt>
                <c:pt idx="3">
                  <c:v>10</c:v>
                </c:pt>
                <c:pt idx="4">
                  <c:v>8.4</c:v>
                </c:pt>
                <c:pt idx="5">
                  <c:v>7.2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4-8049-9CEF-9EE3A0DC0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26911"/>
        <c:axId val="1359892447"/>
      </c:scatterChart>
      <c:valAx>
        <c:axId val="87902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Zeit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59892447"/>
        <c:crosses val="autoZero"/>
        <c:crossBetween val="midCat"/>
      </c:valAx>
      <c:valAx>
        <c:axId val="135989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902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Sheet1!$D$27</c:f>
              <c:strCache>
                <c:ptCount val="1"/>
                <c:pt idx="0">
                  <c:v>Amplitude bei 4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9.0472659667541561E-2"/>
                  <c:y val="-5.93365412656751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Sheet1!$C$28:$C$35</c:f>
              <c:numCache>
                <c:formatCode>General</c:formatCode>
                <c:ptCount val="8"/>
                <c:pt idx="0">
                  <c:v>0</c:v>
                </c:pt>
                <c:pt idx="1">
                  <c:v>1.9449999999999998</c:v>
                </c:pt>
                <c:pt idx="2">
                  <c:v>3.8899999999999997</c:v>
                </c:pt>
                <c:pt idx="3">
                  <c:v>5.8349999999999991</c:v>
                </c:pt>
                <c:pt idx="4">
                  <c:v>7.7799999999999994</c:v>
                </c:pt>
                <c:pt idx="5">
                  <c:v>9.7249999999999996</c:v>
                </c:pt>
                <c:pt idx="6">
                  <c:v>11.669999999999998</c:v>
                </c:pt>
                <c:pt idx="7">
                  <c:v>13.614999999999998</c:v>
                </c:pt>
              </c:numCache>
            </c:numRef>
          </c:xVal>
          <c:yVal>
            <c:numRef>
              <c:f>Sheet1!$D$28:$D$35</c:f>
              <c:numCache>
                <c:formatCode>General</c:formatCode>
                <c:ptCount val="8"/>
                <c:pt idx="0">
                  <c:v>17</c:v>
                </c:pt>
                <c:pt idx="1">
                  <c:v>9.1999999999999993</c:v>
                </c:pt>
                <c:pt idx="2">
                  <c:v>5</c:v>
                </c:pt>
                <c:pt idx="3">
                  <c:v>2.6</c:v>
                </c:pt>
                <c:pt idx="4">
                  <c:v>1.4</c:v>
                </c:pt>
                <c:pt idx="5">
                  <c:v>1</c:v>
                </c:pt>
                <c:pt idx="6">
                  <c:v>0.6</c:v>
                </c:pt>
                <c:pt idx="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6-7B4C-A2D7-E6EF7C401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9007"/>
        <c:axId val="875686511"/>
      </c:scatterChart>
      <c:valAx>
        <c:axId val="131255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Zeit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5686511"/>
        <c:crosses val="autoZero"/>
        <c:crossBetween val="midCat"/>
      </c:valAx>
      <c:valAx>
        <c:axId val="8756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12559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Amplitude über</a:t>
            </a:r>
            <a:r>
              <a:rPr lang="en-US" baseline="0"/>
              <a:t> Anregungsfrequenz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Sheet1!$G$47</c:f>
              <c:strCache>
                <c:ptCount val="1"/>
                <c:pt idx="0">
                  <c:v>Amplitude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Sheet1!$F$48:$F$60</c:f>
              <c:numCache>
                <c:formatCode>#,##0.00</c:formatCode>
                <c:ptCount val="13"/>
                <c:pt idx="0">
                  <c:v>2.8941433934498324</c:v>
                </c:pt>
                <c:pt idx="1">
                  <c:v>3.0149641589153484</c:v>
                </c:pt>
                <c:pt idx="2">
                  <c:v>3.066464278760169</c:v>
                </c:pt>
                <c:pt idx="3">
                  <c:v>3.1353220095706518</c:v>
                </c:pt>
                <c:pt idx="4">
                  <c:v>3.1701237674972682</c:v>
                </c:pt>
                <c:pt idx="5">
                  <c:v>3.1975497746461001</c:v>
                </c:pt>
                <c:pt idx="6">
                  <c:v>3.2287694281498389</c:v>
                </c:pt>
                <c:pt idx="7">
                  <c:v>3.2656888290954194</c:v>
                </c:pt>
                <c:pt idx="8">
                  <c:v>3.2879043993613744</c:v>
                </c:pt>
                <c:pt idx="9">
                  <c:v>3.3226786394392311</c:v>
                </c:pt>
                <c:pt idx="10">
                  <c:v>3.3871618906628496</c:v>
                </c:pt>
                <c:pt idx="11">
                  <c:v>3.4447287868309138</c:v>
                </c:pt>
                <c:pt idx="12">
                  <c:v>3.5598783610082645</c:v>
                </c:pt>
              </c:numCache>
            </c:numRef>
          </c:xVal>
          <c:yVal>
            <c:numRef>
              <c:f>Sheet1!$G$48:$G$60</c:f>
              <c:numCache>
                <c:formatCode>#,##0.0</c:formatCode>
                <c:ptCount val="13"/>
                <c:pt idx="0">
                  <c:v>2.4</c:v>
                </c:pt>
                <c:pt idx="1">
                  <c:v>3.4</c:v>
                </c:pt>
                <c:pt idx="2">
                  <c:v>4.5</c:v>
                </c:pt>
                <c:pt idx="3">
                  <c:v>6.4</c:v>
                </c:pt>
                <c:pt idx="4">
                  <c:v>8</c:v>
                </c:pt>
                <c:pt idx="5">
                  <c:v>9.4</c:v>
                </c:pt>
                <c:pt idx="6">
                  <c:v>10</c:v>
                </c:pt>
                <c:pt idx="7">
                  <c:v>9.4</c:v>
                </c:pt>
                <c:pt idx="8">
                  <c:v>8.4</c:v>
                </c:pt>
                <c:pt idx="9">
                  <c:v>7</c:v>
                </c:pt>
                <c:pt idx="10">
                  <c:v>4.8</c:v>
                </c:pt>
                <c:pt idx="11">
                  <c:v>3.8</c:v>
                </c:pt>
                <c:pt idx="12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F-3149-9BB6-C88351A95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939119"/>
        <c:axId val="879544047"/>
      </c:scatterChart>
      <c:valAx>
        <c:axId val="1359939119"/>
        <c:scaling>
          <c:orientation val="minMax"/>
          <c:min val="2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Anregungsfrequenz in (1/s)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9544047"/>
        <c:crosses val="autoZero"/>
        <c:crossBetween val="midCat"/>
      </c:valAx>
      <c:valAx>
        <c:axId val="87954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5993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Phasenzeit über Anregungsfrequenz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Sheet1!$H$47</c:f>
              <c:strCache>
                <c:ptCount val="1"/>
                <c:pt idx="0">
                  <c:v>Phasenzeit in 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Sheet1!$F$48:$F$60</c:f>
              <c:numCache>
                <c:formatCode>#,##0.00</c:formatCode>
                <c:ptCount val="13"/>
                <c:pt idx="0">
                  <c:v>2.8941433934498324</c:v>
                </c:pt>
                <c:pt idx="1">
                  <c:v>3.0149641589153484</c:v>
                </c:pt>
                <c:pt idx="2">
                  <c:v>3.066464278760169</c:v>
                </c:pt>
                <c:pt idx="3">
                  <c:v>3.1353220095706518</c:v>
                </c:pt>
                <c:pt idx="4">
                  <c:v>3.1701237674972682</c:v>
                </c:pt>
                <c:pt idx="5">
                  <c:v>3.1975497746461001</c:v>
                </c:pt>
                <c:pt idx="6">
                  <c:v>3.2287694281498389</c:v>
                </c:pt>
                <c:pt idx="7">
                  <c:v>3.2656888290954194</c:v>
                </c:pt>
                <c:pt idx="8">
                  <c:v>3.2879043993613744</c:v>
                </c:pt>
                <c:pt idx="9">
                  <c:v>3.3226786394392311</c:v>
                </c:pt>
                <c:pt idx="10">
                  <c:v>3.3871618906628496</c:v>
                </c:pt>
                <c:pt idx="11">
                  <c:v>3.4447287868309138</c:v>
                </c:pt>
                <c:pt idx="12">
                  <c:v>3.5598783610082645</c:v>
                </c:pt>
              </c:numCache>
            </c:numRef>
          </c:xVal>
          <c:yVal>
            <c:numRef>
              <c:f>Sheet1!$H$48:$H$60</c:f>
              <c:numCache>
                <c:formatCode>#,##0</c:formatCode>
                <c:ptCount val="13"/>
                <c:pt idx="0">
                  <c:v>65</c:v>
                </c:pt>
                <c:pt idx="1">
                  <c:v>122</c:v>
                </c:pt>
                <c:pt idx="2">
                  <c:v>163</c:v>
                </c:pt>
                <c:pt idx="3">
                  <c:v>248</c:v>
                </c:pt>
                <c:pt idx="4">
                  <c:v>308</c:v>
                </c:pt>
                <c:pt idx="5">
                  <c:v>397</c:v>
                </c:pt>
                <c:pt idx="6">
                  <c:v>498</c:v>
                </c:pt>
                <c:pt idx="7">
                  <c:v>617</c:v>
                </c:pt>
                <c:pt idx="8">
                  <c:v>667</c:v>
                </c:pt>
                <c:pt idx="9">
                  <c:v>717</c:v>
                </c:pt>
                <c:pt idx="10">
                  <c:v>761</c:v>
                </c:pt>
                <c:pt idx="11">
                  <c:v>777</c:v>
                </c:pt>
                <c:pt idx="12">
                  <c:v>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E-DF4C-AB91-1AF1106CC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914719"/>
        <c:axId val="1360101439"/>
      </c:scatterChart>
      <c:valAx>
        <c:axId val="1360914719"/>
        <c:scaling>
          <c:orientation val="minMax"/>
          <c:min val="2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Anregungsfrequenz</a:t>
                </a:r>
                <a:r>
                  <a:rPr lang="en-GB" baseline="0"/>
                  <a:t> in (1/s)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0101439"/>
        <c:crosses val="autoZero"/>
        <c:crossBetween val="midCat"/>
      </c:valAx>
      <c:valAx>
        <c:axId val="13601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Phsenzeit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091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9</xdr:row>
      <xdr:rowOff>8890</xdr:rowOff>
    </xdr:from>
    <xdr:to>
      <xdr:col>10</xdr:col>
      <xdr:colOff>10160</xdr:colOff>
      <xdr:row>24</xdr:row>
      <xdr:rowOff>172720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9237B5-3C56-13E5-EB49-DEDE11BBC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</xdr:colOff>
      <xdr:row>26</xdr:row>
      <xdr:rowOff>10160</xdr:rowOff>
    </xdr:from>
    <xdr:to>
      <xdr:col>9</xdr:col>
      <xdr:colOff>772160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A8F9F3-C7E1-F633-1EA4-1511E632B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20320</xdr:colOff>
      <xdr:row>60</xdr:row>
      <xdr:rowOff>25400</xdr:rowOff>
    </xdr:from>
    <xdr:to>
      <xdr:col>4</xdr:col>
      <xdr:colOff>386080</xdr:colOff>
      <xdr:row>78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9E4C9B-830A-4BC3-9111-DB2174A4F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568960</xdr:colOff>
      <xdr:row>60</xdr:row>
      <xdr:rowOff>25400</xdr:rowOff>
    </xdr:from>
    <xdr:to>
      <xdr:col>9</xdr:col>
      <xdr:colOff>0</xdr:colOff>
      <xdr:row>78</xdr:row>
      <xdr:rowOff>81280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EDF7DD-0D58-4F6A-CD10-4B18685F1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BC500-A4FF-6045-ABAC-036A2B272161}">
  <dimension ref="B2:M60"/>
  <sheetViews>
    <sheetView tabSelected="1" topLeftCell="A54" zoomScale="125" workbookViewId="0">
      <selection activeCell="I82" sqref="I82"/>
    </sheetView>
  </sheetViews>
  <sheetFormatPr baseColWidth="10" defaultRowHeight="16" x14ac:dyDescent="0.2"/>
  <cols>
    <col min="3" max="3" width="26.33203125" bestFit="1" customWidth="1"/>
    <col min="4" max="4" width="18" bestFit="1" customWidth="1"/>
    <col min="6" max="6" width="13.33203125" bestFit="1" customWidth="1"/>
    <col min="7" max="7" width="12.6640625" bestFit="1" customWidth="1"/>
    <col min="8" max="8" width="19.83203125" customWidth="1"/>
  </cols>
  <sheetData>
    <row r="2" spans="2:4" x14ac:dyDescent="0.2">
      <c r="C2" t="s">
        <v>1</v>
      </c>
      <c r="D2" t="s">
        <v>2</v>
      </c>
    </row>
    <row r="3" spans="2:4" x14ac:dyDescent="0.2">
      <c r="B3">
        <v>1</v>
      </c>
      <c r="C3" s="2">
        <v>19.27</v>
      </c>
      <c r="D3" s="2">
        <f>C3/10</f>
        <v>1.927</v>
      </c>
    </row>
    <row r="4" spans="2:4" x14ac:dyDescent="0.2">
      <c r="B4">
        <v>2</v>
      </c>
      <c r="C4" s="2">
        <v>19.16</v>
      </c>
      <c r="D4" s="2">
        <f t="shared" ref="D4:D7" si="0">C4/10</f>
        <v>1.9159999999999999</v>
      </c>
    </row>
    <row r="5" spans="2:4" x14ac:dyDescent="0.2">
      <c r="B5">
        <v>3</v>
      </c>
      <c r="C5" s="2">
        <v>19.2</v>
      </c>
      <c r="D5" s="2">
        <f t="shared" si="0"/>
        <v>1.92</v>
      </c>
    </row>
    <row r="6" spans="2:4" x14ac:dyDescent="0.2">
      <c r="B6">
        <v>4</v>
      </c>
      <c r="C6" s="2">
        <v>18.95</v>
      </c>
      <c r="D6" s="2">
        <f t="shared" si="0"/>
        <v>1.895</v>
      </c>
    </row>
    <row r="7" spans="2:4" ht="17" thickBot="1" x14ac:dyDescent="0.25">
      <c r="B7">
        <v>5</v>
      </c>
      <c r="C7" s="2">
        <v>19.11</v>
      </c>
      <c r="D7" s="3">
        <f t="shared" si="0"/>
        <v>1.911</v>
      </c>
    </row>
    <row r="8" spans="2:4" ht="17" thickTop="1" x14ac:dyDescent="0.2">
      <c r="C8" t="s">
        <v>0</v>
      </c>
      <c r="D8" s="2">
        <f>SUM(D3:D7)/5</f>
        <v>1.9137999999999997</v>
      </c>
    </row>
    <row r="10" spans="2:4" x14ac:dyDescent="0.2">
      <c r="C10" t="s">
        <v>24</v>
      </c>
      <c r="D10" s="2">
        <f>2*PI()/D8</f>
        <v>3.2830940052145401</v>
      </c>
    </row>
    <row r="11" spans="2:4" x14ac:dyDescent="0.2">
      <c r="C11" t="s">
        <v>3</v>
      </c>
      <c r="D11" s="2">
        <v>0.06</v>
      </c>
    </row>
    <row r="12" spans="2:4" x14ac:dyDescent="0.2">
      <c r="C12" t="s">
        <v>4</v>
      </c>
      <c r="D12" s="2">
        <f>ABS(-(2*PI())/(D8^2))*D11</f>
        <v>0.10292906276145491</v>
      </c>
    </row>
    <row r="15" spans="2:4" x14ac:dyDescent="0.2">
      <c r="C15" t="s">
        <v>6</v>
      </c>
      <c r="D15" t="s">
        <v>7</v>
      </c>
    </row>
    <row r="16" spans="2:4" x14ac:dyDescent="0.2">
      <c r="B16">
        <v>0</v>
      </c>
      <c r="C16">
        <f t="shared" ref="C16:C25" si="1">B16*$D$42</f>
        <v>0</v>
      </c>
      <c r="D16">
        <v>17</v>
      </c>
    </row>
    <row r="17" spans="2:13" x14ac:dyDescent="0.2">
      <c r="B17">
        <v>1</v>
      </c>
      <c r="C17">
        <f t="shared" si="1"/>
        <v>1.9460000000000002</v>
      </c>
      <c r="D17">
        <v>14.2</v>
      </c>
      <c r="L17" t="s">
        <v>12</v>
      </c>
      <c r="M17">
        <f>D17/D18</f>
        <v>1.1833333333333333</v>
      </c>
    </row>
    <row r="18" spans="2:13" x14ac:dyDescent="0.2">
      <c r="B18">
        <v>2</v>
      </c>
      <c r="C18">
        <f t="shared" si="1"/>
        <v>3.8920000000000003</v>
      </c>
      <c r="D18">
        <v>12</v>
      </c>
    </row>
    <row r="19" spans="2:13" x14ac:dyDescent="0.2">
      <c r="B19">
        <v>3</v>
      </c>
      <c r="C19">
        <f t="shared" si="1"/>
        <v>5.838000000000001</v>
      </c>
      <c r="D19">
        <v>10</v>
      </c>
    </row>
    <row r="20" spans="2:13" x14ac:dyDescent="0.2">
      <c r="B20">
        <v>4</v>
      </c>
      <c r="C20">
        <f t="shared" si="1"/>
        <v>7.7840000000000007</v>
      </c>
      <c r="D20">
        <v>8.4</v>
      </c>
    </row>
    <row r="21" spans="2:13" x14ac:dyDescent="0.2">
      <c r="B21">
        <v>5</v>
      </c>
      <c r="C21">
        <f t="shared" si="1"/>
        <v>9.73</v>
      </c>
      <c r="D21">
        <v>7.2</v>
      </c>
    </row>
    <row r="22" spans="2:13" x14ac:dyDescent="0.2">
      <c r="B22">
        <v>6</v>
      </c>
      <c r="C22">
        <f t="shared" si="1"/>
        <v>11.676000000000002</v>
      </c>
      <c r="D22">
        <v>6</v>
      </c>
    </row>
    <row r="23" spans="2:13" x14ac:dyDescent="0.2">
      <c r="B23">
        <v>7</v>
      </c>
      <c r="C23">
        <f t="shared" si="1"/>
        <v>13.622000000000002</v>
      </c>
      <c r="D23">
        <v>5</v>
      </c>
    </row>
    <row r="24" spans="2:13" x14ac:dyDescent="0.2">
      <c r="B24">
        <v>8</v>
      </c>
      <c r="C24">
        <f t="shared" si="1"/>
        <v>15.568000000000001</v>
      </c>
      <c r="D24">
        <v>4</v>
      </c>
    </row>
    <row r="25" spans="2:13" x14ac:dyDescent="0.2">
      <c r="B25">
        <v>9</v>
      </c>
      <c r="C25">
        <f t="shared" si="1"/>
        <v>17.514000000000003</v>
      </c>
      <c r="D25">
        <v>3.4</v>
      </c>
    </row>
    <row r="26" spans="2:13" x14ac:dyDescent="0.2">
      <c r="C26" t="s">
        <v>9</v>
      </c>
    </row>
    <row r="27" spans="2:13" x14ac:dyDescent="0.2">
      <c r="C27" t="s">
        <v>6</v>
      </c>
      <c r="D27" t="s">
        <v>8</v>
      </c>
    </row>
    <row r="28" spans="2:13" x14ac:dyDescent="0.2">
      <c r="B28">
        <v>0</v>
      </c>
      <c r="C28">
        <f t="shared" ref="C28:C35" si="2">B28*$D$39</f>
        <v>0</v>
      </c>
      <c r="D28">
        <v>17</v>
      </c>
    </row>
    <row r="29" spans="2:13" x14ac:dyDescent="0.2">
      <c r="B29">
        <v>1</v>
      </c>
      <c r="C29">
        <f t="shared" si="2"/>
        <v>1.9449999999999998</v>
      </c>
      <c r="D29">
        <v>9.1999999999999993</v>
      </c>
      <c r="L29" t="s">
        <v>12</v>
      </c>
      <c r="M29">
        <f>D29/D30</f>
        <v>1.8399999999999999</v>
      </c>
    </row>
    <row r="30" spans="2:13" x14ac:dyDescent="0.2">
      <c r="B30">
        <v>2</v>
      </c>
      <c r="C30">
        <f t="shared" si="2"/>
        <v>3.8899999999999997</v>
      </c>
      <c r="D30">
        <v>5</v>
      </c>
    </row>
    <row r="31" spans="2:13" x14ac:dyDescent="0.2">
      <c r="B31">
        <v>3</v>
      </c>
      <c r="C31">
        <f t="shared" si="2"/>
        <v>5.8349999999999991</v>
      </c>
      <c r="D31">
        <v>2.6</v>
      </c>
    </row>
    <row r="32" spans="2:13" x14ac:dyDescent="0.2">
      <c r="B32">
        <v>4</v>
      </c>
      <c r="C32">
        <f t="shared" si="2"/>
        <v>7.7799999999999994</v>
      </c>
      <c r="D32">
        <v>1.4</v>
      </c>
    </row>
    <row r="33" spans="2:10" x14ac:dyDescent="0.2">
      <c r="B33">
        <v>5</v>
      </c>
      <c r="C33">
        <f t="shared" si="2"/>
        <v>9.7249999999999996</v>
      </c>
      <c r="D33">
        <v>1</v>
      </c>
    </row>
    <row r="34" spans="2:10" x14ac:dyDescent="0.2">
      <c r="B34">
        <v>6</v>
      </c>
      <c r="C34">
        <f t="shared" si="2"/>
        <v>11.669999999999998</v>
      </c>
      <c r="D34">
        <v>0.6</v>
      </c>
    </row>
    <row r="35" spans="2:10" x14ac:dyDescent="0.2">
      <c r="B35">
        <v>7</v>
      </c>
      <c r="C35">
        <f t="shared" si="2"/>
        <v>13.614999999999998</v>
      </c>
      <c r="D35">
        <v>0.4</v>
      </c>
    </row>
    <row r="38" spans="2:10" x14ac:dyDescent="0.2">
      <c r="F38" s="6" t="s">
        <v>15</v>
      </c>
      <c r="G38" s="6"/>
      <c r="I38" s="6" t="s">
        <v>16</v>
      </c>
      <c r="J38" s="6"/>
    </row>
    <row r="39" spans="2:10" x14ac:dyDescent="0.2">
      <c r="C39" t="s">
        <v>10</v>
      </c>
      <c r="D39">
        <f>SUM(D40:D41)</f>
        <v>1.9449999999999998</v>
      </c>
      <c r="F39" t="s">
        <v>13</v>
      </c>
      <c r="G39">
        <v>9.1999999999999998E-2</v>
      </c>
      <c r="I39" t="s">
        <v>13</v>
      </c>
      <c r="J39">
        <v>0.27800000000000002</v>
      </c>
    </row>
    <row r="40" spans="2:10" x14ac:dyDescent="0.2">
      <c r="D40">
        <v>0.93</v>
      </c>
      <c r="F40" t="s">
        <v>14</v>
      </c>
      <c r="G40">
        <f>LN(M17)/D42</f>
        <v>8.6503245025290193E-2</v>
      </c>
      <c r="I40" t="s">
        <v>14</v>
      </c>
      <c r="J40">
        <f>LN(M29)/D39</f>
        <v>0.31350414993362169</v>
      </c>
    </row>
    <row r="41" spans="2:10" x14ac:dyDescent="0.2">
      <c r="D41">
        <v>1.0149999999999999</v>
      </c>
    </row>
    <row r="42" spans="2:10" x14ac:dyDescent="0.2">
      <c r="C42" t="s">
        <v>11</v>
      </c>
      <c r="D42">
        <f>SUM(D43:D44)</f>
        <v>1.9460000000000002</v>
      </c>
    </row>
    <row r="43" spans="2:10" x14ac:dyDescent="0.2">
      <c r="D43">
        <v>0.93200000000000005</v>
      </c>
    </row>
    <row r="44" spans="2:10" x14ac:dyDescent="0.2">
      <c r="D44">
        <v>1.014</v>
      </c>
    </row>
    <row r="47" spans="2:10" x14ac:dyDescent="0.2">
      <c r="B47" t="s">
        <v>19</v>
      </c>
      <c r="C47" t="s">
        <v>20</v>
      </c>
      <c r="D47" t="s">
        <v>21</v>
      </c>
      <c r="E47" t="s">
        <v>22</v>
      </c>
      <c r="F47" t="s">
        <v>17</v>
      </c>
      <c r="G47" t="s">
        <v>5</v>
      </c>
      <c r="H47" t="s">
        <v>23</v>
      </c>
      <c r="I47" t="s">
        <v>18</v>
      </c>
    </row>
    <row r="48" spans="2:10" x14ac:dyDescent="0.2">
      <c r="B48" s="4">
        <v>445</v>
      </c>
      <c r="C48" s="4">
        <v>1117</v>
      </c>
      <c r="D48" s="4">
        <v>1054</v>
      </c>
      <c r="E48" s="4">
        <f>C48+D48</f>
        <v>2171</v>
      </c>
      <c r="F48" s="1">
        <f>2*PI()/E48*1000</f>
        <v>2.8941433934498324</v>
      </c>
      <c r="G48" s="5">
        <v>2.4</v>
      </c>
      <c r="H48" s="4">
        <v>65</v>
      </c>
      <c r="I48" s="1">
        <f>360*H48/E48</f>
        <v>10.778443113772456</v>
      </c>
    </row>
    <row r="49" spans="2:9" x14ac:dyDescent="0.2">
      <c r="B49" s="4">
        <v>465</v>
      </c>
      <c r="C49" s="4">
        <v>1058</v>
      </c>
      <c r="D49" s="4">
        <v>1026</v>
      </c>
      <c r="E49" s="4">
        <f t="shared" ref="E49:E60" si="3">C49+D49</f>
        <v>2084</v>
      </c>
      <c r="F49" s="1">
        <f t="shared" ref="F49:F60" si="4">2*PI()/E49*1000</f>
        <v>3.0149641589153484</v>
      </c>
      <c r="G49" s="5">
        <v>3.4</v>
      </c>
      <c r="H49" s="4">
        <v>122</v>
      </c>
      <c r="I49" s="1">
        <f t="shared" ref="I49:I60" si="5">360*H49/E49</f>
        <v>21.074856046065261</v>
      </c>
    </row>
    <row r="50" spans="2:9" x14ac:dyDescent="0.2">
      <c r="B50" s="4">
        <v>475</v>
      </c>
      <c r="C50" s="4">
        <v>1034</v>
      </c>
      <c r="D50" s="4">
        <v>1015</v>
      </c>
      <c r="E50" s="4">
        <f t="shared" si="3"/>
        <v>2049</v>
      </c>
      <c r="F50" s="1">
        <f t="shared" si="4"/>
        <v>3.066464278760169</v>
      </c>
      <c r="G50" s="5">
        <v>4.5</v>
      </c>
      <c r="H50" s="4">
        <v>163</v>
      </c>
      <c r="I50" s="1">
        <f t="shared" si="5"/>
        <v>28.63836017569546</v>
      </c>
    </row>
    <row r="51" spans="2:9" x14ac:dyDescent="0.2">
      <c r="B51" s="4">
        <v>485</v>
      </c>
      <c r="C51" s="4">
        <v>1001</v>
      </c>
      <c r="D51" s="4">
        <v>1003</v>
      </c>
      <c r="E51" s="4">
        <f t="shared" si="3"/>
        <v>2004</v>
      </c>
      <c r="F51" s="1">
        <f t="shared" si="4"/>
        <v>3.1353220095706518</v>
      </c>
      <c r="G51" s="5">
        <v>6.4</v>
      </c>
      <c r="H51" s="4">
        <v>248</v>
      </c>
      <c r="I51" s="1">
        <f t="shared" si="5"/>
        <v>44.550898203592816</v>
      </c>
    </row>
    <row r="52" spans="2:9" x14ac:dyDescent="0.2">
      <c r="B52" s="4">
        <v>490</v>
      </c>
      <c r="C52" s="4">
        <v>984</v>
      </c>
      <c r="D52" s="4">
        <v>998</v>
      </c>
      <c r="E52" s="4">
        <f t="shared" si="3"/>
        <v>1982</v>
      </c>
      <c r="F52" s="1">
        <f t="shared" si="4"/>
        <v>3.1701237674972682</v>
      </c>
      <c r="G52" s="5">
        <v>8</v>
      </c>
      <c r="H52" s="4">
        <v>308</v>
      </c>
      <c r="I52" s="1">
        <f t="shared" si="5"/>
        <v>55.943491422805245</v>
      </c>
    </row>
    <row r="53" spans="2:9" x14ac:dyDescent="0.2">
      <c r="B53" s="4">
        <v>495</v>
      </c>
      <c r="C53" s="4">
        <v>971</v>
      </c>
      <c r="D53" s="4">
        <v>994</v>
      </c>
      <c r="E53" s="4">
        <f t="shared" si="3"/>
        <v>1965</v>
      </c>
      <c r="F53" s="1">
        <f t="shared" si="4"/>
        <v>3.1975497746461001</v>
      </c>
      <c r="G53" s="5">
        <v>9.4</v>
      </c>
      <c r="H53" s="4">
        <v>397</v>
      </c>
      <c r="I53" s="1">
        <f t="shared" si="5"/>
        <v>72.732824427480921</v>
      </c>
    </row>
    <row r="54" spans="2:9" x14ac:dyDescent="0.2">
      <c r="B54" s="4">
        <v>500</v>
      </c>
      <c r="C54" s="4">
        <v>959</v>
      </c>
      <c r="D54" s="4">
        <v>987</v>
      </c>
      <c r="E54" s="4">
        <f t="shared" si="3"/>
        <v>1946</v>
      </c>
      <c r="F54" s="1">
        <f t="shared" si="4"/>
        <v>3.2287694281498389</v>
      </c>
      <c r="G54" s="5">
        <v>10</v>
      </c>
      <c r="H54" s="4">
        <v>498</v>
      </c>
      <c r="I54" s="1">
        <f t="shared" si="5"/>
        <v>92.127440904419316</v>
      </c>
    </row>
    <row r="55" spans="2:9" x14ac:dyDescent="0.2">
      <c r="B55" s="4">
        <v>505</v>
      </c>
      <c r="C55" s="4">
        <v>950</v>
      </c>
      <c r="D55" s="4">
        <v>974</v>
      </c>
      <c r="E55" s="4">
        <f t="shared" si="3"/>
        <v>1924</v>
      </c>
      <c r="F55" s="1">
        <f t="shared" si="4"/>
        <v>3.2656888290954194</v>
      </c>
      <c r="G55" s="5">
        <v>9.4</v>
      </c>
      <c r="H55" s="4">
        <v>617</v>
      </c>
      <c r="I55" s="1">
        <f t="shared" si="5"/>
        <v>115.44698544698545</v>
      </c>
    </row>
    <row r="56" spans="2:9" x14ac:dyDescent="0.2">
      <c r="B56" s="4">
        <v>510</v>
      </c>
      <c r="C56" s="4">
        <v>946</v>
      </c>
      <c r="D56" s="4">
        <v>965</v>
      </c>
      <c r="E56" s="4">
        <f t="shared" si="3"/>
        <v>1911</v>
      </c>
      <c r="F56" s="1">
        <f t="shared" si="4"/>
        <v>3.2879043993613744</v>
      </c>
      <c r="G56" s="5">
        <v>8.4</v>
      </c>
      <c r="H56" s="4">
        <v>667</v>
      </c>
      <c r="I56" s="1">
        <f t="shared" si="5"/>
        <v>125.65149136577708</v>
      </c>
    </row>
    <row r="57" spans="2:9" x14ac:dyDescent="0.2">
      <c r="B57" s="4">
        <v>515</v>
      </c>
      <c r="C57" s="4">
        <v>941</v>
      </c>
      <c r="D57" s="4">
        <v>950</v>
      </c>
      <c r="E57" s="4">
        <f t="shared" si="3"/>
        <v>1891</v>
      </c>
      <c r="F57" s="1">
        <f t="shared" si="4"/>
        <v>3.3226786394392311</v>
      </c>
      <c r="G57" s="5">
        <v>7</v>
      </c>
      <c r="H57" s="4">
        <v>717</v>
      </c>
      <c r="I57" s="1">
        <f t="shared" si="5"/>
        <v>136.49920676890534</v>
      </c>
    </row>
    <row r="58" spans="2:9" x14ac:dyDescent="0.2">
      <c r="B58" s="4">
        <v>525</v>
      </c>
      <c r="C58" s="4">
        <v>931</v>
      </c>
      <c r="D58" s="4">
        <v>924</v>
      </c>
      <c r="E58" s="4">
        <f t="shared" si="3"/>
        <v>1855</v>
      </c>
      <c r="F58" s="1">
        <f t="shared" si="4"/>
        <v>3.3871618906628496</v>
      </c>
      <c r="G58" s="5">
        <v>4.8</v>
      </c>
      <c r="H58" s="4">
        <v>761</v>
      </c>
      <c r="I58" s="1">
        <f t="shared" si="5"/>
        <v>147.68733153638814</v>
      </c>
    </row>
    <row r="59" spans="2:9" x14ac:dyDescent="0.2">
      <c r="B59" s="4">
        <v>535</v>
      </c>
      <c r="C59" s="4">
        <v>923</v>
      </c>
      <c r="D59" s="4">
        <v>901</v>
      </c>
      <c r="E59" s="4">
        <f t="shared" si="3"/>
        <v>1824</v>
      </c>
      <c r="F59" s="1">
        <f t="shared" si="4"/>
        <v>3.4447287868309138</v>
      </c>
      <c r="G59" s="5">
        <v>3.8</v>
      </c>
      <c r="H59" s="4">
        <v>777</v>
      </c>
      <c r="I59" s="1">
        <f t="shared" si="5"/>
        <v>153.35526315789474</v>
      </c>
    </row>
    <row r="60" spans="2:9" x14ac:dyDescent="0.2">
      <c r="B60" s="4">
        <v>555</v>
      </c>
      <c r="C60" s="4">
        <v>906</v>
      </c>
      <c r="D60" s="4">
        <v>859</v>
      </c>
      <c r="E60" s="4">
        <f t="shared" si="3"/>
        <v>1765</v>
      </c>
      <c r="F60" s="1">
        <f t="shared" si="4"/>
        <v>3.5598783610082645</v>
      </c>
      <c r="G60" s="5">
        <v>2.4</v>
      </c>
      <c r="H60" s="4">
        <v>771</v>
      </c>
      <c r="I60" s="1">
        <f t="shared" si="5"/>
        <v>157.25779036827194</v>
      </c>
    </row>
  </sheetData>
  <mergeCells count="2">
    <mergeCell ref="F38:G38"/>
    <mergeCell ref="I38:J38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wieland</dc:creator>
  <cp:lastModifiedBy>moritz wieland</cp:lastModifiedBy>
  <dcterms:created xsi:type="dcterms:W3CDTF">2023-12-06T20:50:37Z</dcterms:created>
  <dcterms:modified xsi:type="dcterms:W3CDTF">2023-12-10T17:38:09Z</dcterms:modified>
</cp:coreProperties>
</file>