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Elektrische Eigenschaften/"/>
    </mc:Choice>
  </mc:AlternateContent>
  <xr:revisionPtr revIDLastSave="459" documentId="8_{277C1185-F22B-254D-8F1F-2B3B000C74C2}" xr6:coauthVersionLast="47" xr6:coauthVersionMax="47" xr10:uidLastSave="{9F6CB115-B829-6945-B3D5-0DDB06016760}"/>
  <bookViews>
    <workbookView xWindow="0" yWindow="500" windowWidth="28800" windowHeight="17500" xr2:uid="{57F300C8-28CB-434C-B0CF-23D8ECE7A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I46" i="1" s="1"/>
  <c r="G45" i="1"/>
  <c r="F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B70" i="1"/>
  <c r="D58" i="1"/>
  <c r="B71" i="1"/>
  <c r="B68" i="1"/>
  <c r="D59" i="1"/>
  <c r="D60" i="1"/>
  <c r="D61" i="1"/>
  <c r="D62" i="1"/>
  <c r="D63" i="1"/>
  <c r="D64" i="1"/>
  <c r="D65" i="1"/>
  <c r="E51" i="1"/>
  <c r="H51" i="1" s="1"/>
  <c r="H50" i="1"/>
  <c r="E50" i="1"/>
  <c r="F50" i="1" s="1"/>
  <c r="J4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46" i="1"/>
  <c r="K46" i="1" s="1"/>
  <c r="B46" i="1"/>
  <c r="J45" i="1"/>
  <c r="I45" i="1"/>
  <c r="B45" i="1"/>
  <c r="D45" i="1"/>
  <c r="K45" i="1" s="1"/>
  <c r="F51" i="1" l="1"/>
</calcChain>
</file>

<file path=xl/sharedStrings.xml><?xml version="1.0" encoding="utf-8"?>
<sst xmlns="http://schemas.openxmlformats.org/spreadsheetml/2006/main" count="43" uniqueCount="35">
  <si>
    <t>U (V)</t>
  </si>
  <si>
    <t>I (mA)</t>
  </si>
  <si>
    <t>R (geg.) = 1kOhm</t>
  </si>
  <si>
    <t>P = U * I</t>
  </si>
  <si>
    <t>R (Ohm)</t>
  </si>
  <si>
    <t>Versuch 1</t>
  </si>
  <si>
    <t>Versuch 2</t>
  </si>
  <si>
    <t>I1 (mA)</t>
  </si>
  <si>
    <t>I2 (mA)</t>
  </si>
  <si>
    <t>R1 (Ohm)</t>
  </si>
  <si>
    <t>R2 (Ohm)</t>
  </si>
  <si>
    <t>R3 (Ohm)</t>
  </si>
  <si>
    <t>U3 (V)</t>
  </si>
  <si>
    <t>I3 (mA)</t>
  </si>
  <si>
    <t>U1 (V)</t>
  </si>
  <si>
    <t>U2 (V)</t>
  </si>
  <si>
    <t>Versuch 3</t>
  </si>
  <si>
    <t>Amlitude (V)</t>
  </si>
  <si>
    <t>Periode T (mu s)</t>
  </si>
  <si>
    <t>f geg (kHz)</t>
  </si>
  <si>
    <t>Periode T (s)</t>
  </si>
  <si>
    <t>Frequenz f (Hz)</t>
  </si>
  <si>
    <t>Delta T (mu s)</t>
  </si>
  <si>
    <t>Delta Amp (V)</t>
  </si>
  <si>
    <t>Fehler: (Hz)</t>
  </si>
  <si>
    <t>Versuch 4</t>
  </si>
  <si>
    <t>t (ms)</t>
  </si>
  <si>
    <t>Amp (V)</t>
  </si>
  <si>
    <t>y</t>
  </si>
  <si>
    <t>5,9*10^(-17,81x)</t>
  </si>
  <si>
    <t>I (A)</t>
  </si>
  <si>
    <t>C</t>
  </si>
  <si>
    <t>tau</t>
  </si>
  <si>
    <t>Farad</t>
  </si>
  <si>
    <t>P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</si>
</sst>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#,##0.000000000"/>
    <numFmt numFmtId="166" formatCode="0.000"/>
    <numFmt numFmtId="167" formatCode="#,##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I (mA)</c:v>
                </c:pt>
              </c:strCache>
            </c:strRef>
          </c:tx>
          <c:xVal>
            <c:numRef>
              <c:f>Sheet1!$B$3:$B$16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Sheet1!$C$3:$C$16</c:f>
              <c:numCache>
                <c:formatCode>0.00</c:formatCode>
                <c:ptCount val="14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3.4</c:v>
                </c:pt>
                <c:pt idx="4">
                  <c:v>3.9</c:v>
                </c:pt>
                <c:pt idx="5">
                  <c:v>5.7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11.3</c:v>
                </c:pt>
                <c:pt idx="10">
                  <c:v>12.4</c:v>
                </c:pt>
                <c:pt idx="11">
                  <c:v>13.5</c:v>
                </c:pt>
                <c:pt idx="12">
                  <c:v>14.5</c:v>
                </c:pt>
                <c:pt idx="13">
                  <c:v>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A1A-2244-9DEE-6E7F70C6A2C9}"/>
            </c:ext>
          </c:extLst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I (mA)</c:v>
                </c:pt>
              </c:strCache>
            </c:strRef>
          </c:tx>
          <c:spPr>
            <a:effectLst/>
          </c:spPr>
          <c:xVal>
            <c:numRef>
              <c:f>Sheet1!$H$3:$H$16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Sheet1!$I$3:$I$16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5.9</c:v>
                </c:pt>
                <c:pt idx="7">
                  <c:v>7.8</c:v>
                </c:pt>
                <c:pt idx="8">
                  <c:v>9.8000000000000007</c:v>
                </c:pt>
                <c:pt idx="9">
                  <c:v>11.8</c:v>
                </c:pt>
                <c:pt idx="10">
                  <c:v>13.7</c:v>
                </c:pt>
                <c:pt idx="11">
                  <c:v>15.7</c:v>
                </c:pt>
                <c:pt idx="12">
                  <c:v>17.7</c:v>
                </c:pt>
                <c:pt idx="13">
                  <c:v>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A1A-2244-9DEE-6E7F70C6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73488"/>
        <c:axId val="1321988304"/>
      </c:scatterChart>
      <c:valAx>
        <c:axId val="13219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988304"/>
        <c:crosses val="autoZero"/>
        <c:crossBetween val="midCat"/>
      </c:valAx>
      <c:valAx>
        <c:axId val="13219883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973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R (Ohm)</c:v>
                </c:pt>
              </c:strCache>
            </c:strRef>
          </c:tx>
          <c:xVal>
            <c:numRef>
              <c:f>Sheet1!$A$3:$A$16</c:f>
              <c:numCache>
                <c:formatCode>General</c:formatCode>
                <c:ptCount val="14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5.0999999999999996</c:v>
                </c:pt>
                <c:pt idx="4">
                  <c:v>7.8</c:v>
                </c:pt>
                <c:pt idx="5">
                  <c:v>22.8</c:v>
                </c:pt>
                <c:pt idx="6">
                  <c:v>43.8</c:v>
                </c:pt>
                <c:pt idx="7">
                  <c:v>69.599999999999994</c:v>
                </c:pt>
                <c:pt idx="8">
                  <c:v>100</c:v>
                </c:pt>
                <c:pt idx="9">
                  <c:v>135.60000000000002</c:v>
                </c:pt>
                <c:pt idx="10">
                  <c:v>173.6</c:v>
                </c:pt>
                <c:pt idx="11">
                  <c:v>216</c:v>
                </c:pt>
                <c:pt idx="12">
                  <c:v>261</c:v>
                </c:pt>
                <c:pt idx="13">
                  <c:v>310</c:v>
                </c:pt>
              </c:numCache>
            </c:numRef>
          </c:xVal>
          <c:yVal>
            <c:numRef>
              <c:f>Sheet1!$D$3:$D$16</c:f>
              <c:numCache>
                <c:formatCode>0.00</c:formatCode>
                <c:ptCount val="14"/>
                <c:pt idx="0">
                  <c:v>0</c:v>
                </c:pt>
                <c:pt idx="1">
                  <c:v>357.14285714285717</c:v>
                </c:pt>
                <c:pt idx="2">
                  <c:v>384.61538461538458</c:v>
                </c:pt>
                <c:pt idx="3">
                  <c:v>441.1764705882353</c:v>
                </c:pt>
                <c:pt idx="4">
                  <c:v>512.82051282051282</c:v>
                </c:pt>
                <c:pt idx="5">
                  <c:v>701.75438596491222</c:v>
                </c:pt>
                <c:pt idx="6">
                  <c:v>821.91780821917814</c:v>
                </c:pt>
                <c:pt idx="7">
                  <c:v>919.54022988505756</c:v>
                </c:pt>
                <c:pt idx="8">
                  <c:v>1000</c:v>
                </c:pt>
                <c:pt idx="9">
                  <c:v>1061.9469026548672</c:v>
                </c:pt>
                <c:pt idx="10">
                  <c:v>1129.0322580645161</c:v>
                </c:pt>
                <c:pt idx="11">
                  <c:v>1185.1851851851852</c:v>
                </c:pt>
                <c:pt idx="12">
                  <c:v>1241.3793103448277</c:v>
                </c:pt>
                <c:pt idx="13">
                  <c:v>1290.3225806451612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9-B849-BEB8-7CCC258B24D2}"/>
            </c:ext>
          </c:extLst>
        </c:ser>
        <c:ser>
          <c:idx val="0"/>
          <c:order val="1"/>
          <c:tx>
            <c:strRef>
              <c:f>Sheet1!$J$2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16</c:v>
                </c:pt>
                <c:pt idx="6">
                  <c:v>35.400000000000006</c:v>
                </c:pt>
                <c:pt idx="7">
                  <c:v>62.4</c:v>
                </c:pt>
                <c:pt idx="8">
                  <c:v>98</c:v>
                </c:pt>
                <c:pt idx="9">
                  <c:v>141.60000000000002</c:v>
                </c:pt>
                <c:pt idx="10">
                  <c:v>191.79999999999998</c:v>
                </c:pt>
                <c:pt idx="11">
                  <c:v>251.2</c:v>
                </c:pt>
                <c:pt idx="12">
                  <c:v>318.59999999999997</c:v>
                </c:pt>
                <c:pt idx="13">
                  <c:v>394</c:v>
                </c:pt>
              </c:numCache>
            </c:numRef>
          </c:xVal>
          <c:yVal>
            <c:numRef>
              <c:f>Sheet1!$J$3:$J$16</c:f>
              <c:numCache>
                <c:formatCode>0.00000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1016.9491525423729</c:v>
                </c:pt>
                <c:pt idx="7">
                  <c:v>1025.6410256410256</c:v>
                </c:pt>
                <c:pt idx="8">
                  <c:v>1020.408163265306</c:v>
                </c:pt>
                <c:pt idx="9">
                  <c:v>1016.9491525423729</c:v>
                </c:pt>
                <c:pt idx="10">
                  <c:v>1021.8978102189782</c:v>
                </c:pt>
                <c:pt idx="11">
                  <c:v>1019.1082802547771</c:v>
                </c:pt>
                <c:pt idx="12">
                  <c:v>1016.9491525423729</c:v>
                </c:pt>
                <c:pt idx="13">
                  <c:v>1015.2284263959391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9-B849-BEB8-7CCC258B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38736"/>
        <c:axId val="847734704"/>
      </c:scatterChart>
      <c:valAx>
        <c:axId val="8564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7734704"/>
        <c:crosses val="autoZero"/>
        <c:crossBetween val="midCat"/>
      </c:valAx>
      <c:valAx>
        <c:axId val="847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64387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Amp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12401574803149"/>
                  <c:y val="-0.12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Sheet1!$B$58:$B$65</c:f>
              <c:numCache>
                <c:formatCode>0.000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4.8000000000000001E-2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0.123</c:v>
                </c:pt>
                <c:pt idx="6">
                  <c:v>0.14799999999999999</c:v>
                </c:pt>
                <c:pt idx="7">
                  <c:v>0.17299999999999999</c:v>
                </c:pt>
              </c:numCache>
            </c:numRef>
          </c:xVal>
          <c:yVal>
            <c:numRef>
              <c:f>Sheet1!$C$58:$C$65</c:f>
              <c:numCache>
                <c:formatCode>0.000</c:formatCode>
                <c:ptCount val="8"/>
                <c:pt idx="0">
                  <c:v>6.48</c:v>
                </c:pt>
                <c:pt idx="1">
                  <c:v>4.08</c:v>
                </c:pt>
                <c:pt idx="2">
                  <c:v>2.56</c:v>
                </c:pt>
                <c:pt idx="3">
                  <c:v>1.36</c:v>
                </c:pt>
                <c:pt idx="4">
                  <c:v>0.96</c:v>
                </c:pt>
                <c:pt idx="5">
                  <c:v>0.64</c:v>
                </c:pt>
                <c:pt idx="6">
                  <c:v>0.4</c:v>
                </c:pt>
                <c:pt idx="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8-B34E-A03E-BF484669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54608"/>
        <c:axId val="853860160"/>
      </c:scatterChart>
      <c:valAx>
        <c:axId val="8536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3860160"/>
        <c:crosses val="autoZero"/>
        <c:crossBetween val="midCat"/>
      </c:valAx>
      <c:valAx>
        <c:axId val="853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365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8</xdr:col>
      <xdr:colOff>711200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F00FB-92EF-B074-CCAC-B5A39E103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17</xdr:row>
      <xdr:rowOff>0</xdr:rowOff>
    </xdr:from>
    <xdr:to>
      <xdr:col>19</xdr:col>
      <xdr:colOff>349250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F00D0-C8B0-A501-0CF6-B639A190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56</xdr:row>
      <xdr:rowOff>12700</xdr:rowOff>
    </xdr:from>
    <xdr:to>
      <xdr:col>11</xdr:col>
      <xdr:colOff>393700</xdr:colOff>
      <xdr:row>69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6013B9-445D-0A18-3985-13A7C57D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C6DA-1ADF-E449-96E0-65500698CC94}">
  <dimension ref="A1:R84"/>
  <sheetViews>
    <sheetView tabSelected="1" topLeftCell="A46" zoomScaleNormal="100" workbookViewId="0">
      <selection activeCell="D58" sqref="D58:D65"/>
    </sheetView>
  </sheetViews>
  <sheetFormatPr baseColWidth="10" defaultRowHeight="16" x14ac:dyDescent="0.2"/>
  <cols>
    <col min="2" max="2" width="12.1640625" bestFit="1" customWidth="1"/>
    <col min="5" max="5" width="11.6640625" bestFit="1" customWidth="1"/>
    <col min="6" max="6" width="12.6640625" bestFit="1" customWidth="1"/>
    <col min="8" max="8" width="11.6640625" bestFit="1" customWidth="1"/>
  </cols>
  <sheetData>
    <row r="1" spans="1:18" x14ac:dyDescent="0.2">
      <c r="A1" s="18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</row>
    <row r="2" spans="1:18" x14ac:dyDescent="0.2">
      <c r="A2" s="2" t="s">
        <v>34</v>
      </c>
      <c r="B2" t="s">
        <v>0</v>
      </c>
      <c r="C2" t="s">
        <v>1</v>
      </c>
      <c r="D2" t="s">
        <v>4</v>
      </c>
      <c r="G2" t="s">
        <v>34</v>
      </c>
      <c r="H2" t="s">
        <v>0</v>
      </c>
      <c r="I2" t="s">
        <v>1</v>
      </c>
      <c r="J2" t="s">
        <v>4</v>
      </c>
      <c r="K2" t="s">
        <v>2</v>
      </c>
      <c r="R2" s="3"/>
    </row>
    <row r="3" spans="1:18" x14ac:dyDescent="0.2">
      <c r="A3" s="2">
        <f>B3*C3</f>
        <v>0</v>
      </c>
      <c r="B3" s="1">
        <v>0</v>
      </c>
      <c r="C3" s="1">
        <v>0</v>
      </c>
      <c r="D3" s="1" t="e">
        <f>(B3*1000)/C3</f>
        <v>#DIV/0!</v>
      </c>
      <c r="G3">
        <f>H3*I3</f>
        <v>0</v>
      </c>
      <c r="H3" s="1">
        <v>0</v>
      </c>
      <c r="I3" s="1">
        <v>0</v>
      </c>
      <c r="J3" s="4" t="e">
        <f>(H3*1000)/I3</f>
        <v>#DIV/0!</v>
      </c>
      <c r="R3" s="3"/>
    </row>
    <row r="4" spans="1:18" x14ac:dyDescent="0.2">
      <c r="A4" s="2">
        <f t="shared" ref="A4:A16" si="0">B4*C4</f>
        <v>0.7</v>
      </c>
      <c r="B4" s="1">
        <v>0.5</v>
      </c>
      <c r="C4" s="1">
        <v>1.4</v>
      </c>
      <c r="D4" s="1">
        <f t="shared" ref="D4:D16" si="1">(B4*1000)/C4</f>
        <v>357.14285714285717</v>
      </c>
      <c r="G4">
        <f t="shared" ref="G4:G16" si="2">H4*I4</f>
        <v>0.25</v>
      </c>
      <c r="H4" s="1">
        <v>0.5</v>
      </c>
      <c r="I4" s="1">
        <v>0.5</v>
      </c>
      <c r="J4" s="4">
        <f t="shared" ref="J4:J16" si="3">(H4*1000)/I4</f>
        <v>1000</v>
      </c>
      <c r="R4" s="3"/>
    </row>
    <row r="5" spans="1:18" x14ac:dyDescent="0.2">
      <c r="A5" s="2">
        <f t="shared" si="0"/>
        <v>2.6</v>
      </c>
      <c r="B5" s="1">
        <v>1</v>
      </c>
      <c r="C5" s="1">
        <v>2.6</v>
      </c>
      <c r="D5" s="1">
        <f t="shared" si="1"/>
        <v>384.61538461538458</v>
      </c>
      <c r="G5">
        <f t="shared" si="2"/>
        <v>1</v>
      </c>
      <c r="H5" s="1">
        <v>1</v>
      </c>
      <c r="I5" s="1">
        <v>1</v>
      </c>
      <c r="J5" s="4">
        <f t="shared" si="3"/>
        <v>1000</v>
      </c>
      <c r="R5" s="3"/>
    </row>
    <row r="6" spans="1:18" x14ac:dyDescent="0.2">
      <c r="A6" s="2">
        <f t="shared" si="0"/>
        <v>5.0999999999999996</v>
      </c>
      <c r="B6" s="1">
        <v>1.5</v>
      </c>
      <c r="C6" s="1">
        <v>3.4</v>
      </c>
      <c r="D6" s="1">
        <f t="shared" si="1"/>
        <v>441.1764705882353</v>
      </c>
      <c r="G6">
        <f t="shared" si="2"/>
        <v>2.25</v>
      </c>
      <c r="H6" s="1">
        <v>1.5</v>
      </c>
      <c r="I6" s="1">
        <v>1.5</v>
      </c>
      <c r="J6" s="4">
        <f t="shared" si="3"/>
        <v>1000</v>
      </c>
      <c r="R6" s="3"/>
    </row>
    <row r="7" spans="1:18" x14ac:dyDescent="0.2">
      <c r="A7" s="2">
        <f t="shared" si="0"/>
        <v>7.8</v>
      </c>
      <c r="B7" s="1">
        <v>2</v>
      </c>
      <c r="C7" s="1">
        <v>3.9</v>
      </c>
      <c r="D7" s="1">
        <f t="shared" si="1"/>
        <v>512.82051282051282</v>
      </c>
      <c r="G7">
        <f t="shared" si="2"/>
        <v>4</v>
      </c>
      <c r="H7" s="1">
        <v>2</v>
      </c>
      <c r="I7" s="1">
        <v>2</v>
      </c>
      <c r="J7" s="4">
        <f t="shared" si="3"/>
        <v>1000</v>
      </c>
      <c r="R7" s="3"/>
    </row>
    <row r="8" spans="1:18" x14ac:dyDescent="0.2">
      <c r="A8" s="2">
        <f t="shared" si="0"/>
        <v>22.8</v>
      </c>
      <c r="B8" s="1">
        <v>4</v>
      </c>
      <c r="C8" s="1">
        <v>5.7</v>
      </c>
      <c r="D8" s="1">
        <f t="shared" si="1"/>
        <v>701.75438596491222</v>
      </c>
      <c r="G8">
        <f t="shared" si="2"/>
        <v>16</v>
      </c>
      <c r="H8" s="1">
        <v>4</v>
      </c>
      <c r="I8" s="1">
        <v>4</v>
      </c>
      <c r="J8" s="4">
        <f t="shared" si="3"/>
        <v>1000</v>
      </c>
      <c r="R8" s="3"/>
    </row>
    <row r="9" spans="1:18" x14ac:dyDescent="0.2">
      <c r="A9" s="2">
        <f t="shared" si="0"/>
        <v>43.8</v>
      </c>
      <c r="B9" s="1">
        <v>6</v>
      </c>
      <c r="C9" s="1">
        <v>7.3</v>
      </c>
      <c r="D9" s="1">
        <f t="shared" si="1"/>
        <v>821.91780821917814</v>
      </c>
      <c r="G9">
        <f t="shared" si="2"/>
        <v>35.400000000000006</v>
      </c>
      <c r="H9" s="1">
        <v>6</v>
      </c>
      <c r="I9" s="1">
        <v>5.9</v>
      </c>
      <c r="J9" s="4">
        <f t="shared" si="3"/>
        <v>1016.9491525423729</v>
      </c>
      <c r="R9" s="3"/>
    </row>
    <row r="10" spans="1:18" x14ac:dyDescent="0.2">
      <c r="A10" s="2">
        <f t="shared" si="0"/>
        <v>69.599999999999994</v>
      </c>
      <c r="B10" s="1">
        <v>8</v>
      </c>
      <c r="C10" s="1">
        <v>8.6999999999999993</v>
      </c>
      <c r="D10" s="1">
        <f t="shared" si="1"/>
        <v>919.54022988505756</v>
      </c>
      <c r="G10">
        <f t="shared" si="2"/>
        <v>62.4</v>
      </c>
      <c r="H10" s="1">
        <v>8</v>
      </c>
      <c r="I10" s="1">
        <v>7.8</v>
      </c>
      <c r="J10" s="4">
        <f t="shared" si="3"/>
        <v>1025.6410256410256</v>
      </c>
      <c r="R10" s="3"/>
    </row>
    <row r="11" spans="1:18" x14ac:dyDescent="0.2">
      <c r="A11" s="2">
        <f t="shared" si="0"/>
        <v>100</v>
      </c>
      <c r="B11" s="1">
        <v>10</v>
      </c>
      <c r="C11" s="1">
        <v>10</v>
      </c>
      <c r="D11" s="1">
        <f t="shared" si="1"/>
        <v>1000</v>
      </c>
      <c r="G11">
        <f t="shared" si="2"/>
        <v>98</v>
      </c>
      <c r="H11" s="1">
        <v>10</v>
      </c>
      <c r="I11" s="1">
        <v>9.8000000000000007</v>
      </c>
      <c r="J11" s="4">
        <f t="shared" si="3"/>
        <v>1020.408163265306</v>
      </c>
      <c r="R11" s="3"/>
    </row>
    <row r="12" spans="1:18" x14ac:dyDescent="0.2">
      <c r="A12" s="2">
        <f t="shared" si="0"/>
        <v>135.60000000000002</v>
      </c>
      <c r="B12" s="1">
        <v>12</v>
      </c>
      <c r="C12" s="1">
        <v>11.3</v>
      </c>
      <c r="D12" s="1">
        <f t="shared" si="1"/>
        <v>1061.9469026548672</v>
      </c>
      <c r="G12">
        <f t="shared" si="2"/>
        <v>141.60000000000002</v>
      </c>
      <c r="H12" s="1">
        <v>12</v>
      </c>
      <c r="I12" s="1">
        <v>11.8</v>
      </c>
      <c r="J12" s="4">
        <f t="shared" si="3"/>
        <v>1016.9491525423729</v>
      </c>
      <c r="R12" s="3"/>
    </row>
    <row r="13" spans="1:18" x14ac:dyDescent="0.2">
      <c r="A13" s="2">
        <f t="shared" si="0"/>
        <v>173.6</v>
      </c>
      <c r="B13" s="1">
        <v>14</v>
      </c>
      <c r="C13" s="1">
        <v>12.4</v>
      </c>
      <c r="D13" s="1">
        <f t="shared" si="1"/>
        <v>1129.0322580645161</v>
      </c>
      <c r="G13">
        <f t="shared" si="2"/>
        <v>191.79999999999998</v>
      </c>
      <c r="H13" s="1">
        <v>14</v>
      </c>
      <c r="I13" s="1">
        <v>13.7</v>
      </c>
      <c r="J13" s="4">
        <f t="shared" si="3"/>
        <v>1021.8978102189782</v>
      </c>
      <c r="R13" s="3"/>
    </row>
    <row r="14" spans="1:18" x14ac:dyDescent="0.2">
      <c r="A14" s="2">
        <f t="shared" si="0"/>
        <v>216</v>
      </c>
      <c r="B14" s="1">
        <v>16</v>
      </c>
      <c r="C14" s="1">
        <v>13.5</v>
      </c>
      <c r="D14" s="1">
        <f t="shared" si="1"/>
        <v>1185.1851851851852</v>
      </c>
      <c r="G14">
        <f t="shared" si="2"/>
        <v>251.2</v>
      </c>
      <c r="H14" s="1">
        <v>16</v>
      </c>
      <c r="I14" s="1">
        <v>15.7</v>
      </c>
      <c r="J14" s="4">
        <f t="shared" si="3"/>
        <v>1019.1082802547771</v>
      </c>
      <c r="R14" s="3"/>
    </row>
    <row r="15" spans="1:18" x14ac:dyDescent="0.2">
      <c r="A15" s="2">
        <f t="shared" si="0"/>
        <v>261</v>
      </c>
      <c r="B15" s="1">
        <v>18</v>
      </c>
      <c r="C15" s="1">
        <v>14.5</v>
      </c>
      <c r="D15" s="1">
        <f t="shared" si="1"/>
        <v>1241.3793103448277</v>
      </c>
      <c r="G15">
        <f t="shared" si="2"/>
        <v>318.59999999999997</v>
      </c>
      <c r="H15" s="1">
        <v>18</v>
      </c>
      <c r="I15" s="1">
        <v>17.7</v>
      </c>
      <c r="J15" s="4">
        <f t="shared" si="3"/>
        <v>1016.9491525423729</v>
      </c>
      <c r="R15" s="3"/>
    </row>
    <row r="16" spans="1:18" x14ac:dyDescent="0.2">
      <c r="A16" s="2">
        <f t="shared" si="0"/>
        <v>310</v>
      </c>
      <c r="B16" s="1">
        <v>20</v>
      </c>
      <c r="C16" s="1">
        <v>15.5</v>
      </c>
      <c r="D16" s="1">
        <f t="shared" si="1"/>
        <v>1290.3225806451612</v>
      </c>
      <c r="G16">
        <f t="shared" si="2"/>
        <v>394</v>
      </c>
      <c r="H16" s="1">
        <v>20</v>
      </c>
      <c r="I16" s="1">
        <v>19.7</v>
      </c>
      <c r="J16" s="4">
        <f t="shared" si="3"/>
        <v>1015.2284263959391</v>
      </c>
      <c r="R16" s="3"/>
    </row>
    <row r="17" spans="1:18" x14ac:dyDescent="0.2">
      <c r="A17" s="2"/>
      <c r="B17" s="1"/>
      <c r="C17" s="1"/>
      <c r="D17" s="1"/>
      <c r="R17" s="3"/>
    </row>
    <row r="18" spans="1:18" x14ac:dyDescent="0.2">
      <c r="A18" s="2"/>
      <c r="B18" s="1"/>
      <c r="C18" s="1"/>
      <c r="D18" s="1"/>
      <c r="R18" s="3"/>
    </row>
    <row r="19" spans="1:18" x14ac:dyDescent="0.2">
      <c r="A19" s="2"/>
      <c r="B19" s="1"/>
      <c r="C19" s="1"/>
      <c r="D19" s="1"/>
      <c r="R19" s="3"/>
    </row>
    <row r="20" spans="1:18" x14ac:dyDescent="0.2">
      <c r="A20" s="2"/>
      <c r="B20" s="1"/>
      <c r="C20" s="1"/>
      <c r="D20" s="1"/>
      <c r="R20" s="3"/>
    </row>
    <row r="21" spans="1:18" x14ac:dyDescent="0.2">
      <c r="A21" s="2"/>
      <c r="B21" s="1"/>
      <c r="C21" s="1"/>
      <c r="D21" s="1"/>
      <c r="R21" s="3"/>
    </row>
    <row r="22" spans="1:18" x14ac:dyDescent="0.2">
      <c r="A22" s="2"/>
      <c r="B22" s="1"/>
      <c r="C22" s="1"/>
      <c r="D22" s="1"/>
      <c r="R22" s="3"/>
    </row>
    <row r="23" spans="1:18" x14ac:dyDescent="0.2">
      <c r="A23" s="2"/>
      <c r="B23" s="1"/>
      <c r="C23" s="1"/>
      <c r="D23" s="1"/>
      <c r="R23" s="3"/>
    </row>
    <row r="24" spans="1:18" x14ac:dyDescent="0.2">
      <c r="A24" s="2"/>
      <c r="B24" s="1"/>
      <c r="C24" s="1"/>
      <c r="D24" s="1"/>
      <c r="R24" s="3"/>
    </row>
    <row r="25" spans="1:18" x14ac:dyDescent="0.2">
      <c r="A25" s="2"/>
      <c r="B25" s="1"/>
      <c r="C25" s="1"/>
      <c r="D25" s="1"/>
      <c r="R25" s="3"/>
    </row>
    <row r="26" spans="1:18" x14ac:dyDescent="0.2">
      <c r="A26" s="2"/>
      <c r="B26" s="1"/>
      <c r="C26" s="1"/>
      <c r="D26" s="1"/>
      <c r="R26" s="3"/>
    </row>
    <row r="27" spans="1:18" x14ac:dyDescent="0.2">
      <c r="A27" s="2"/>
      <c r="B27" s="1"/>
      <c r="C27" s="1"/>
      <c r="D27" s="1"/>
      <c r="R27" s="3"/>
    </row>
    <row r="28" spans="1:18" x14ac:dyDescent="0.2">
      <c r="A28" s="2"/>
      <c r="B28" s="1"/>
      <c r="C28" s="1"/>
      <c r="D28" s="1"/>
      <c r="R28" s="3"/>
    </row>
    <row r="29" spans="1:18" x14ac:dyDescent="0.2">
      <c r="A29" s="2"/>
      <c r="B29" s="1"/>
      <c r="C29" s="1"/>
      <c r="D29" s="1"/>
      <c r="R29" s="3"/>
    </row>
    <row r="30" spans="1:18" x14ac:dyDescent="0.2">
      <c r="A30" s="2"/>
      <c r="B30" s="1"/>
      <c r="C30" s="1"/>
      <c r="D30" s="1"/>
      <c r="R30" s="3"/>
    </row>
    <row r="31" spans="1:18" x14ac:dyDescent="0.2">
      <c r="A31" s="2"/>
      <c r="B31" s="1"/>
      <c r="C31" s="1"/>
      <c r="D31" s="1"/>
      <c r="R31" s="3"/>
    </row>
    <row r="32" spans="1:18" x14ac:dyDescent="0.2">
      <c r="A32" s="2"/>
      <c r="B32" s="1"/>
      <c r="C32" s="1"/>
      <c r="D32" s="1"/>
      <c r="R32" s="3"/>
    </row>
    <row r="33" spans="1:18" x14ac:dyDescent="0.2">
      <c r="A33" s="2"/>
      <c r="R33" s="3"/>
    </row>
    <row r="34" spans="1:18" x14ac:dyDescent="0.2">
      <c r="A34" s="2"/>
      <c r="R34" s="3"/>
    </row>
    <row r="35" spans="1:18" x14ac:dyDescent="0.2">
      <c r="A35" s="2"/>
      <c r="R35" s="3"/>
    </row>
    <row r="36" spans="1:18" x14ac:dyDescent="0.2">
      <c r="A36" s="2"/>
      <c r="R36" s="3"/>
    </row>
    <row r="37" spans="1:18" x14ac:dyDescent="0.2">
      <c r="A37" s="2"/>
      <c r="R37" s="3"/>
    </row>
    <row r="38" spans="1:18" x14ac:dyDescent="0.2">
      <c r="A38" s="2"/>
      <c r="R38" s="3"/>
    </row>
    <row r="39" spans="1:18" x14ac:dyDescent="0.2">
      <c r="A39" s="2"/>
      <c r="R39" s="3"/>
    </row>
    <row r="40" spans="1:18" x14ac:dyDescent="0.2">
      <c r="A40" s="2"/>
      <c r="R40" s="3"/>
    </row>
    <row r="41" spans="1:18" ht="17" thickBot="1" x14ac:dyDescent="0.25">
      <c r="A41" s="5" t="s">
        <v>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1:18" ht="17" thickBot="1" x14ac:dyDescent="0.25"/>
    <row r="43" spans="1:18" x14ac:dyDescent="0.2">
      <c r="A43" s="18" t="s">
        <v>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</row>
    <row r="44" spans="1:18" x14ac:dyDescent="0.2">
      <c r="A44" s="2" t="s">
        <v>1</v>
      </c>
      <c r="B44" t="s">
        <v>7</v>
      </c>
      <c r="C44" t="s">
        <v>8</v>
      </c>
      <c r="D44" t="s">
        <v>13</v>
      </c>
      <c r="E44" t="s">
        <v>0</v>
      </c>
      <c r="F44" t="s">
        <v>14</v>
      </c>
      <c r="G44" t="s">
        <v>15</v>
      </c>
      <c r="H44" t="s">
        <v>12</v>
      </c>
      <c r="I44" t="s">
        <v>9</v>
      </c>
      <c r="J44" t="s">
        <v>10</v>
      </c>
      <c r="K44" t="s">
        <v>11</v>
      </c>
      <c r="R44" s="3"/>
    </row>
    <row r="45" spans="1:18" x14ac:dyDescent="0.2">
      <c r="A45" s="8">
        <v>3.81</v>
      </c>
      <c r="B45" s="1">
        <f>A45-C45</f>
        <v>2.41</v>
      </c>
      <c r="C45" s="1">
        <v>1.4</v>
      </c>
      <c r="D45" s="1">
        <f>A45</f>
        <v>3.81</v>
      </c>
      <c r="E45" s="1">
        <v>5</v>
      </c>
      <c r="F45" s="1">
        <f>(E45-H45)</f>
        <v>1.2000000000000002</v>
      </c>
      <c r="G45" s="1">
        <f>(E45-H45)</f>
        <v>1.2000000000000002</v>
      </c>
      <c r="H45" s="1">
        <v>3.8</v>
      </c>
      <c r="I45" s="4">
        <f t="shared" ref="I45:K46" si="4">(F45*1000)/B45</f>
        <v>497.92531120331955</v>
      </c>
      <c r="J45" s="4">
        <f t="shared" si="4"/>
        <v>857.14285714285734</v>
      </c>
      <c r="K45" s="4">
        <f t="shared" si="4"/>
        <v>997.37532808398953</v>
      </c>
      <c r="R45" s="3"/>
    </row>
    <row r="46" spans="1:18" ht="17" thickBot="1" x14ac:dyDescent="0.25">
      <c r="A46" s="9">
        <v>10</v>
      </c>
      <c r="B46" s="10">
        <f>A46-C46</f>
        <v>6.1</v>
      </c>
      <c r="C46" s="10">
        <v>3.9</v>
      </c>
      <c r="D46" s="10">
        <f>A46</f>
        <v>10</v>
      </c>
      <c r="E46" s="10">
        <v>13.4</v>
      </c>
      <c r="F46" s="10">
        <f>(E46-H46)</f>
        <v>3.26</v>
      </c>
      <c r="G46" s="10">
        <f>(E46-H46)</f>
        <v>3.26</v>
      </c>
      <c r="H46" s="6">
        <v>10.14</v>
      </c>
      <c r="I46" s="11">
        <f t="shared" si="4"/>
        <v>534.4262295081968</v>
      </c>
      <c r="J46" s="11">
        <f t="shared" si="4"/>
        <v>835.89743589743591</v>
      </c>
      <c r="K46" s="11">
        <f t="shared" si="4"/>
        <v>1014</v>
      </c>
      <c r="L46" s="6"/>
      <c r="M46" s="6"/>
      <c r="N46" s="6"/>
      <c r="O46" s="6"/>
      <c r="P46" s="6"/>
      <c r="Q46" s="6"/>
      <c r="R46" s="7"/>
    </row>
    <row r="47" spans="1:18" ht="17" thickBot="1" x14ac:dyDescent="0.25">
      <c r="A47" s="1"/>
      <c r="B47" s="1"/>
      <c r="C47" s="1"/>
      <c r="D47" s="1"/>
      <c r="E47" s="1"/>
      <c r="F47" s="1"/>
      <c r="G47" s="1"/>
    </row>
    <row r="48" spans="1:18" x14ac:dyDescent="0.2">
      <c r="A48" s="21" t="s">
        <v>16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</row>
    <row r="49" spans="1:18" x14ac:dyDescent="0.2">
      <c r="A49" s="8" t="s">
        <v>19</v>
      </c>
      <c r="B49" s="13" t="s">
        <v>17</v>
      </c>
      <c r="C49" s="16" t="s">
        <v>18</v>
      </c>
      <c r="D49" s="16"/>
      <c r="E49" s="1" t="s">
        <v>20</v>
      </c>
      <c r="F49" s="1" t="s">
        <v>21</v>
      </c>
      <c r="G49" s="1"/>
      <c r="H49" s="1" t="s">
        <v>24</v>
      </c>
      <c r="R49" s="3"/>
    </row>
    <row r="50" spans="1:18" x14ac:dyDescent="0.2">
      <c r="A50" s="8">
        <v>40</v>
      </c>
      <c r="B50" s="1">
        <v>6.2</v>
      </c>
      <c r="C50" s="16">
        <v>25</v>
      </c>
      <c r="D50" s="16"/>
      <c r="E50" s="14">
        <f>C50*10^(-9)</f>
        <v>2.5000000000000002E-8</v>
      </c>
      <c r="F50" s="12">
        <f>1/E50</f>
        <v>40000000</v>
      </c>
      <c r="G50" s="1"/>
      <c r="H50" s="12">
        <f>(1/(E50^2))*C53*10^(-9)</f>
        <v>1599999.9999999998</v>
      </c>
      <c r="R50" s="3"/>
    </row>
    <row r="51" spans="1:18" x14ac:dyDescent="0.2">
      <c r="A51" s="8">
        <v>2.5</v>
      </c>
      <c r="B51" s="1">
        <v>2</v>
      </c>
      <c r="C51" s="16">
        <v>400</v>
      </c>
      <c r="D51" s="16"/>
      <c r="E51" s="14">
        <f>C51*10^(-9)</f>
        <v>4.0000000000000003E-7</v>
      </c>
      <c r="F51" s="12">
        <f>1/E51</f>
        <v>2500000</v>
      </c>
      <c r="G51" s="1"/>
      <c r="H51" s="12">
        <f>(1/(E51^2))*C54*10^(-9)</f>
        <v>124999.99999999999</v>
      </c>
      <c r="R51" s="3"/>
    </row>
    <row r="52" spans="1:18" x14ac:dyDescent="0.2">
      <c r="A52" s="8"/>
      <c r="B52" s="13" t="s">
        <v>23</v>
      </c>
      <c r="C52" s="16" t="s">
        <v>22</v>
      </c>
      <c r="D52" s="16"/>
      <c r="F52" s="1"/>
      <c r="G52" s="1"/>
      <c r="R52" s="3"/>
    </row>
    <row r="53" spans="1:18" x14ac:dyDescent="0.2">
      <c r="A53" s="8"/>
      <c r="B53" s="1">
        <v>0.4</v>
      </c>
      <c r="C53" s="16">
        <v>1</v>
      </c>
      <c r="D53" s="16"/>
      <c r="E53" s="1"/>
      <c r="F53" s="1"/>
      <c r="G53" s="1"/>
      <c r="R53" s="3"/>
    </row>
    <row r="54" spans="1:18" ht="17" thickBot="1" x14ac:dyDescent="0.25">
      <c r="A54" s="9"/>
      <c r="B54" s="10">
        <v>0.2</v>
      </c>
      <c r="C54" s="17">
        <v>20</v>
      </c>
      <c r="D54" s="17"/>
      <c r="E54" s="10"/>
      <c r="F54" s="10"/>
      <c r="G54" s="10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</row>
    <row r="55" spans="1:18" x14ac:dyDescent="0.2">
      <c r="A55" s="1"/>
      <c r="B55" s="1"/>
      <c r="C55" s="1"/>
      <c r="D55" s="1"/>
      <c r="E55" s="1"/>
      <c r="F55" s="1"/>
      <c r="G55" s="1"/>
    </row>
    <row r="56" spans="1:18" x14ac:dyDescent="0.2">
      <c r="A56" s="16" t="s">
        <v>25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 x14ac:dyDescent="0.2">
      <c r="A57" s="1"/>
      <c r="B57" s="1" t="s">
        <v>26</v>
      </c>
      <c r="C57" s="1" t="s">
        <v>27</v>
      </c>
      <c r="D57" s="1" t="s">
        <v>30</v>
      </c>
      <c r="E57" s="1" t="s">
        <v>4</v>
      </c>
      <c r="F57" s="1" t="s">
        <v>31</v>
      </c>
      <c r="G57" s="1"/>
    </row>
    <row r="58" spans="1:18" x14ac:dyDescent="0.2">
      <c r="A58">
        <v>1</v>
      </c>
      <c r="B58" s="15">
        <v>0</v>
      </c>
      <c r="C58" s="15">
        <v>6.48</v>
      </c>
      <c r="D58" s="24">
        <f>C58/$E$58</f>
        <v>6.480000000000001E-2</v>
      </c>
      <c r="E58" s="12">
        <v>100</v>
      </c>
      <c r="F58" s="12"/>
      <c r="G58" s="12"/>
      <c r="H58" s="12"/>
      <c r="I58" s="12"/>
      <c r="J58" s="12"/>
      <c r="K58" s="12"/>
      <c r="L58" s="12"/>
    </row>
    <row r="59" spans="1:18" x14ac:dyDescent="0.2">
      <c r="A59">
        <v>2</v>
      </c>
      <c r="B59" s="15">
        <v>2.3E-2</v>
      </c>
      <c r="C59" s="15">
        <v>4.08</v>
      </c>
      <c r="D59" s="24">
        <f t="shared" ref="D59:D65" si="5">C59/$E$58</f>
        <v>4.0800000000000003E-2</v>
      </c>
      <c r="E59" s="12"/>
      <c r="F59" s="12"/>
      <c r="G59" s="12"/>
      <c r="H59" s="12"/>
      <c r="I59" s="12"/>
      <c r="J59" s="12"/>
      <c r="K59" s="12"/>
      <c r="L59" s="12"/>
    </row>
    <row r="60" spans="1:18" x14ac:dyDescent="0.2">
      <c r="A60">
        <v>3</v>
      </c>
      <c r="B60" s="15">
        <v>4.8000000000000001E-2</v>
      </c>
      <c r="C60" s="15">
        <v>2.56</v>
      </c>
      <c r="D60" s="24">
        <f t="shared" si="5"/>
        <v>2.5600000000000001E-2</v>
      </c>
      <c r="E60" s="12"/>
      <c r="F60" s="12"/>
      <c r="G60" s="12"/>
      <c r="H60" s="12"/>
      <c r="I60" s="12"/>
      <c r="J60" s="12"/>
      <c r="K60" s="12"/>
      <c r="L60" s="12"/>
    </row>
    <row r="61" spans="1:18" x14ac:dyDescent="0.2">
      <c r="A61">
        <v>4</v>
      </c>
      <c r="B61" s="15">
        <v>7.2999999999999995E-2</v>
      </c>
      <c r="C61" s="15">
        <v>1.36</v>
      </c>
      <c r="D61" s="24">
        <f t="shared" si="5"/>
        <v>1.3600000000000001E-2</v>
      </c>
      <c r="E61" s="12"/>
      <c r="F61" s="12"/>
      <c r="G61" s="12"/>
      <c r="H61" s="12"/>
      <c r="I61" s="12"/>
      <c r="J61" s="12"/>
      <c r="K61" s="12"/>
      <c r="L61" s="12"/>
    </row>
    <row r="62" spans="1:18" x14ac:dyDescent="0.2">
      <c r="A62">
        <v>5</v>
      </c>
      <c r="B62" s="15">
        <v>9.8000000000000004E-2</v>
      </c>
      <c r="C62" s="15">
        <v>0.96</v>
      </c>
      <c r="D62" s="24">
        <f t="shared" si="5"/>
        <v>9.5999999999999992E-3</v>
      </c>
    </row>
    <row r="63" spans="1:18" x14ac:dyDescent="0.2">
      <c r="A63">
        <v>6</v>
      </c>
      <c r="B63" s="15">
        <v>0.123</v>
      </c>
      <c r="C63" s="15">
        <v>0.64</v>
      </c>
      <c r="D63" s="24">
        <f t="shared" si="5"/>
        <v>6.4000000000000003E-3</v>
      </c>
    </row>
    <row r="64" spans="1:18" x14ac:dyDescent="0.2">
      <c r="A64">
        <v>7</v>
      </c>
      <c r="B64" s="15">
        <v>0.14799999999999999</v>
      </c>
      <c r="C64" s="15">
        <v>0.4</v>
      </c>
      <c r="D64" s="24">
        <f t="shared" si="5"/>
        <v>4.0000000000000001E-3</v>
      </c>
    </row>
    <row r="65" spans="1:6" x14ac:dyDescent="0.2">
      <c r="A65">
        <v>8</v>
      </c>
      <c r="B65" s="15">
        <v>0.17299999999999999</v>
      </c>
      <c r="C65" s="15">
        <v>0.32</v>
      </c>
      <c r="D65" s="24">
        <f t="shared" si="5"/>
        <v>3.2000000000000002E-3</v>
      </c>
    </row>
    <row r="68" spans="1:6" x14ac:dyDescent="0.2">
      <c r="B68">
        <f>((-B61)/(LN((D61)/(D58))))/(100)</f>
        <v>4.6757830882182208E-4</v>
      </c>
    </row>
    <row r="70" spans="1:6" x14ac:dyDescent="0.2">
      <c r="A70" t="s">
        <v>32</v>
      </c>
      <c r="B70">
        <f>1/(17.81*1000)</f>
        <v>5.6148231330713081E-5</v>
      </c>
    </row>
    <row r="71" spans="1:6" x14ac:dyDescent="0.2">
      <c r="A71" t="s">
        <v>31</v>
      </c>
      <c r="B71">
        <f>B70/E58</f>
        <v>5.6148231330713081E-7</v>
      </c>
      <c r="C71" t="s">
        <v>33</v>
      </c>
    </row>
    <row r="73" spans="1:6" x14ac:dyDescent="0.2">
      <c r="E73" t="s">
        <v>28</v>
      </c>
      <c r="F73" t="s">
        <v>29</v>
      </c>
    </row>
    <row r="76" spans="1:6" x14ac:dyDescent="0.2">
      <c r="A76" s="1"/>
      <c r="B76" s="1"/>
      <c r="C76" s="1"/>
    </row>
    <row r="77" spans="1:6" x14ac:dyDescent="0.2">
      <c r="B77" s="15"/>
      <c r="C77" s="15"/>
    </row>
    <row r="78" spans="1:6" x14ac:dyDescent="0.2">
      <c r="B78" s="15"/>
      <c r="C78" s="15"/>
    </row>
    <row r="79" spans="1:6" x14ac:dyDescent="0.2">
      <c r="B79" s="15"/>
      <c r="C79" s="15"/>
    </row>
    <row r="80" spans="1:6" x14ac:dyDescent="0.2">
      <c r="B80" s="15"/>
      <c r="C80" s="15"/>
    </row>
    <row r="81" spans="2:3" x14ac:dyDescent="0.2">
      <c r="B81" s="15"/>
      <c r="C81" s="15"/>
    </row>
    <row r="82" spans="2:3" x14ac:dyDescent="0.2">
      <c r="B82" s="15"/>
      <c r="C82" s="15"/>
    </row>
    <row r="83" spans="2:3" x14ac:dyDescent="0.2">
      <c r="B83" s="15"/>
      <c r="C83" s="15"/>
    </row>
    <row r="84" spans="2:3" x14ac:dyDescent="0.2">
      <c r="B84" s="15"/>
      <c r="C84" s="15"/>
    </row>
  </sheetData>
  <mergeCells count="10">
    <mergeCell ref="C53:D53"/>
    <mergeCell ref="C51:D51"/>
    <mergeCell ref="C54:D54"/>
    <mergeCell ref="A56:R56"/>
    <mergeCell ref="A1:R1"/>
    <mergeCell ref="A43:R43"/>
    <mergeCell ref="A48:R48"/>
    <mergeCell ref="C49:D49"/>
    <mergeCell ref="C50:D50"/>
    <mergeCell ref="C52:D5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2023-11-30T09:46:43Z</dcterms:created>
  <dcterms:modified xsi:type="dcterms:W3CDTF">2023-12-04T10:40:24Z</dcterms:modified>
</cp:coreProperties>
</file>