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owry\Dropbox (MIT)\EV Charging Infra\Data\"/>
    </mc:Choice>
  </mc:AlternateContent>
  <bookViews>
    <workbookView xWindow="0" yWindow="0" windowWidth="16140" windowHeight="10600" tabRatio="893"/>
  </bookViews>
  <sheets>
    <sheet name="TitlePage" sheetId="19" r:id="rId1"/>
    <sheet name="Contents" sheetId="20" r:id="rId2"/>
    <sheet name="Disclaimer" sheetId="21" r:id="rId3"/>
    <sheet name="Changes" sheetId="38" r:id="rId4"/>
    <sheet name="Definitions" sheetId="22" r:id="rId5"/>
    <sheet name="Executive_Summary" sheetId="46" r:id="rId6"/>
    <sheet name="SummerSummary" sheetId="6" r:id="rId7"/>
    <sheet name="SummerCapacities" sheetId="56" r:id="rId8"/>
    <sheet name="SummerFuelTypes" sheetId="36" r:id="rId9"/>
    <sheet name="WinterSummary" sheetId="4" r:id="rId10"/>
    <sheet name="WinterCapacities" sheetId="55" r:id="rId11"/>
    <sheet name="WinterFuelTypes" sheetId="39" r:id="rId12"/>
    <sheet name="Supplemental" sheetId="57" r:id="rId13"/>
  </sheets>
  <definedNames>
    <definedName name="_xlnm._FilterDatabase" localSheetId="7" hidden="1">SummerCapacities!$A$2:$R$780</definedName>
    <definedName name="_xlnm._FilterDatabase" localSheetId="10" hidden="1">WinterCapacities!$A$2:$S$2</definedName>
    <definedName name="MidTermProjections" localSheetId="10">Contents!#REF!</definedName>
    <definedName name="MidTermProjections">Contents!#REF!</definedName>
    <definedName name="_xlnm.Print_Area" localSheetId="3">Changes!$A$1:$I$29</definedName>
    <definedName name="_xlnm.Print_Area" localSheetId="1">Contents!$B$1:$C$14</definedName>
    <definedName name="_xlnm.Print_Area" localSheetId="4">Definitions!$B$1:$F$55</definedName>
    <definedName name="_xlnm.Print_Area" localSheetId="5">Executive_Summary!$B$1:$L$45</definedName>
    <definedName name="_xlnm.Print_Area" localSheetId="7">SummerCapacities!$A$1:$R$780</definedName>
    <definedName name="_xlnm.Print_Area" localSheetId="8">SummerFuelTypes!$A$1:$H$37</definedName>
    <definedName name="_xlnm.Print_Area" localSheetId="6">SummerSummary!$A$1:$H$80</definedName>
    <definedName name="_xlnm.Print_Area" localSheetId="12">Supplemental!$A$1:$F$88</definedName>
    <definedName name="_xlnm.Print_Area" localSheetId="0">TitlePage!$A$1:$S$39</definedName>
    <definedName name="_xlnm.Print_Area" localSheetId="11">WinterFuelTypes!$A$1:$H$37</definedName>
    <definedName name="_xlnm.Print_Area" localSheetId="9">WinterSummary!$A$1:$H$76</definedName>
    <definedName name="_xlnm.Print_Titles" localSheetId="7">SummerCapacities!$1:$2</definedName>
    <definedName name="_xlnm.Print_Titles" localSheetId="10">WinterCapacities!$2:$2</definedName>
  </definedNames>
  <calcPr calcId="162913"/>
</workbook>
</file>

<file path=xl/calcChain.xml><?xml version="1.0" encoding="utf-8"?>
<calcChain xmlns="http://schemas.openxmlformats.org/spreadsheetml/2006/main">
  <c r="F64" i="57" l="1"/>
  <c r="E64" i="57"/>
  <c r="D64" i="57"/>
  <c r="C64" i="57"/>
  <c r="B64" i="57"/>
  <c r="H26" i="38" l="1"/>
  <c r="J695" i="55"/>
  <c r="K695" i="55"/>
  <c r="L695" i="55"/>
  <c r="M695" i="55"/>
  <c r="N695" i="55"/>
  <c r="O695" i="55"/>
  <c r="P695" i="55"/>
  <c r="Q695" i="55"/>
  <c r="R695" i="55"/>
  <c r="S695" i="55"/>
  <c r="I695" i="55"/>
  <c r="J695" i="56"/>
  <c r="K695" i="56"/>
  <c r="L695" i="56"/>
  <c r="M695" i="56"/>
  <c r="N695" i="56"/>
  <c r="O695" i="56"/>
  <c r="P695" i="56"/>
  <c r="Q695" i="56"/>
  <c r="R695" i="56"/>
  <c r="I695" i="56"/>
  <c r="I25" i="38" l="1"/>
  <c r="F77" i="57" l="1"/>
  <c r="E77" i="57"/>
  <c r="D77" i="57"/>
  <c r="C77" i="57"/>
  <c r="B77" i="57"/>
  <c r="F41" i="57"/>
  <c r="E41" i="57"/>
  <c r="D41" i="57"/>
  <c r="C41" i="57"/>
  <c r="B41" i="57"/>
  <c r="H25" i="4"/>
  <c r="G25" i="4"/>
  <c r="F25" i="4"/>
  <c r="E25" i="4"/>
  <c r="D25" i="4"/>
  <c r="H25" i="6"/>
  <c r="G25" i="6"/>
  <c r="F25" i="6"/>
  <c r="E25" i="6"/>
  <c r="D25" i="6"/>
  <c r="F28" i="57" l="1"/>
  <c r="E28" i="57"/>
  <c r="D28" i="57"/>
  <c r="C28" i="57"/>
  <c r="B28" i="57"/>
  <c r="I21" i="38" l="1"/>
  <c r="B61" i="57" l="1"/>
  <c r="D61" i="57" s="1"/>
  <c r="B63" i="57"/>
  <c r="D63" i="57" s="1"/>
  <c r="E10" i="4"/>
  <c r="D10" i="4"/>
  <c r="C63" i="57" l="1"/>
  <c r="F63" i="57"/>
  <c r="F61" i="57"/>
  <c r="C61" i="57"/>
  <c r="E61" i="57"/>
  <c r="E63" i="57"/>
  <c r="C59" i="57"/>
  <c r="I365" i="55"/>
  <c r="I365" i="56"/>
  <c r="D8" i="4" l="1"/>
  <c r="D11" i="36" l="1"/>
  <c r="E11" i="36"/>
  <c r="F11" i="36"/>
  <c r="G11" i="36"/>
  <c r="H11" i="36"/>
  <c r="D12" i="36"/>
  <c r="E12" i="36"/>
  <c r="F12" i="36"/>
  <c r="G12" i="36"/>
  <c r="H12" i="36"/>
  <c r="D13" i="36"/>
  <c r="E13" i="36"/>
  <c r="F13" i="36"/>
  <c r="G13" i="36"/>
  <c r="H13" i="36"/>
  <c r="D14" i="36"/>
  <c r="E14" i="36"/>
  <c r="F14" i="36"/>
  <c r="G14" i="36"/>
  <c r="H14" i="36"/>
  <c r="D19" i="36"/>
  <c r="E19" i="36"/>
  <c r="F19" i="36"/>
  <c r="G19" i="36"/>
  <c r="H19" i="36"/>
  <c r="E10" i="36"/>
  <c r="F10" i="36"/>
  <c r="G10" i="36"/>
  <c r="H10" i="36"/>
  <c r="D11" i="39"/>
  <c r="E11" i="39"/>
  <c r="F11" i="39"/>
  <c r="G11" i="39"/>
  <c r="H11" i="39"/>
  <c r="D12" i="39"/>
  <c r="E12" i="39"/>
  <c r="F12" i="39"/>
  <c r="G12" i="39"/>
  <c r="H12" i="39"/>
  <c r="D13" i="39"/>
  <c r="E13" i="39"/>
  <c r="F13" i="39"/>
  <c r="G13" i="39"/>
  <c r="H13" i="39"/>
  <c r="D14" i="39"/>
  <c r="E14" i="39"/>
  <c r="F14" i="39"/>
  <c r="G14" i="39"/>
  <c r="H14" i="39"/>
  <c r="D19" i="39"/>
  <c r="E19" i="39"/>
  <c r="F19" i="39"/>
  <c r="G19" i="39"/>
  <c r="H19" i="39"/>
  <c r="E10" i="39"/>
  <c r="F10" i="39"/>
  <c r="G10" i="39"/>
  <c r="H10" i="39"/>
  <c r="D10" i="39"/>
  <c r="D10" i="36"/>
  <c r="A31" i="57" l="1"/>
  <c r="A56" i="57"/>
  <c r="A67" i="57"/>
  <c r="A69" i="57"/>
  <c r="A70" i="57"/>
  <c r="A71" i="57"/>
  <c r="A72" i="57"/>
  <c r="A73" i="57"/>
  <c r="A74" i="57"/>
  <c r="A75" i="57"/>
  <c r="A76" i="57"/>
  <c r="A78" i="57"/>
  <c r="A80" i="57"/>
  <c r="A81" i="57"/>
  <c r="A82" i="57"/>
  <c r="A83" i="57"/>
  <c r="A84" i="57"/>
  <c r="A85" i="57"/>
  <c r="A68" i="57"/>
  <c r="A58" i="57"/>
  <c r="A59" i="57"/>
  <c r="A60" i="57"/>
  <c r="A61" i="57"/>
  <c r="A62" i="57"/>
  <c r="A63" i="57"/>
  <c r="A64" i="57"/>
  <c r="A65" i="57"/>
  <c r="A57" i="57"/>
  <c r="A20" i="57"/>
  <c r="A45" i="57"/>
  <c r="A46" i="57"/>
  <c r="A47" i="57"/>
  <c r="A48" i="57"/>
  <c r="A49" i="57"/>
  <c r="A44" i="57"/>
  <c r="A33" i="57"/>
  <c r="A34" i="57"/>
  <c r="A35" i="57"/>
  <c r="A36" i="57"/>
  <c r="A37" i="57"/>
  <c r="A38" i="57"/>
  <c r="A39" i="57"/>
  <c r="A40" i="57"/>
  <c r="A42" i="57"/>
  <c r="A32" i="57"/>
  <c r="A22" i="57"/>
  <c r="A23" i="57"/>
  <c r="A24" i="57"/>
  <c r="A25" i="57"/>
  <c r="A26" i="57"/>
  <c r="A27" i="57"/>
  <c r="A28" i="57"/>
  <c r="A21" i="57"/>
  <c r="G14" i="38" l="1"/>
  <c r="H8" i="38" l="1"/>
  <c r="H7" i="38"/>
  <c r="H11" i="38"/>
  <c r="H10" i="38"/>
  <c r="H9" i="38"/>
  <c r="H6" i="38"/>
  <c r="H14" i="38" l="1"/>
  <c r="I20" i="38"/>
  <c r="I19" i="38"/>
  <c r="I23" i="38"/>
  <c r="I22" i="38"/>
  <c r="I18" i="38"/>
  <c r="I24" i="38"/>
  <c r="I26" i="38" l="1"/>
  <c r="F10" i="4"/>
  <c r="G10" i="4" s="1"/>
  <c r="H10" i="4" s="1"/>
  <c r="B62" i="57" s="1"/>
  <c r="E8" i="4"/>
  <c r="F8" i="4" s="1"/>
  <c r="G8" i="4" s="1"/>
  <c r="H8" i="4" s="1"/>
  <c r="B60" i="57" s="1"/>
  <c r="D8" i="6"/>
  <c r="E8" i="6"/>
  <c r="F8" i="6" s="1"/>
  <c r="G8" i="6" s="1"/>
  <c r="E60" i="57" l="1"/>
  <c r="F60" i="57"/>
  <c r="D60" i="57"/>
  <c r="C60" i="57"/>
  <c r="C62" i="57"/>
  <c r="E62" i="57"/>
  <c r="D62" i="57"/>
  <c r="F62" i="57"/>
  <c r="D10" i="6"/>
  <c r="E10" i="6" s="1"/>
  <c r="F10" i="6" s="1"/>
  <c r="G10" i="6" s="1"/>
  <c r="E28" i="4" l="1"/>
  <c r="F28" i="4"/>
  <c r="G28" i="4"/>
  <c r="H28" i="4"/>
  <c r="E19" i="4"/>
  <c r="F19" i="4"/>
  <c r="G19" i="4"/>
  <c r="H19" i="4"/>
  <c r="E20" i="4"/>
  <c r="F20" i="4"/>
  <c r="G20" i="4"/>
  <c r="H20" i="4"/>
  <c r="E24" i="4"/>
  <c r="F24" i="4"/>
  <c r="G24" i="4"/>
  <c r="H24" i="4"/>
  <c r="R745" i="55"/>
  <c r="F83" i="57" s="1"/>
  <c r="Q745" i="55"/>
  <c r="E83" i="57" s="1"/>
  <c r="P745" i="55"/>
  <c r="D83" i="57" s="1"/>
  <c r="O745" i="55"/>
  <c r="C83" i="57" s="1"/>
  <c r="N745" i="55"/>
  <c r="B83" i="57" s="1"/>
  <c r="M745" i="55"/>
  <c r="H31" i="4" s="1"/>
  <c r="L745" i="55"/>
  <c r="G31" i="4" s="1"/>
  <c r="K745" i="55"/>
  <c r="F31" i="4" s="1"/>
  <c r="J745" i="55"/>
  <c r="E31" i="4" s="1"/>
  <c r="I745" i="55"/>
  <c r="R742" i="55"/>
  <c r="Q742" i="55"/>
  <c r="P742" i="55"/>
  <c r="O742" i="55"/>
  <c r="N742" i="55"/>
  <c r="M742" i="55"/>
  <c r="H30" i="4" s="1"/>
  <c r="L742" i="55"/>
  <c r="G30" i="4" s="1"/>
  <c r="K742" i="55"/>
  <c r="F30" i="4" s="1"/>
  <c r="J742" i="55"/>
  <c r="E30" i="4" s="1"/>
  <c r="I742" i="55"/>
  <c r="S609" i="55"/>
  <c r="J432" i="55"/>
  <c r="E18" i="4" s="1"/>
  <c r="K432" i="55"/>
  <c r="F18" i="4" s="1"/>
  <c r="L432" i="55"/>
  <c r="G18" i="4" s="1"/>
  <c r="M432" i="55"/>
  <c r="H18" i="4" s="1"/>
  <c r="N432" i="55"/>
  <c r="O432" i="55"/>
  <c r="P432" i="55"/>
  <c r="Q432" i="55"/>
  <c r="R432" i="55"/>
  <c r="S432" i="55"/>
  <c r="I432" i="55"/>
  <c r="S2" i="55"/>
  <c r="R780" i="55"/>
  <c r="Q780" i="55"/>
  <c r="P780" i="55"/>
  <c r="O780" i="55"/>
  <c r="N780" i="55"/>
  <c r="M780" i="55"/>
  <c r="L780" i="55"/>
  <c r="K780" i="55"/>
  <c r="J780" i="55"/>
  <c r="I780" i="55"/>
  <c r="R773" i="55"/>
  <c r="Q773" i="55"/>
  <c r="P773" i="55"/>
  <c r="O773" i="55"/>
  <c r="N773" i="55"/>
  <c r="M773" i="55"/>
  <c r="L773" i="55"/>
  <c r="K773" i="55"/>
  <c r="J773" i="55"/>
  <c r="I773" i="55"/>
  <c r="R768" i="55"/>
  <c r="F84" i="57" s="1"/>
  <c r="Q768" i="55"/>
  <c r="E84" i="57" s="1"/>
  <c r="P768" i="55"/>
  <c r="D84" i="57" s="1"/>
  <c r="O768" i="55"/>
  <c r="C84" i="57" s="1"/>
  <c r="N768" i="55"/>
  <c r="B84" i="57" s="1"/>
  <c r="M768" i="55"/>
  <c r="H32" i="4" s="1"/>
  <c r="L768" i="55"/>
  <c r="G32" i="4" s="1"/>
  <c r="K768" i="55"/>
  <c r="F32" i="4" s="1"/>
  <c r="J768" i="55"/>
  <c r="E32" i="4" s="1"/>
  <c r="I768" i="55"/>
  <c r="R740" i="55"/>
  <c r="Q740" i="55"/>
  <c r="P740" i="55"/>
  <c r="O740" i="55"/>
  <c r="N740" i="55"/>
  <c r="M740" i="55"/>
  <c r="L740" i="55"/>
  <c r="K740" i="55"/>
  <c r="J740" i="55"/>
  <c r="I740" i="55"/>
  <c r="H29" i="4"/>
  <c r="G29" i="4"/>
  <c r="F29" i="4"/>
  <c r="E29" i="4"/>
  <c r="R679" i="55"/>
  <c r="Q679" i="55"/>
  <c r="P679" i="55"/>
  <c r="O679" i="55"/>
  <c r="N679" i="55"/>
  <c r="M679" i="55"/>
  <c r="L679" i="55"/>
  <c r="K679" i="55"/>
  <c r="J679" i="55"/>
  <c r="I679" i="55"/>
  <c r="R665" i="55"/>
  <c r="Q665" i="55"/>
  <c r="P665" i="55"/>
  <c r="O665" i="55"/>
  <c r="N665" i="55"/>
  <c r="M665" i="55"/>
  <c r="H23" i="4" s="1"/>
  <c r="L665" i="55"/>
  <c r="G23" i="4" s="1"/>
  <c r="K665" i="55"/>
  <c r="F23" i="4" s="1"/>
  <c r="J665" i="55"/>
  <c r="E23" i="4" s="1"/>
  <c r="I665" i="55"/>
  <c r="R632" i="55"/>
  <c r="Q632" i="55"/>
  <c r="P632" i="55"/>
  <c r="O632" i="55"/>
  <c r="N632" i="55"/>
  <c r="M632" i="55"/>
  <c r="H22" i="4" s="1"/>
  <c r="L632" i="55"/>
  <c r="G22" i="4" s="1"/>
  <c r="K632" i="55"/>
  <c r="F22" i="4" s="1"/>
  <c r="J632" i="55"/>
  <c r="E22" i="4" s="1"/>
  <c r="I632" i="55"/>
  <c r="R609" i="55"/>
  <c r="Q609" i="55"/>
  <c r="P609" i="55"/>
  <c r="O609" i="55"/>
  <c r="N609" i="55"/>
  <c r="M609" i="55"/>
  <c r="H21" i="4" s="1"/>
  <c r="L609" i="55"/>
  <c r="K609" i="55"/>
  <c r="J609" i="55"/>
  <c r="I609" i="55"/>
  <c r="R423" i="55"/>
  <c r="Q423" i="55"/>
  <c r="P423" i="55"/>
  <c r="O423" i="55"/>
  <c r="N423" i="55"/>
  <c r="M423" i="55"/>
  <c r="H17" i="4" s="1"/>
  <c r="L423" i="55"/>
  <c r="G17" i="4" s="1"/>
  <c r="K423" i="55"/>
  <c r="F17" i="4" s="1"/>
  <c r="J423" i="55"/>
  <c r="E17" i="4" s="1"/>
  <c r="I423" i="55"/>
  <c r="R397" i="55"/>
  <c r="Q397" i="55"/>
  <c r="P397" i="55"/>
  <c r="O397" i="55"/>
  <c r="N397" i="55"/>
  <c r="M397" i="55"/>
  <c r="L397" i="55"/>
  <c r="K397" i="55"/>
  <c r="J397" i="55"/>
  <c r="I397" i="55"/>
  <c r="R365" i="55"/>
  <c r="R401" i="55" s="1"/>
  <c r="Q365" i="55"/>
  <c r="Q401" i="55" s="1"/>
  <c r="P365" i="55"/>
  <c r="P401" i="55" s="1"/>
  <c r="O365" i="55"/>
  <c r="O401" i="55" s="1"/>
  <c r="N365" i="55"/>
  <c r="N401" i="55" s="1"/>
  <c r="M365" i="55"/>
  <c r="M401" i="55" s="1"/>
  <c r="H16" i="4" s="1"/>
  <c r="H26" i="4" s="1"/>
  <c r="L365" i="55"/>
  <c r="L401" i="55" s="1"/>
  <c r="G16" i="4" s="1"/>
  <c r="K365" i="55"/>
  <c r="K401" i="55" s="1"/>
  <c r="F16" i="4" s="1"/>
  <c r="J365" i="55"/>
  <c r="J401" i="55" s="1"/>
  <c r="E16" i="4" s="1"/>
  <c r="I401" i="55"/>
  <c r="A5" i="55"/>
  <c r="A6" i="55" s="1"/>
  <c r="A7" i="55" s="1"/>
  <c r="A8" i="55" s="1"/>
  <c r="A9" i="55" s="1"/>
  <c r="A10" i="55" s="1"/>
  <c r="A11" i="55" s="1"/>
  <c r="A12" i="55" s="1"/>
  <c r="A13" i="55" s="1"/>
  <c r="A14" i="55" s="1"/>
  <c r="A15" i="55" s="1"/>
  <c r="A16" i="55" s="1"/>
  <c r="A17" i="55" s="1"/>
  <c r="A18" i="55" s="1"/>
  <c r="A19" i="55" s="1"/>
  <c r="A20" i="55" s="1"/>
  <c r="A21" i="55" s="1"/>
  <c r="A22" i="55" s="1"/>
  <c r="A23" i="55" s="1"/>
  <c r="A24" i="55" s="1"/>
  <c r="A25" i="55" s="1"/>
  <c r="A26" i="55" s="1"/>
  <c r="A27" i="55" s="1"/>
  <c r="A28" i="55" s="1"/>
  <c r="A29" i="55" s="1"/>
  <c r="A30" i="55" s="1"/>
  <c r="A31" i="55" s="1"/>
  <c r="A32" i="55" s="1"/>
  <c r="A33" i="55" s="1"/>
  <c r="A34" i="55" s="1"/>
  <c r="A35" i="55" s="1"/>
  <c r="A36" i="55" s="1"/>
  <c r="A37" i="55" s="1"/>
  <c r="A38" i="55" s="1"/>
  <c r="A39" i="55" s="1"/>
  <c r="A40" i="55" s="1"/>
  <c r="A41" i="55" s="1"/>
  <c r="A42" i="55" s="1"/>
  <c r="A43" i="55" s="1"/>
  <c r="A44" i="55" s="1"/>
  <c r="A45" i="55" s="1"/>
  <c r="A46" i="55" s="1"/>
  <c r="A47" i="55" s="1"/>
  <c r="A48" i="55" s="1"/>
  <c r="A49" i="55" s="1"/>
  <c r="A50" i="55" s="1"/>
  <c r="A51" i="55" s="1"/>
  <c r="A52" i="55" s="1"/>
  <c r="A53" i="55" s="1"/>
  <c r="A54" i="55" s="1"/>
  <c r="A55" i="55" s="1"/>
  <c r="A56" i="55" s="1"/>
  <c r="A57" i="55" s="1"/>
  <c r="A58" i="55" s="1"/>
  <c r="A59" i="55" s="1"/>
  <c r="A60" i="55" s="1"/>
  <c r="A61" i="55" s="1"/>
  <c r="A62" i="55" s="1"/>
  <c r="A63" i="55" s="1"/>
  <c r="A64" i="55" s="1"/>
  <c r="A65" i="55" s="1"/>
  <c r="A66" i="55" s="1"/>
  <c r="A67" i="55" s="1"/>
  <c r="A68" i="55" s="1"/>
  <c r="A69" i="55" s="1"/>
  <c r="A70" i="55" s="1"/>
  <c r="A71" i="55" s="1"/>
  <c r="A72" i="55" s="1"/>
  <c r="A73" i="55" s="1"/>
  <c r="A74" i="55" s="1"/>
  <c r="A75" i="55" s="1"/>
  <c r="A76" i="55" s="1"/>
  <c r="A77" i="55" s="1"/>
  <c r="A78" i="55" s="1"/>
  <c r="A79" i="55" s="1"/>
  <c r="A80" i="55" s="1"/>
  <c r="A81" i="55" s="1"/>
  <c r="A82" i="55" s="1"/>
  <c r="A83" i="55" s="1"/>
  <c r="A84" i="55" s="1"/>
  <c r="A85" i="55" s="1"/>
  <c r="A86" i="55" s="1"/>
  <c r="A87" i="55" s="1"/>
  <c r="A88" i="55" s="1"/>
  <c r="A89" i="55" s="1"/>
  <c r="A90" i="55" s="1"/>
  <c r="A91" i="55" s="1"/>
  <c r="A92" i="55" s="1"/>
  <c r="A93" i="55" s="1"/>
  <c r="A94" i="55" s="1"/>
  <c r="A95" i="55" s="1"/>
  <c r="A96" i="55" s="1"/>
  <c r="A97" i="55" s="1"/>
  <c r="A98" i="55" s="1"/>
  <c r="A99" i="55" s="1"/>
  <c r="A100" i="55" s="1"/>
  <c r="A101" i="55" s="1"/>
  <c r="A102" i="55" s="1"/>
  <c r="A103" i="55" s="1"/>
  <c r="A104" i="55" s="1"/>
  <c r="A105" i="55" s="1"/>
  <c r="A106" i="55" s="1"/>
  <c r="A107" i="55" s="1"/>
  <c r="A108" i="55" s="1"/>
  <c r="A109" i="55" s="1"/>
  <c r="A110" i="55" s="1"/>
  <c r="A111" i="55" s="1"/>
  <c r="A112" i="55" s="1"/>
  <c r="A113" i="55" s="1"/>
  <c r="A114" i="55" s="1"/>
  <c r="A115" i="55" s="1"/>
  <c r="A116" i="55" s="1"/>
  <c r="A117" i="55" s="1"/>
  <c r="A118" i="55" s="1"/>
  <c r="A119" i="55" s="1"/>
  <c r="A120" i="55" s="1"/>
  <c r="A121" i="55" s="1"/>
  <c r="A122" i="55" s="1"/>
  <c r="A123" i="55" s="1"/>
  <c r="A124" i="55" s="1"/>
  <c r="A125" i="55" s="1"/>
  <c r="A126" i="55" s="1"/>
  <c r="A127" i="55" s="1"/>
  <c r="A128" i="55" s="1"/>
  <c r="A129" i="55" s="1"/>
  <c r="A130" i="55" s="1"/>
  <c r="A131" i="55" s="1"/>
  <c r="A132" i="55" s="1"/>
  <c r="A133" i="55" s="1"/>
  <c r="A134" i="55" s="1"/>
  <c r="A135" i="55" s="1"/>
  <c r="A136" i="55" s="1"/>
  <c r="A137" i="55" s="1"/>
  <c r="A138" i="55" s="1"/>
  <c r="A139" i="55" s="1"/>
  <c r="A140" i="55" s="1"/>
  <c r="A141" i="55" s="1"/>
  <c r="A142" i="55" s="1"/>
  <c r="A143" i="55" s="1"/>
  <c r="A144" i="55" s="1"/>
  <c r="A145" i="55" s="1"/>
  <c r="A146" i="55" s="1"/>
  <c r="A147" i="55" s="1"/>
  <c r="A148" i="55" s="1"/>
  <c r="A149" i="55" s="1"/>
  <c r="A150" i="55" s="1"/>
  <c r="A151" i="55" s="1"/>
  <c r="A152" i="55" s="1"/>
  <c r="A153" i="55" s="1"/>
  <c r="A154" i="55" s="1"/>
  <c r="A155" i="55" s="1"/>
  <c r="A156" i="55" s="1"/>
  <c r="A157" i="55" s="1"/>
  <c r="A158" i="55" s="1"/>
  <c r="A159" i="55" s="1"/>
  <c r="A160" i="55" s="1"/>
  <c r="A161" i="55" s="1"/>
  <c r="A162" i="55" s="1"/>
  <c r="A163" i="55" s="1"/>
  <c r="A164" i="55" s="1"/>
  <c r="A165" i="55" s="1"/>
  <c r="A166" i="55" s="1"/>
  <c r="A167" i="55" s="1"/>
  <c r="A168" i="55" s="1"/>
  <c r="A169" i="55" s="1"/>
  <c r="A170" i="55" s="1"/>
  <c r="A171" i="55" s="1"/>
  <c r="A172" i="55" s="1"/>
  <c r="A173" i="55" s="1"/>
  <c r="A174" i="55" s="1"/>
  <c r="A175" i="55" s="1"/>
  <c r="A176" i="55" s="1"/>
  <c r="A177" i="55" s="1"/>
  <c r="A178" i="55" s="1"/>
  <c r="A179" i="55" s="1"/>
  <c r="A180" i="55" s="1"/>
  <c r="A181" i="55" s="1"/>
  <c r="A182" i="55" s="1"/>
  <c r="A183" i="55" s="1"/>
  <c r="A184" i="55" s="1"/>
  <c r="A185" i="55" s="1"/>
  <c r="A186" i="55" s="1"/>
  <c r="A187" i="55" s="1"/>
  <c r="A188" i="55" s="1"/>
  <c r="A189" i="55" s="1"/>
  <c r="A190" i="55" s="1"/>
  <c r="A191" i="55" s="1"/>
  <c r="A192" i="55" s="1"/>
  <c r="A193" i="55" s="1"/>
  <c r="A194" i="55" s="1"/>
  <c r="A195" i="55" s="1"/>
  <c r="A196" i="55" s="1"/>
  <c r="A197" i="55" s="1"/>
  <c r="A198" i="55" s="1"/>
  <c r="A199" i="55" s="1"/>
  <c r="A200" i="55" s="1"/>
  <c r="A201" i="55" s="1"/>
  <c r="A202" i="55" s="1"/>
  <c r="A203" i="55" s="1"/>
  <c r="A204" i="55" s="1"/>
  <c r="A205" i="55" s="1"/>
  <c r="A206" i="55" s="1"/>
  <c r="A207" i="55" s="1"/>
  <c r="A208" i="55" s="1"/>
  <c r="A209" i="55" s="1"/>
  <c r="A210" i="55" s="1"/>
  <c r="A211" i="55" s="1"/>
  <c r="A212" i="55" s="1"/>
  <c r="A213" i="55" s="1"/>
  <c r="A214" i="55" s="1"/>
  <c r="A215" i="55" s="1"/>
  <c r="A216" i="55" s="1"/>
  <c r="A217" i="55" s="1"/>
  <c r="A218" i="55" s="1"/>
  <c r="A219" i="55" s="1"/>
  <c r="A220" i="55" s="1"/>
  <c r="A221" i="55" s="1"/>
  <c r="A222" i="55" s="1"/>
  <c r="A223" i="55" s="1"/>
  <c r="A224" i="55" s="1"/>
  <c r="A225" i="55" s="1"/>
  <c r="A226" i="55" s="1"/>
  <c r="A227" i="55" s="1"/>
  <c r="A228" i="55" s="1"/>
  <c r="A229" i="55" s="1"/>
  <c r="A230" i="55" s="1"/>
  <c r="A231" i="55" s="1"/>
  <c r="A232" i="55" s="1"/>
  <c r="A233" i="55" s="1"/>
  <c r="A234" i="55" s="1"/>
  <c r="A235" i="55" s="1"/>
  <c r="A236" i="55" s="1"/>
  <c r="A237" i="55" s="1"/>
  <c r="A238" i="55" s="1"/>
  <c r="A239" i="55" s="1"/>
  <c r="A240" i="55" s="1"/>
  <c r="A241" i="55" s="1"/>
  <c r="A242" i="55" s="1"/>
  <c r="A243" i="55" s="1"/>
  <c r="A244" i="55" s="1"/>
  <c r="A245" i="55" s="1"/>
  <c r="A246" i="55" s="1"/>
  <c r="A247" i="55" s="1"/>
  <c r="A248" i="55" s="1"/>
  <c r="A249" i="55" s="1"/>
  <c r="A250" i="55" s="1"/>
  <c r="A251" i="55" s="1"/>
  <c r="A252" i="55" s="1"/>
  <c r="A253" i="55" s="1"/>
  <c r="A254" i="55" s="1"/>
  <c r="A255" i="55" s="1"/>
  <c r="A256" i="55" s="1"/>
  <c r="A257" i="55" s="1"/>
  <c r="A258" i="55" s="1"/>
  <c r="A259" i="55" s="1"/>
  <c r="A260" i="55" s="1"/>
  <c r="A261" i="55" s="1"/>
  <c r="A262" i="55" s="1"/>
  <c r="A263" i="55" s="1"/>
  <c r="A264" i="55" s="1"/>
  <c r="A265" i="55" s="1"/>
  <c r="A266" i="55" s="1"/>
  <c r="A267" i="55" s="1"/>
  <c r="A268" i="55" s="1"/>
  <c r="A269" i="55" s="1"/>
  <c r="A270" i="55" s="1"/>
  <c r="A271" i="55" s="1"/>
  <c r="A272" i="55" s="1"/>
  <c r="A273" i="55" s="1"/>
  <c r="A274" i="55" s="1"/>
  <c r="A275" i="55" s="1"/>
  <c r="A276" i="55" s="1"/>
  <c r="A277" i="55" s="1"/>
  <c r="A278" i="55" s="1"/>
  <c r="A279" i="55" s="1"/>
  <c r="A280" i="55" s="1"/>
  <c r="A281" i="55" s="1"/>
  <c r="A282" i="55" s="1"/>
  <c r="A283" i="55" s="1"/>
  <c r="A284" i="55" s="1"/>
  <c r="A285" i="55" s="1"/>
  <c r="A286" i="55" s="1"/>
  <c r="A287" i="55" s="1"/>
  <c r="A288" i="55" s="1"/>
  <c r="A289" i="55" s="1"/>
  <c r="A290" i="55" s="1"/>
  <c r="A291" i="55" s="1"/>
  <c r="A292" i="55" s="1"/>
  <c r="A293" i="55" s="1"/>
  <c r="A294" i="55" s="1"/>
  <c r="A295" i="55" s="1"/>
  <c r="A296" i="55" s="1"/>
  <c r="A297" i="55" s="1"/>
  <c r="A298" i="55" s="1"/>
  <c r="A299" i="55" s="1"/>
  <c r="A300" i="55" s="1"/>
  <c r="A301" i="55" s="1"/>
  <c r="A302" i="55" s="1"/>
  <c r="A303" i="55" s="1"/>
  <c r="A304" i="55" s="1"/>
  <c r="A305" i="55" s="1"/>
  <c r="A306" i="55" s="1"/>
  <c r="A307" i="55" s="1"/>
  <c r="A308" i="55" s="1"/>
  <c r="A309" i="55" s="1"/>
  <c r="A310" i="55" s="1"/>
  <c r="A311" i="55" s="1"/>
  <c r="A312" i="55" s="1"/>
  <c r="A313" i="55" s="1"/>
  <c r="A314" i="55" s="1"/>
  <c r="A315" i="55" s="1"/>
  <c r="A316" i="55" s="1"/>
  <c r="A317" i="55" s="1"/>
  <c r="A318" i="55" s="1"/>
  <c r="A319" i="55" s="1"/>
  <c r="A320" i="55" s="1"/>
  <c r="A321" i="55" s="1"/>
  <c r="A322" i="55" s="1"/>
  <c r="A323" i="55" s="1"/>
  <c r="A324" i="55" s="1"/>
  <c r="A325" i="55" s="1"/>
  <c r="A326" i="55" s="1"/>
  <c r="A327" i="55" s="1"/>
  <c r="A328" i="55" s="1"/>
  <c r="A329" i="55" s="1"/>
  <c r="A330" i="55" s="1"/>
  <c r="A331" i="55" s="1"/>
  <c r="A332" i="55" s="1"/>
  <c r="A333" i="55" s="1"/>
  <c r="A334" i="55" s="1"/>
  <c r="A335" i="55" s="1"/>
  <c r="A336" i="55" s="1"/>
  <c r="A337" i="55" s="1"/>
  <c r="A338" i="55" s="1"/>
  <c r="A339" i="55" s="1"/>
  <c r="A340" i="55" s="1"/>
  <c r="A341" i="55" s="1"/>
  <c r="A342" i="55" s="1"/>
  <c r="A343" i="55" s="1"/>
  <c r="A344" i="55" s="1"/>
  <c r="A345" i="55" s="1"/>
  <c r="A346" i="55" s="1"/>
  <c r="A347" i="55" s="1"/>
  <c r="A348" i="55" s="1"/>
  <c r="A349" i="55" s="1"/>
  <c r="A350" i="55" s="1"/>
  <c r="A351" i="55" s="1"/>
  <c r="A352" i="55" s="1"/>
  <c r="A353" i="55" s="1"/>
  <c r="A354" i="55" s="1"/>
  <c r="A355" i="55" s="1"/>
  <c r="A356" i="55" s="1"/>
  <c r="A357" i="55" s="1"/>
  <c r="A358" i="55" s="1"/>
  <c r="A359" i="55" s="1"/>
  <c r="A360" i="55" s="1"/>
  <c r="A361" i="55" s="1"/>
  <c r="A362" i="55" s="1"/>
  <c r="A363" i="55" s="1"/>
  <c r="A364" i="55" s="1"/>
  <c r="A365" i="55" s="1"/>
  <c r="A366" i="55" s="1"/>
  <c r="A367" i="55" s="1"/>
  <c r="A368" i="55" s="1"/>
  <c r="A369" i="55" s="1"/>
  <c r="A370" i="55" s="1"/>
  <c r="A371" i="55" s="1"/>
  <c r="A372" i="55" s="1"/>
  <c r="A373" i="55" s="1"/>
  <c r="A374" i="55" s="1"/>
  <c r="A375" i="55" s="1"/>
  <c r="A376" i="55" s="1"/>
  <c r="A377" i="55" s="1"/>
  <c r="A378" i="55" s="1"/>
  <c r="A379" i="55" s="1"/>
  <c r="A380" i="55" s="1"/>
  <c r="A381" i="55" s="1"/>
  <c r="A382" i="55" s="1"/>
  <c r="A383" i="55" s="1"/>
  <c r="A384" i="55" s="1"/>
  <c r="A385" i="55" s="1"/>
  <c r="A386" i="55" s="1"/>
  <c r="A387" i="55" s="1"/>
  <c r="A388" i="55" s="1"/>
  <c r="A389" i="55" s="1"/>
  <c r="A390" i="55" s="1"/>
  <c r="A391" i="55" s="1"/>
  <c r="A392" i="55" s="1"/>
  <c r="A393" i="55" s="1"/>
  <c r="A394" i="55" s="1"/>
  <c r="A395" i="55" s="1"/>
  <c r="A396" i="55" s="1"/>
  <c r="A397" i="55" s="1"/>
  <c r="A398" i="55" s="1"/>
  <c r="A399" i="55" s="1"/>
  <c r="A400" i="55" s="1"/>
  <c r="A401" i="55" s="1"/>
  <c r="A402" i="55" s="1"/>
  <c r="A403" i="55" s="1"/>
  <c r="A404" i="55" s="1"/>
  <c r="A405" i="55" s="1"/>
  <c r="A406" i="55" s="1"/>
  <c r="A407" i="55" s="1"/>
  <c r="A408" i="55" s="1"/>
  <c r="A409" i="55" s="1"/>
  <c r="A410" i="55" s="1"/>
  <c r="A411" i="55" s="1"/>
  <c r="A412" i="55" s="1"/>
  <c r="A413" i="55" s="1"/>
  <c r="A414" i="55" s="1"/>
  <c r="A415" i="55" s="1"/>
  <c r="A416" i="55" s="1"/>
  <c r="A417" i="55" s="1"/>
  <c r="A418" i="55" s="1"/>
  <c r="A419" i="55" s="1"/>
  <c r="A420" i="55" s="1"/>
  <c r="A421" i="55" s="1"/>
  <c r="A422" i="55" s="1"/>
  <c r="A423" i="55" s="1"/>
  <c r="A424" i="55" s="1"/>
  <c r="A425" i="55" s="1"/>
  <c r="A426" i="55" s="1"/>
  <c r="A427" i="55" s="1"/>
  <c r="A428" i="55" s="1"/>
  <c r="A429" i="55" s="1"/>
  <c r="A430" i="55" s="1"/>
  <c r="A431" i="55" s="1"/>
  <c r="A432" i="55" s="1"/>
  <c r="A433" i="55" s="1"/>
  <c r="A434" i="55" s="1"/>
  <c r="A435" i="55" s="1"/>
  <c r="A436" i="55" s="1"/>
  <c r="A437" i="55" s="1"/>
  <c r="A438" i="55" s="1"/>
  <c r="A439" i="55" s="1"/>
  <c r="A440" i="55" s="1"/>
  <c r="A441" i="55" s="1"/>
  <c r="A442" i="55" s="1"/>
  <c r="A443" i="55" s="1"/>
  <c r="A444" i="55" s="1"/>
  <c r="A445" i="55" s="1"/>
  <c r="A446" i="55" s="1"/>
  <c r="A447" i="55" s="1"/>
  <c r="A448" i="55" s="1"/>
  <c r="A449" i="55" s="1"/>
  <c r="A450" i="55" s="1"/>
  <c r="A451" i="55" s="1"/>
  <c r="A452" i="55" s="1"/>
  <c r="A453" i="55" s="1"/>
  <c r="A454" i="55" s="1"/>
  <c r="A455" i="55" s="1"/>
  <c r="A456" i="55" s="1"/>
  <c r="A457" i="55" s="1"/>
  <c r="A458" i="55" s="1"/>
  <c r="A459" i="55" s="1"/>
  <c r="A460" i="55" s="1"/>
  <c r="A461" i="55" s="1"/>
  <c r="A462" i="55" s="1"/>
  <c r="A463" i="55" s="1"/>
  <c r="A464" i="55" s="1"/>
  <c r="A465" i="55" s="1"/>
  <c r="A466" i="55" s="1"/>
  <c r="A467" i="55" s="1"/>
  <c r="A468" i="55" s="1"/>
  <c r="A469" i="55" s="1"/>
  <c r="A470" i="55" s="1"/>
  <c r="A471" i="55" s="1"/>
  <c r="A472" i="55" s="1"/>
  <c r="A473" i="55" s="1"/>
  <c r="A474" i="55" s="1"/>
  <c r="A475" i="55" s="1"/>
  <c r="A476" i="55" s="1"/>
  <c r="A477" i="55" s="1"/>
  <c r="A478" i="55" s="1"/>
  <c r="A479" i="55" s="1"/>
  <c r="A480" i="55" s="1"/>
  <c r="A481" i="55" s="1"/>
  <c r="A482" i="55" s="1"/>
  <c r="A483" i="55" s="1"/>
  <c r="A484" i="55" s="1"/>
  <c r="A485" i="55" s="1"/>
  <c r="A486" i="55" s="1"/>
  <c r="A487" i="55" s="1"/>
  <c r="A488" i="55" s="1"/>
  <c r="A489" i="55" s="1"/>
  <c r="A490" i="55" s="1"/>
  <c r="A491" i="55" s="1"/>
  <c r="A492" i="55" s="1"/>
  <c r="A493" i="55" s="1"/>
  <c r="A494" i="55" s="1"/>
  <c r="A495" i="55" s="1"/>
  <c r="A496" i="55" s="1"/>
  <c r="A497" i="55" s="1"/>
  <c r="A498" i="55" s="1"/>
  <c r="A499" i="55" s="1"/>
  <c r="A500" i="55" s="1"/>
  <c r="A501" i="55" s="1"/>
  <c r="A502" i="55" s="1"/>
  <c r="A503" i="55" s="1"/>
  <c r="A504" i="55" s="1"/>
  <c r="A505" i="55" s="1"/>
  <c r="A506" i="55" s="1"/>
  <c r="A507" i="55" s="1"/>
  <c r="A508" i="55" s="1"/>
  <c r="A509" i="55" s="1"/>
  <c r="A510" i="55" s="1"/>
  <c r="A511" i="55" s="1"/>
  <c r="A512" i="55" s="1"/>
  <c r="A513" i="55" s="1"/>
  <c r="A514" i="55" s="1"/>
  <c r="A515" i="55" s="1"/>
  <c r="A516" i="55" s="1"/>
  <c r="A517" i="55" s="1"/>
  <c r="A518" i="55" s="1"/>
  <c r="A519" i="55" s="1"/>
  <c r="A520" i="55" s="1"/>
  <c r="A521" i="55" s="1"/>
  <c r="A522" i="55" s="1"/>
  <c r="A523" i="55" s="1"/>
  <c r="A524" i="55" s="1"/>
  <c r="A525" i="55" s="1"/>
  <c r="A526" i="55" s="1"/>
  <c r="A527" i="55" s="1"/>
  <c r="A528" i="55" s="1"/>
  <c r="A529" i="55" s="1"/>
  <c r="A530" i="55" s="1"/>
  <c r="A531" i="55" s="1"/>
  <c r="A532" i="55" s="1"/>
  <c r="A533" i="55" s="1"/>
  <c r="A534" i="55" s="1"/>
  <c r="A535" i="55" s="1"/>
  <c r="A536" i="55" s="1"/>
  <c r="A537" i="55" s="1"/>
  <c r="A538" i="55" s="1"/>
  <c r="A539" i="55" s="1"/>
  <c r="A540" i="55" s="1"/>
  <c r="A541" i="55" s="1"/>
  <c r="A542" i="55" s="1"/>
  <c r="A543" i="55" s="1"/>
  <c r="A544" i="55" s="1"/>
  <c r="A545" i="55" s="1"/>
  <c r="A546" i="55" s="1"/>
  <c r="A547" i="55" s="1"/>
  <c r="A548" i="55" s="1"/>
  <c r="A549" i="55" s="1"/>
  <c r="A550" i="55" s="1"/>
  <c r="A551" i="55" s="1"/>
  <c r="A552" i="55" s="1"/>
  <c r="A553" i="55" s="1"/>
  <c r="A554" i="55" s="1"/>
  <c r="A555" i="55" s="1"/>
  <c r="A556" i="55" s="1"/>
  <c r="A557" i="55" s="1"/>
  <c r="A558" i="55" s="1"/>
  <c r="A559" i="55" s="1"/>
  <c r="A560" i="55" s="1"/>
  <c r="A561" i="55" s="1"/>
  <c r="A562" i="55" s="1"/>
  <c r="A563" i="55" s="1"/>
  <c r="A564" i="55" s="1"/>
  <c r="A565" i="55" s="1"/>
  <c r="A566" i="55" s="1"/>
  <c r="A567" i="55" s="1"/>
  <c r="A568" i="55" s="1"/>
  <c r="A569" i="55" s="1"/>
  <c r="A570" i="55" s="1"/>
  <c r="A571" i="55" s="1"/>
  <c r="A572" i="55" s="1"/>
  <c r="A573" i="55" s="1"/>
  <c r="A574" i="55" s="1"/>
  <c r="A575" i="55" s="1"/>
  <c r="A576" i="55" s="1"/>
  <c r="A577" i="55" s="1"/>
  <c r="A578" i="55" s="1"/>
  <c r="A579" i="55" s="1"/>
  <c r="A580" i="55" s="1"/>
  <c r="A581" i="55" s="1"/>
  <c r="A582" i="55" s="1"/>
  <c r="A583" i="55" s="1"/>
  <c r="A584" i="55" s="1"/>
  <c r="A585" i="55" s="1"/>
  <c r="A586" i="55" s="1"/>
  <c r="A587" i="55" s="1"/>
  <c r="A588" i="55" s="1"/>
  <c r="A589" i="55" s="1"/>
  <c r="A590" i="55" s="1"/>
  <c r="A591" i="55" s="1"/>
  <c r="A592" i="55" s="1"/>
  <c r="A593" i="55" s="1"/>
  <c r="A594" i="55" s="1"/>
  <c r="A595" i="55" s="1"/>
  <c r="A596" i="55" s="1"/>
  <c r="A597" i="55" s="1"/>
  <c r="A598" i="55" s="1"/>
  <c r="A599" i="55" s="1"/>
  <c r="A600" i="55" s="1"/>
  <c r="A601" i="55" s="1"/>
  <c r="A602" i="55" s="1"/>
  <c r="A603" i="55" s="1"/>
  <c r="A604" i="55" s="1"/>
  <c r="A605" i="55" s="1"/>
  <c r="A606" i="55" s="1"/>
  <c r="A607" i="55" s="1"/>
  <c r="A608" i="55" s="1"/>
  <c r="A609" i="55" s="1"/>
  <c r="A610" i="55" s="1"/>
  <c r="A611" i="55" s="1"/>
  <c r="A612" i="55" s="1"/>
  <c r="A613" i="55" s="1"/>
  <c r="A614" i="55" s="1"/>
  <c r="A615" i="55" s="1"/>
  <c r="A616" i="55" s="1"/>
  <c r="A617" i="55" s="1"/>
  <c r="A618" i="55" s="1"/>
  <c r="A619" i="55" s="1"/>
  <c r="A620" i="55" s="1"/>
  <c r="A621" i="55" s="1"/>
  <c r="A622" i="55" s="1"/>
  <c r="A623" i="55" s="1"/>
  <c r="A624" i="55" s="1"/>
  <c r="A625" i="55" s="1"/>
  <c r="A626" i="55" s="1"/>
  <c r="A627" i="55" s="1"/>
  <c r="A628" i="55" s="1"/>
  <c r="A629" i="55" s="1"/>
  <c r="A630" i="55" s="1"/>
  <c r="A631" i="55" s="1"/>
  <c r="A632" i="55" s="1"/>
  <c r="A633" i="55" s="1"/>
  <c r="A634" i="55" s="1"/>
  <c r="A635" i="55" s="1"/>
  <c r="A636" i="55" s="1"/>
  <c r="A637" i="55" s="1"/>
  <c r="A638" i="55" s="1"/>
  <c r="A639" i="55" s="1"/>
  <c r="A640" i="55" s="1"/>
  <c r="A641" i="55" s="1"/>
  <c r="A642" i="55" s="1"/>
  <c r="A643" i="55" s="1"/>
  <c r="A644" i="55" s="1"/>
  <c r="A645" i="55" s="1"/>
  <c r="A646" i="55" s="1"/>
  <c r="A647" i="55" s="1"/>
  <c r="A648" i="55" s="1"/>
  <c r="A649" i="55" s="1"/>
  <c r="A650" i="55" s="1"/>
  <c r="A651" i="55" s="1"/>
  <c r="A652" i="55" s="1"/>
  <c r="A653" i="55" s="1"/>
  <c r="A654" i="55" s="1"/>
  <c r="A655" i="55" s="1"/>
  <c r="A656" i="55" s="1"/>
  <c r="A657" i="55" s="1"/>
  <c r="A658" i="55" s="1"/>
  <c r="A659" i="55" s="1"/>
  <c r="A660" i="55" s="1"/>
  <c r="A661" i="55" s="1"/>
  <c r="A662" i="55" s="1"/>
  <c r="A663" i="55" s="1"/>
  <c r="A664" i="55" s="1"/>
  <c r="A665" i="55" s="1"/>
  <c r="A666" i="55" s="1"/>
  <c r="A667" i="55" s="1"/>
  <c r="A668" i="55" s="1"/>
  <c r="G26" i="4" l="1"/>
  <c r="A669" i="55"/>
  <c r="A670" i="55" s="1"/>
  <c r="A671" i="55" s="1"/>
  <c r="A672" i="55" s="1"/>
  <c r="A673" i="55" s="1"/>
  <c r="A674" i="55" s="1"/>
  <c r="A675" i="55" s="1"/>
  <c r="A676" i="55" s="1"/>
  <c r="A677" i="55" s="1"/>
  <c r="A678" i="55" s="1"/>
  <c r="A679" i="55" s="1"/>
  <c r="A680" i="55" s="1"/>
  <c r="A681" i="55" s="1"/>
  <c r="A682" i="55" s="1"/>
  <c r="A683" i="55" s="1"/>
  <c r="A684" i="55" s="1"/>
  <c r="A685" i="55" s="1"/>
  <c r="A686" i="55" s="1"/>
  <c r="A687" i="55" s="1"/>
  <c r="A688" i="55" s="1"/>
  <c r="A689" i="55" s="1"/>
  <c r="A690" i="55" s="1"/>
  <c r="A691" i="55" s="1"/>
  <c r="A692" i="55" s="1"/>
  <c r="A693" i="55" s="1"/>
  <c r="A695" i="55" s="1"/>
  <c r="A696" i="55" s="1"/>
  <c r="A697" i="55" s="1"/>
  <c r="A698" i="55" s="1"/>
  <c r="A699" i="55" s="1"/>
  <c r="A700" i="55" s="1"/>
  <c r="A701" i="55" s="1"/>
  <c r="A702" i="55" s="1"/>
  <c r="A703" i="55" s="1"/>
  <c r="A704" i="55" s="1"/>
  <c r="A705" i="55" s="1"/>
  <c r="A706" i="55" s="1"/>
  <c r="A707" i="55" s="1"/>
  <c r="A708" i="55" s="1"/>
  <c r="A709" i="55" s="1"/>
  <c r="A710" i="55" s="1"/>
  <c r="A711" i="55" s="1"/>
  <c r="A712" i="55" s="1"/>
  <c r="A713" i="55" s="1"/>
  <c r="A714" i="55" s="1"/>
  <c r="A715" i="55" s="1"/>
  <c r="A716" i="55" s="1"/>
  <c r="A717" i="55" s="1"/>
  <c r="A718" i="55" s="1"/>
  <c r="A719" i="55" s="1"/>
  <c r="A720" i="55" s="1"/>
  <c r="A721" i="55" s="1"/>
  <c r="A722" i="55" s="1"/>
  <c r="A723" i="55" s="1"/>
  <c r="A724" i="55" s="1"/>
  <c r="A725" i="55" s="1"/>
  <c r="A726" i="55" s="1"/>
  <c r="A727" i="55" s="1"/>
  <c r="A728" i="55" s="1"/>
  <c r="A729" i="55" s="1"/>
  <c r="A730" i="55" s="1"/>
  <c r="A731" i="55" s="1"/>
  <c r="A732" i="55" s="1"/>
  <c r="A733" i="55" s="1"/>
  <c r="A734" i="55" s="1"/>
  <c r="A735" i="55" s="1"/>
  <c r="A736" i="55" s="1"/>
  <c r="A737" i="55" s="1"/>
  <c r="A738" i="55" s="1"/>
  <c r="A739" i="55" s="1"/>
  <c r="A740" i="55" s="1"/>
  <c r="A741" i="55" s="1"/>
  <c r="A742" i="55" s="1"/>
  <c r="A743" i="55" s="1"/>
  <c r="A744" i="55" s="1"/>
  <c r="A745" i="55" s="1"/>
  <c r="A746" i="55" s="1"/>
  <c r="A747" i="55" s="1"/>
  <c r="A748" i="55" s="1"/>
  <c r="A749" i="55" s="1"/>
  <c r="A750" i="55" s="1"/>
  <c r="A751" i="55" s="1"/>
  <c r="A752" i="55" s="1"/>
  <c r="A753" i="55" s="1"/>
  <c r="A754" i="55" s="1"/>
  <c r="A755" i="55" s="1"/>
  <c r="A756" i="55" s="1"/>
  <c r="A757" i="55" s="1"/>
  <c r="A758" i="55" s="1"/>
  <c r="A759" i="55" s="1"/>
  <c r="A760" i="55" s="1"/>
  <c r="A761" i="55" s="1"/>
  <c r="A762" i="55" s="1"/>
  <c r="A763" i="55" s="1"/>
  <c r="A764" i="55" s="1"/>
  <c r="A765" i="55" s="1"/>
  <c r="A766" i="55" s="1"/>
  <c r="A767" i="55" s="1"/>
  <c r="A768" i="55" s="1"/>
  <c r="A769" i="55" s="1"/>
  <c r="A770" i="55" s="1"/>
  <c r="A771" i="55" s="1"/>
  <c r="A772" i="55" s="1"/>
  <c r="A773" i="55" s="1"/>
  <c r="A774" i="55" s="1"/>
  <c r="A775" i="55" s="1"/>
  <c r="A776" i="55" s="1"/>
  <c r="A777" i="55" s="1"/>
  <c r="A778" i="55" s="1"/>
  <c r="A779" i="55" s="1"/>
  <c r="A780" i="55" s="1"/>
  <c r="L635" i="55"/>
  <c r="O635" i="55"/>
  <c r="J635" i="55"/>
  <c r="R635" i="55"/>
  <c r="K635" i="55"/>
  <c r="N635" i="55"/>
  <c r="P635" i="55"/>
  <c r="I635" i="55"/>
  <c r="Q635" i="55"/>
  <c r="H33" i="4"/>
  <c r="M635" i="55"/>
  <c r="G21" i="4"/>
  <c r="F21" i="4"/>
  <c r="E21" i="4"/>
  <c r="E26" i="4" s="1"/>
  <c r="S780" i="55"/>
  <c r="S773" i="55"/>
  <c r="S768" i="55"/>
  <c r="S745" i="55"/>
  <c r="S742" i="55"/>
  <c r="S740" i="55"/>
  <c r="S679" i="55"/>
  <c r="S665" i="55"/>
  <c r="S632" i="55"/>
  <c r="S635" i="55" s="1"/>
  <c r="S423" i="55"/>
  <c r="S397" i="55"/>
  <c r="S365" i="55"/>
  <c r="S401" i="55" s="1"/>
  <c r="G33" i="4" l="1"/>
  <c r="E33" i="4"/>
  <c r="F26" i="4"/>
  <c r="F33" i="4" s="1"/>
  <c r="D11" i="6"/>
  <c r="C80" i="57" l="1"/>
  <c r="D80" i="57"/>
  <c r="E80" i="57"/>
  <c r="F80" i="57"/>
  <c r="C71" i="57"/>
  <c r="D71" i="57"/>
  <c r="E71" i="57"/>
  <c r="F71" i="57"/>
  <c r="C72" i="57"/>
  <c r="D72" i="57"/>
  <c r="E72" i="57"/>
  <c r="F72" i="57"/>
  <c r="C76" i="57"/>
  <c r="D76" i="57"/>
  <c r="E76" i="57"/>
  <c r="F76" i="57"/>
  <c r="B80" i="57"/>
  <c r="B76" i="57"/>
  <c r="B72" i="57"/>
  <c r="B71" i="57"/>
  <c r="C44" i="57"/>
  <c r="D44" i="57"/>
  <c r="E44" i="57"/>
  <c r="F44" i="57"/>
  <c r="C35" i="57"/>
  <c r="D35" i="57"/>
  <c r="E35" i="57"/>
  <c r="F35" i="57"/>
  <c r="C36" i="57"/>
  <c r="D36" i="57"/>
  <c r="E36" i="57"/>
  <c r="F36" i="57"/>
  <c r="C40" i="57"/>
  <c r="D40" i="57"/>
  <c r="E40" i="57"/>
  <c r="F40" i="57"/>
  <c r="B44" i="57"/>
  <c r="B40" i="57"/>
  <c r="B36" i="57"/>
  <c r="B35" i="57"/>
  <c r="C18" i="39" l="1"/>
  <c r="C17" i="39"/>
  <c r="C16" i="39"/>
  <c r="C18" i="36"/>
  <c r="C17" i="36"/>
  <c r="C16" i="36"/>
  <c r="D31" i="4"/>
  <c r="D28" i="4"/>
  <c r="D24" i="4"/>
  <c r="D20" i="4"/>
  <c r="D19" i="4"/>
  <c r="B82" i="57"/>
  <c r="C82" i="57"/>
  <c r="D82" i="57"/>
  <c r="E82" i="57"/>
  <c r="F82" i="57"/>
  <c r="D30" i="4"/>
  <c r="B70" i="57"/>
  <c r="C70" i="57"/>
  <c r="D70" i="57"/>
  <c r="E70" i="57"/>
  <c r="F70" i="57"/>
  <c r="D18" i="4"/>
  <c r="E28" i="6"/>
  <c r="F28" i="6"/>
  <c r="G28" i="6"/>
  <c r="H28" i="6"/>
  <c r="D28" i="6"/>
  <c r="E19" i="6"/>
  <c r="F19" i="6"/>
  <c r="G19" i="6"/>
  <c r="H19" i="6"/>
  <c r="E20" i="6"/>
  <c r="F20" i="6"/>
  <c r="G20" i="6"/>
  <c r="H20" i="6"/>
  <c r="E24" i="6"/>
  <c r="F24" i="6"/>
  <c r="G24" i="6"/>
  <c r="H24" i="6"/>
  <c r="D19" i="6"/>
  <c r="D20" i="6"/>
  <c r="D24" i="6"/>
  <c r="J432" i="56"/>
  <c r="E18" i="6" s="1"/>
  <c r="K432" i="56"/>
  <c r="F18" i="6" s="1"/>
  <c r="L432" i="56"/>
  <c r="G18" i="6" s="1"/>
  <c r="M432" i="56"/>
  <c r="H18" i="6" s="1"/>
  <c r="N432" i="56"/>
  <c r="B34" i="57" s="1"/>
  <c r="O432" i="56"/>
  <c r="C34" i="57" s="1"/>
  <c r="P432" i="56"/>
  <c r="D34" i="57" s="1"/>
  <c r="Q432" i="56"/>
  <c r="E34" i="57" s="1"/>
  <c r="R432" i="56"/>
  <c r="F34" i="57" s="1"/>
  <c r="I432" i="56"/>
  <c r="D18" i="6" s="1"/>
  <c r="J745" i="56"/>
  <c r="E31" i="6" s="1"/>
  <c r="K745" i="56"/>
  <c r="F31" i="6" s="1"/>
  <c r="L745" i="56"/>
  <c r="G31" i="6" s="1"/>
  <c r="M745" i="56"/>
  <c r="H31" i="6" s="1"/>
  <c r="N745" i="56"/>
  <c r="B47" i="57" s="1"/>
  <c r="O745" i="56"/>
  <c r="C47" i="57" s="1"/>
  <c r="P745" i="56"/>
  <c r="D47" i="57" s="1"/>
  <c r="Q745" i="56"/>
  <c r="E47" i="57" s="1"/>
  <c r="R745" i="56"/>
  <c r="F47" i="57" s="1"/>
  <c r="J742" i="56"/>
  <c r="E30" i="6" s="1"/>
  <c r="K742" i="56"/>
  <c r="F30" i="6" s="1"/>
  <c r="L742" i="56"/>
  <c r="G30" i="6" s="1"/>
  <c r="M742" i="56"/>
  <c r="H30" i="6" s="1"/>
  <c r="N742" i="56"/>
  <c r="B46" i="57" s="1"/>
  <c r="O742" i="56"/>
  <c r="C46" i="57" s="1"/>
  <c r="P742" i="56"/>
  <c r="D46" i="57" s="1"/>
  <c r="Q742" i="56"/>
  <c r="E46" i="57" s="1"/>
  <c r="R742" i="56"/>
  <c r="F46" i="57" s="1"/>
  <c r="I745" i="56"/>
  <c r="D31" i="6" s="1"/>
  <c r="I742" i="56"/>
  <c r="D30" i="6" s="1"/>
  <c r="F16" i="39" l="1"/>
  <c r="G16" i="39"/>
  <c r="H16" i="39"/>
  <c r="D16" i="39"/>
  <c r="E16" i="39"/>
  <c r="F17" i="39"/>
  <c r="E17" i="39"/>
  <c r="G17" i="39"/>
  <c r="D17" i="39"/>
  <c r="H17" i="39"/>
  <c r="D18" i="39"/>
  <c r="E18" i="39"/>
  <c r="F18" i="39"/>
  <c r="H18" i="39"/>
  <c r="G18" i="39"/>
  <c r="F17" i="36"/>
  <c r="G17" i="36"/>
  <c r="H17" i="36"/>
  <c r="D17" i="36"/>
  <c r="E17" i="36"/>
  <c r="H18" i="36"/>
  <c r="D18" i="36"/>
  <c r="E18" i="36"/>
  <c r="G18" i="36"/>
  <c r="F18" i="36"/>
  <c r="E16" i="36"/>
  <c r="F16" i="36"/>
  <c r="G16" i="36"/>
  <c r="D16" i="36"/>
  <c r="H16" i="36"/>
  <c r="D32" i="4"/>
  <c r="F81" i="57"/>
  <c r="E81" i="57"/>
  <c r="D81" i="57"/>
  <c r="C81" i="57"/>
  <c r="B81" i="57"/>
  <c r="D29" i="4"/>
  <c r="F75" i="57"/>
  <c r="E75" i="57"/>
  <c r="D75" i="57"/>
  <c r="C75" i="57"/>
  <c r="B75" i="57"/>
  <c r="D23" i="4"/>
  <c r="F74" i="57"/>
  <c r="E74" i="57"/>
  <c r="D74" i="57"/>
  <c r="C74" i="57"/>
  <c r="B74" i="57"/>
  <c r="D22" i="4"/>
  <c r="F69" i="57"/>
  <c r="E69" i="57"/>
  <c r="D69" i="57"/>
  <c r="C69" i="57"/>
  <c r="B69" i="57"/>
  <c r="D17" i="4"/>
  <c r="C15" i="39"/>
  <c r="F68" i="57"/>
  <c r="E68" i="57"/>
  <c r="D68" i="57"/>
  <c r="C68" i="57"/>
  <c r="B68" i="57"/>
  <c r="D16" i="4"/>
  <c r="R780" i="56"/>
  <c r="Q780" i="56"/>
  <c r="P780" i="56"/>
  <c r="O780" i="56"/>
  <c r="N780" i="56"/>
  <c r="M780" i="56"/>
  <c r="L780" i="56"/>
  <c r="K780" i="56"/>
  <c r="J780" i="56"/>
  <c r="I780" i="56"/>
  <c r="R773" i="56"/>
  <c r="Q773" i="56"/>
  <c r="P773" i="56"/>
  <c r="O773" i="56"/>
  <c r="N773" i="56"/>
  <c r="M773" i="56"/>
  <c r="L773" i="56"/>
  <c r="K773" i="56"/>
  <c r="J773" i="56"/>
  <c r="I773" i="56"/>
  <c r="R768" i="56"/>
  <c r="F48" i="57" s="1"/>
  <c r="Q768" i="56"/>
  <c r="E48" i="57" s="1"/>
  <c r="P768" i="56"/>
  <c r="D48" i="57" s="1"/>
  <c r="O768" i="56"/>
  <c r="C48" i="57" s="1"/>
  <c r="N768" i="56"/>
  <c r="B48" i="57" s="1"/>
  <c r="M768" i="56"/>
  <c r="H32" i="6" s="1"/>
  <c r="L768" i="56"/>
  <c r="G32" i="6" s="1"/>
  <c r="K768" i="56"/>
  <c r="F32" i="6" s="1"/>
  <c r="J768" i="56"/>
  <c r="E32" i="6" s="1"/>
  <c r="I768" i="56"/>
  <c r="D32" i="6" s="1"/>
  <c r="R740" i="56"/>
  <c r="Q740" i="56"/>
  <c r="P740" i="56"/>
  <c r="O740" i="56"/>
  <c r="N740" i="56"/>
  <c r="M740" i="56"/>
  <c r="L740" i="56"/>
  <c r="K740" i="56"/>
  <c r="J740" i="56"/>
  <c r="I740" i="56"/>
  <c r="F45" i="57"/>
  <c r="E45" i="57"/>
  <c r="D45" i="57"/>
  <c r="C45" i="57"/>
  <c r="B45" i="57"/>
  <c r="H29" i="6"/>
  <c r="G29" i="6"/>
  <c r="F29" i="6"/>
  <c r="E29" i="6"/>
  <c r="D29" i="6"/>
  <c r="R679" i="56"/>
  <c r="Q679" i="56"/>
  <c r="P679" i="56"/>
  <c r="O679" i="56"/>
  <c r="N679" i="56"/>
  <c r="M679" i="56"/>
  <c r="L679" i="56"/>
  <c r="K679" i="56"/>
  <c r="J679" i="56"/>
  <c r="I679" i="56"/>
  <c r="R665" i="56"/>
  <c r="F39" i="57" s="1"/>
  <c r="Q665" i="56"/>
  <c r="E39" i="57" s="1"/>
  <c r="P665" i="56"/>
  <c r="D39" i="57" s="1"/>
  <c r="O665" i="56"/>
  <c r="C39" i="57" s="1"/>
  <c r="N665" i="56"/>
  <c r="B39" i="57" s="1"/>
  <c r="M665" i="56"/>
  <c r="H23" i="6" s="1"/>
  <c r="L665" i="56"/>
  <c r="G23" i="6" s="1"/>
  <c r="K665" i="56"/>
  <c r="F23" i="6" s="1"/>
  <c r="J665" i="56"/>
  <c r="E23" i="6" s="1"/>
  <c r="I665" i="56"/>
  <c r="D23" i="6" s="1"/>
  <c r="R632" i="56"/>
  <c r="F38" i="57" s="1"/>
  <c r="Q632" i="56"/>
  <c r="E38" i="57" s="1"/>
  <c r="P632" i="56"/>
  <c r="D38" i="57" s="1"/>
  <c r="O632" i="56"/>
  <c r="C38" i="57" s="1"/>
  <c r="N632" i="56"/>
  <c r="B38" i="57" s="1"/>
  <c r="M632" i="56"/>
  <c r="H22" i="6" s="1"/>
  <c r="L632" i="56"/>
  <c r="G22" i="6" s="1"/>
  <c r="K632" i="56"/>
  <c r="F22" i="6" s="1"/>
  <c r="J632" i="56"/>
  <c r="E22" i="6" s="1"/>
  <c r="I632" i="56"/>
  <c r="D22" i="6" s="1"/>
  <c r="R609" i="56"/>
  <c r="F37" i="57" s="1"/>
  <c r="Q609" i="56"/>
  <c r="P609" i="56"/>
  <c r="O609" i="56"/>
  <c r="N609" i="56"/>
  <c r="B37" i="57" s="1"/>
  <c r="M609" i="56"/>
  <c r="H21" i="6" s="1"/>
  <c r="L609" i="56"/>
  <c r="K609" i="56"/>
  <c r="F21" i="6" s="1"/>
  <c r="J609" i="56"/>
  <c r="E21" i="6" s="1"/>
  <c r="I609" i="56"/>
  <c r="R423" i="56"/>
  <c r="F33" i="57" s="1"/>
  <c r="Q423" i="56"/>
  <c r="E33" i="57" s="1"/>
  <c r="P423" i="56"/>
  <c r="D33" i="57" s="1"/>
  <c r="O423" i="56"/>
  <c r="C33" i="57" s="1"/>
  <c r="N423" i="56"/>
  <c r="B33" i="57" s="1"/>
  <c r="M423" i="56"/>
  <c r="H17" i="6" s="1"/>
  <c r="L423" i="56"/>
  <c r="G17" i="6" s="1"/>
  <c r="K423" i="56"/>
  <c r="F17" i="6" s="1"/>
  <c r="J423" i="56"/>
  <c r="E17" i="6" s="1"/>
  <c r="I423" i="56"/>
  <c r="D17" i="6" s="1"/>
  <c r="R397" i="56"/>
  <c r="Q397" i="56"/>
  <c r="P397" i="56"/>
  <c r="O397" i="56"/>
  <c r="N397" i="56"/>
  <c r="M397" i="56"/>
  <c r="L397" i="56"/>
  <c r="K397" i="56"/>
  <c r="J397" i="56"/>
  <c r="I397" i="56"/>
  <c r="C15" i="36" s="1"/>
  <c r="R365" i="56"/>
  <c r="R401" i="56" s="1"/>
  <c r="F32" i="57" s="1"/>
  <c r="Q365" i="56"/>
  <c r="Q401" i="56" s="1"/>
  <c r="E32" i="57" s="1"/>
  <c r="P365" i="56"/>
  <c r="P401" i="56" s="1"/>
  <c r="D32" i="57" s="1"/>
  <c r="O365" i="56"/>
  <c r="O401" i="56" s="1"/>
  <c r="C32" i="57" s="1"/>
  <c r="N365" i="56"/>
  <c r="N401" i="56" s="1"/>
  <c r="B32" i="57" s="1"/>
  <c r="M365" i="56"/>
  <c r="M401" i="56" s="1"/>
  <c r="H16" i="6" s="1"/>
  <c r="L365" i="56"/>
  <c r="L401" i="56" s="1"/>
  <c r="G16" i="6" s="1"/>
  <c r="K365" i="56"/>
  <c r="K401" i="56" s="1"/>
  <c r="F16" i="6" s="1"/>
  <c r="J365" i="56"/>
  <c r="J401" i="56" s="1"/>
  <c r="E16" i="6" s="1"/>
  <c r="I401" i="56"/>
  <c r="D16" i="6" s="1"/>
  <c r="A5" i="56"/>
  <c r="A6" i="56" s="1"/>
  <c r="A7" i="56" s="1"/>
  <c r="A8" i="56" s="1"/>
  <c r="A9" i="56" s="1"/>
  <c r="A10" i="56" s="1"/>
  <c r="A11" i="56" s="1"/>
  <c r="A12" i="56" s="1"/>
  <c r="A13" i="56" s="1"/>
  <c r="A14" i="56" s="1"/>
  <c r="A15" i="56" s="1"/>
  <c r="A16" i="56" s="1"/>
  <c r="A17" i="56" s="1"/>
  <c r="A18" i="56" s="1"/>
  <c r="A19" i="56" s="1"/>
  <c r="A20" i="56" s="1"/>
  <c r="A21" i="56" s="1"/>
  <c r="A22" i="56" s="1"/>
  <c r="A23" i="56" s="1"/>
  <c r="A24" i="56" s="1"/>
  <c r="A25" i="56" s="1"/>
  <c r="A26" i="56" s="1"/>
  <c r="A27" i="56" s="1"/>
  <c r="A28" i="56" s="1"/>
  <c r="A29" i="56" s="1"/>
  <c r="A30" i="56" s="1"/>
  <c r="A31" i="56" s="1"/>
  <c r="A32" i="56" s="1"/>
  <c r="A33" i="56" s="1"/>
  <c r="A34" i="56" s="1"/>
  <c r="A35" i="56" s="1"/>
  <c r="A36" i="56" s="1"/>
  <c r="A37" i="56" s="1"/>
  <c r="A38" i="56" s="1"/>
  <c r="A39" i="56" s="1"/>
  <c r="A40" i="56" s="1"/>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A69" i="56" s="1"/>
  <c r="A70" i="56" s="1"/>
  <c r="A71" i="56" s="1"/>
  <c r="A72" i="56" s="1"/>
  <c r="A73" i="56" s="1"/>
  <c r="A74" i="56" s="1"/>
  <c r="A75" i="56" s="1"/>
  <c r="A76" i="56" s="1"/>
  <c r="A77" i="56" s="1"/>
  <c r="A78" i="56" s="1"/>
  <c r="A79" i="56" s="1"/>
  <c r="A80" i="56" s="1"/>
  <c r="A81" i="56" s="1"/>
  <c r="A82" i="56" s="1"/>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A137" i="56" s="1"/>
  <c r="A138" i="56" s="1"/>
  <c r="A139" i="56" s="1"/>
  <c r="A140" i="56" s="1"/>
  <c r="A141" i="56" s="1"/>
  <c r="A142" i="56" s="1"/>
  <c r="A143" i="56" s="1"/>
  <c r="A144" i="56" s="1"/>
  <c r="A145" i="56" s="1"/>
  <c r="A146" i="56" s="1"/>
  <c r="A147" i="56" s="1"/>
  <c r="A148" i="56" s="1"/>
  <c r="A149" i="56" s="1"/>
  <c r="A150" i="56" s="1"/>
  <c r="A151" i="56" s="1"/>
  <c r="A152" i="56" s="1"/>
  <c r="A153" i="56" s="1"/>
  <c r="A154" i="56" s="1"/>
  <c r="A155" i="56" s="1"/>
  <c r="A156" i="56" s="1"/>
  <c r="A157" i="56" s="1"/>
  <c r="A158" i="56" s="1"/>
  <c r="A159" i="56" s="1"/>
  <c r="A160" i="56" s="1"/>
  <c r="A161" i="56" s="1"/>
  <c r="A162" i="56" s="1"/>
  <c r="A163" i="56" s="1"/>
  <c r="A164" i="56" s="1"/>
  <c r="A165" i="56" s="1"/>
  <c r="A166" i="56" s="1"/>
  <c r="A167" i="56" s="1"/>
  <c r="A168" i="56" s="1"/>
  <c r="A169" i="56" s="1"/>
  <c r="A170" i="56" s="1"/>
  <c r="A171" i="56" s="1"/>
  <c r="A172" i="56" s="1"/>
  <c r="A173" i="56" s="1"/>
  <c r="A174" i="56" s="1"/>
  <c r="A175" i="56" s="1"/>
  <c r="A176" i="56" s="1"/>
  <c r="A177" i="56" s="1"/>
  <c r="A178" i="56" s="1"/>
  <c r="A179" i="56" s="1"/>
  <c r="A180" i="56" s="1"/>
  <c r="A181" i="56" s="1"/>
  <c r="A182" i="56" s="1"/>
  <c r="A183" i="56" s="1"/>
  <c r="A184" i="56" s="1"/>
  <c r="A185" i="56" s="1"/>
  <c r="A186" i="56" s="1"/>
  <c r="A187" i="56" s="1"/>
  <c r="A188" i="56" s="1"/>
  <c r="A189" i="56" s="1"/>
  <c r="A190" i="56" s="1"/>
  <c r="A191" i="56" s="1"/>
  <c r="A192" i="56" s="1"/>
  <c r="A193" i="56" s="1"/>
  <c r="A194" i="56" s="1"/>
  <c r="A195" i="56" s="1"/>
  <c r="A196" i="56" s="1"/>
  <c r="A197" i="56" s="1"/>
  <c r="A198" i="56" s="1"/>
  <c r="A199" i="56" s="1"/>
  <c r="A200" i="56" s="1"/>
  <c r="A201" i="56" s="1"/>
  <c r="A202" i="56" s="1"/>
  <c r="A203" i="56" s="1"/>
  <c r="A204" i="56" s="1"/>
  <c r="A205" i="56" s="1"/>
  <c r="A206" i="56" s="1"/>
  <c r="A207" i="56" s="1"/>
  <c r="A208" i="56" s="1"/>
  <c r="A209" i="56" s="1"/>
  <c r="A210" i="56" s="1"/>
  <c r="A211" i="56" s="1"/>
  <c r="A212" i="56" s="1"/>
  <c r="A213" i="56" s="1"/>
  <c r="A214" i="56" s="1"/>
  <c r="A215" i="56" s="1"/>
  <c r="A216" i="56" s="1"/>
  <c r="A217" i="56" s="1"/>
  <c r="A218" i="56" s="1"/>
  <c r="A219" i="56" s="1"/>
  <c r="A220" i="56" s="1"/>
  <c r="A221" i="56" s="1"/>
  <c r="A222" i="56" s="1"/>
  <c r="A223" i="56" s="1"/>
  <c r="A224" i="56" s="1"/>
  <c r="A225" i="56" s="1"/>
  <c r="A226" i="56" s="1"/>
  <c r="A227" i="56" s="1"/>
  <c r="A228" i="56" s="1"/>
  <c r="A229" i="56" s="1"/>
  <c r="A230" i="56" s="1"/>
  <c r="A231" i="56" s="1"/>
  <c r="A232" i="56" s="1"/>
  <c r="A233" i="56" s="1"/>
  <c r="A234" i="56" s="1"/>
  <c r="A235" i="56" s="1"/>
  <c r="A236" i="56" s="1"/>
  <c r="A237" i="56" s="1"/>
  <c r="A238" i="56" s="1"/>
  <c r="A239" i="56" s="1"/>
  <c r="A240" i="56" s="1"/>
  <c r="A241" i="56" s="1"/>
  <c r="A242" i="56" s="1"/>
  <c r="A243" i="56" s="1"/>
  <c r="A244" i="56" s="1"/>
  <c r="A245" i="56" s="1"/>
  <c r="A246" i="56" s="1"/>
  <c r="A247" i="56" s="1"/>
  <c r="A248" i="56" s="1"/>
  <c r="A249" i="56" s="1"/>
  <c r="A250" i="56" s="1"/>
  <c r="A251" i="56" s="1"/>
  <c r="A252" i="56" s="1"/>
  <c r="A253" i="56" s="1"/>
  <c r="A254" i="56" s="1"/>
  <c r="A255" i="56" s="1"/>
  <c r="A256" i="56" s="1"/>
  <c r="A257" i="56" s="1"/>
  <c r="A258" i="56" s="1"/>
  <c r="A259" i="56" s="1"/>
  <c r="A260" i="56" s="1"/>
  <c r="A261" i="56" s="1"/>
  <c r="A262" i="56" s="1"/>
  <c r="A263" i="56" s="1"/>
  <c r="A264" i="56" s="1"/>
  <c r="A265" i="56" s="1"/>
  <c r="A266" i="56" s="1"/>
  <c r="A267" i="56" s="1"/>
  <c r="A268" i="56" s="1"/>
  <c r="A269" i="56" s="1"/>
  <c r="A270" i="56" s="1"/>
  <c r="A271" i="56" s="1"/>
  <c r="A272" i="56" s="1"/>
  <c r="A273" i="56" s="1"/>
  <c r="A274" i="56" s="1"/>
  <c r="A275" i="56" s="1"/>
  <c r="A276" i="56" s="1"/>
  <c r="A277" i="56" s="1"/>
  <c r="A278" i="56" s="1"/>
  <c r="A279" i="56" s="1"/>
  <c r="A280" i="56" s="1"/>
  <c r="A281" i="56" s="1"/>
  <c r="A282" i="56" s="1"/>
  <c r="A283" i="56" s="1"/>
  <c r="A284" i="56" s="1"/>
  <c r="A285" i="56" s="1"/>
  <c r="A286" i="56" s="1"/>
  <c r="A287" i="56" s="1"/>
  <c r="A288" i="56" s="1"/>
  <c r="E26" i="6" l="1"/>
  <c r="B42" i="57"/>
  <c r="F26" i="6"/>
  <c r="F42" i="57"/>
  <c r="H26" i="6"/>
  <c r="A289" i="56"/>
  <c r="A290" i="56" s="1"/>
  <c r="A291" i="56" s="1"/>
  <c r="A292" i="56" s="1"/>
  <c r="A293" i="56" s="1"/>
  <c r="A294" i="56" s="1"/>
  <c r="A295" i="56" s="1"/>
  <c r="A296" i="56" s="1"/>
  <c r="A297" i="56" s="1"/>
  <c r="A298" i="56" s="1"/>
  <c r="A299" i="56" s="1"/>
  <c r="A300" i="56" s="1"/>
  <c r="A301" i="56" s="1"/>
  <c r="A302" i="56" s="1"/>
  <c r="A303" i="56" s="1"/>
  <c r="A304" i="56" s="1"/>
  <c r="A305" i="56" s="1"/>
  <c r="A306" i="56" s="1"/>
  <c r="A307" i="56" s="1"/>
  <c r="A308" i="56" s="1"/>
  <c r="A309" i="56" s="1"/>
  <c r="A310" i="56" s="1"/>
  <c r="A311" i="56" s="1"/>
  <c r="A312" i="56" s="1"/>
  <c r="A313" i="56" s="1"/>
  <c r="A314" i="56" s="1"/>
  <c r="A315" i="56" s="1"/>
  <c r="A316" i="56" s="1"/>
  <c r="A317" i="56" s="1"/>
  <c r="A318" i="56" s="1"/>
  <c r="A319" i="56" s="1"/>
  <c r="A320" i="56" s="1"/>
  <c r="A321" i="56" s="1"/>
  <c r="A322" i="56" s="1"/>
  <c r="A323" i="56" s="1"/>
  <c r="A324" i="56" s="1"/>
  <c r="A325" i="56" s="1"/>
  <c r="A326" i="56" s="1"/>
  <c r="A327" i="56" s="1"/>
  <c r="A328" i="56" s="1"/>
  <c r="A329" i="56" s="1"/>
  <c r="A330" i="56" s="1"/>
  <c r="A331" i="56" s="1"/>
  <c r="A332" i="56" s="1"/>
  <c r="A333" i="56" s="1"/>
  <c r="A334" i="56" s="1"/>
  <c r="A335" i="56" s="1"/>
  <c r="A336" i="56" s="1"/>
  <c r="A337" i="56" s="1"/>
  <c r="A338" i="56" s="1"/>
  <c r="A339" i="56" s="1"/>
  <c r="A340" i="56" s="1"/>
  <c r="A341" i="56" s="1"/>
  <c r="A342" i="56" s="1"/>
  <c r="A343" i="56" s="1"/>
  <c r="A344" i="56" s="1"/>
  <c r="A345" i="56" s="1"/>
  <c r="A346" i="56" s="1"/>
  <c r="A347" i="56" s="1"/>
  <c r="A348" i="56" s="1"/>
  <c r="A349" i="56" s="1"/>
  <c r="A350" i="56" s="1"/>
  <c r="A351" i="56" s="1"/>
  <c r="A352" i="56" s="1"/>
  <c r="A353" i="56" s="1"/>
  <c r="A354" i="56" s="1"/>
  <c r="A355" i="56" s="1"/>
  <c r="A356" i="56" s="1"/>
  <c r="A357" i="56" s="1"/>
  <c r="A358" i="56" s="1"/>
  <c r="A359" i="56" s="1"/>
  <c r="A360" i="56" s="1"/>
  <c r="A361" i="56" s="1"/>
  <c r="A362" i="56" s="1"/>
  <c r="A363" i="56" s="1"/>
  <c r="A364" i="56" s="1"/>
  <c r="A365" i="56" s="1"/>
  <c r="A366" i="56" s="1"/>
  <c r="A367" i="56" s="1"/>
  <c r="A368" i="56" s="1"/>
  <c r="A369" i="56" s="1"/>
  <c r="A370" i="56" s="1"/>
  <c r="A371" i="56" s="1"/>
  <c r="A372" i="56" s="1"/>
  <c r="A373" i="56" s="1"/>
  <c r="A374" i="56" s="1"/>
  <c r="A375" i="56" s="1"/>
  <c r="A376" i="56" s="1"/>
  <c r="A377" i="56" s="1"/>
  <c r="A378" i="56" s="1"/>
  <c r="A379" i="56" s="1"/>
  <c r="A380" i="56" s="1"/>
  <c r="A381" i="56" s="1"/>
  <c r="A382" i="56" s="1"/>
  <c r="A383" i="56" s="1"/>
  <c r="A384" i="56" s="1"/>
  <c r="A385" i="56" s="1"/>
  <c r="A386" i="56" s="1"/>
  <c r="A387" i="56" s="1"/>
  <c r="A388" i="56" s="1"/>
  <c r="A389" i="56" s="1"/>
  <c r="A390" i="56" s="1"/>
  <c r="A391" i="56" s="1"/>
  <c r="A392" i="56" s="1"/>
  <c r="A393" i="56" s="1"/>
  <c r="A394" i="56" s="1"/>
  <c r="A395" i="56" s="1"/>
  <c r="A396" i="56" s="1"/>
  <c r="A397" i="56" s="1"/>
  <c r="A398" i="56" s="1"/>
  <c r="A399" i="56" s="1"/>
  <c r="A400" i="56" s="1"/>
  <c r="A401" i="56" s="1"/>
  <c r="A402" i="56" s="1"/>
  <c r="A403" i="56" s="1"/>
  <c r="A404" i="56" s="1"/>
  <c r="A405" i="56" s="1"/>
  <c r="A406" i="56" s="1"/>
  <c r="A407" i="56" s="1"/>
  <c r="A408" i="56" s="1"/>
  <c r="A409" i="56" s="1"/>
  <c r="A410" i="56" s="1"/>
  <c r="A411" i="56" s="1"/>
  <c r="A412" i="56" s="1"/>
  <c r="A413" i="56" s="1"/>
  <c r="A414" i="56" s="1"/>
  <c r="A415" i="56" s="1"/>
  <c r="A416" i="56" s="1"/>
  <c r="A417" i="56" s="1"/>
  <c r="A418" i="56" s="1"/>
  <c r="A419" i="56" s="1"/>
  <c r="A420" i="56" s="1"/>
  <c r="A421" i="56" s="1"/>
  <c r="A422" i="56" s="1"/>
  <c r="A423" i="56" s="1"/>
  <c r="A424" i="56" s="1"/>
  <c r="A425" i="56" s="1"/>
  <c r="A426" i="56" s="1"/>
  <c r="A427" i="56" s="1"/>
  <c r="A428" i="56" s="1"/>
  <c r="A429" i="56" s="1"/>
  <c r="A430" i="56" s="1"/>
  <c r="A431" i="56" s="1"/>
  <c r="A432" i="56" s="1"/>
  <c r="A433" i="56" s="1"/>
  <c r="A434" i="56" s="1"/>
  <c r="A435" i="56" s="1"/>
  <c r="A436" i="56" s="1"/>
  <c r="A437" i="56" s="1"/>
  <c r="A438" i="56" s="1"/>
  <c r="A439" i="56" s="1"/>
  <c r="A440" i="56" s="1"/>
  <c r="A441" i="56" s="1"/>
  <c r="A442" i="56" s="1"/>
  <c r="A443" i="56" s="1"/>
  <c r="A444" i="56" s="1"/>
  <c r="A445" i="56" s="1"/>
  <c r="A446" i="56" s="1"/>
  <c r="A447" i="56" s="1"/>
  <c r="A448" i="56" s="1"/>
  <c r="A449" i="56" s="1"/>
  <c r="A450" i="56" s="1"/>
  <c r="A451" i="56" s="1"/>
  <c r="A452" i="56" s="1"/>
  <c r="A453" i="56" s="1"/>
  <c r="A454" i="56" s="1"/>
  <c r="A455" i="56" s="1"/>
  <c r="A456" i="56" s="1"/>
  <c r="A457" i="56" s="1"/>
  <c r="A458" i="56" s="1"/>
  <c r="A459" i="56" s="1"/>
  <c r="A460" i="56" s="1"/>
  <c r="A461" i="56" s="1"/>
  <c r="A462" i="56" s="1"/>
  <c r="A463" i="56" s="1"/>
  <c r="A464" i="56" s="1"/>
  <c r="A465" i="56" s="1"/>
  <c r="A466" i="56" s="1"/>
  <c r="A467" i="56" s="1"/>
  <c r="A468" i="56" s="1"/>
  <c r="A469" i="56" s="1"/>
  <c r="A470" i="56" s="1"/>
  <c r="A471" i="56" s="1"/>
  <c r="A472" i="56" s="1"/>
  <c r="A473" i="56" s="1"/>
  <c r="A474" i="56" s="1"/>
  <c r="A475" i="56" s="1"/>
  <c r="A476" i="56" s="1"/>
  <c r="A477" i="56" s="1"/>
  <c r="A478" i="56" s="1"/>
  <c r="A479" i="56" s="1"/>
  <c r="A480" i="56" s="1"/>
  <c r="A481" i="56" s="1"/>
  <c r="A482" i="56" s="1"/>
  <c r="A483" i="56" s="1"/>
  <c r="A484" i="56" s="1"/>
  <c r="A485" i="56" s="1"/>
  <c r="A486" i="56" s="1"/>
  <c r="A487" i="56" s="1"/>
  <c r="A488" i="56" s="1"/>
  <c r="A489" i="56" s="1"/>
  <c r="A490" i="56" s="1"/>
  <c r="A491" i="56" s="1"/>
  <c r="A492" i="56" s="1"/>
  <c r="A493" i="56" s="1"/>
  <c r="A494" i="56" s="1"/>
  <c r="A495" i="56" s="1"/>
  <c r="A496" i="56" s="1"/>
  <c r="A497" i="56" s="1"/>
  <c r="A498" i="56" s="1"/>
  <c r="A499" i="56" s="1"/>
  <c r="A500" i="56" s="1"/>
  <c r="A501" i="56" s="1"/>
  <c r="A502" i="56" s="1"/>
  <c r="A503" i="56" s="1"/>
  <c r="A504" i="56" s="1"/>
  <c r="A505" i="56" s="1"/>
  <c r="A506" i="56" s="1"/>
  <c r="A507" i="56" s="1"/>
  <c r="A508" i="56" s="1"/>
  <c r="A509" i="56" s="1"/>
  <c r="A510" i="56" s="1"/>
  <c r="A511" i="56" s="1"/>
  <c r="A512" i="56" s="1"/>
  <c r="A513" i="56" s="1"/>
  <c r="A514" i="56" s="1"/>
  <c r="A515" i="56" s="1"/>
  <c r="A516" i="56" s="1"/>
  <c r="A517" i="56" s="1"/>
  <c r="A518" i="56" s="1"/>
  <c r="A519" i="56" s="1"/>
  <c r="A520" i="56" s="1"/>
  <c r="A521" i="56" s="1"/>
  <c r="A522" i="56" s="1"/>
  <c r="A523" i="56" s="1"/>
  <c r="A524" i="56" s="1"/>
  <c r="A525" i="56" s="1"/>
  <c r="A526" i="56" s="1"/>
  <c r="A527" i="56" s="1"/>
  <c r="A528" i="56" s="1"/>
  <c r="A529" i="56" s="1"/>
  <c r="A530" i="56" s="1"/>
  <c r="A531" i="56" s="1"/>
  <c r="A532" i="56" s="1"/>
  <c r="A533" i="56" s="1"/>
  <c r="A534" i="56" s="1"/>
  <c r="A535" i="56" s="1"/>
  <c r="A536" i="56" s="1"/>
  <c r="A537" i="56" s="1"/>
  <c r="A538" i="56" s="1"/>
  <c r="A539" i="56" s="1"/>
  <c r="A540" i="56" s="1"/>
  <c r="A541" i="56" s="1"/>
  <c r="A542" i="56" s="1"/>
  <c r="A543" i="56" s="1"/>
  <c r="A544" i="56" s="1"/>
  <c r="A545" i="56" s="1"/>
  <c r="A546" i="56" s="1"/>
  <c r="A547" i="56" s="1"/>
  <c r="A548" i="56" s="1"/>
  <c r="A549" i="56" s="1"/>
  <c r="A550" i="56" s="1"/>
  <c r="A551" i="56" s="1"/>
  <c r="A552" i="56" s="1"/>
  <c r="A553" i="56" s="1"/>
  <c r="A554" i="56" s="1"/>
  <c r="A555" i="56" s="1"/>
  <c r="A556" i="56" s="1"/>
  <c r="A557" i="56" s="1"/>
  <c r="A558" i="56" s="1"/>
  <c r="A559" i="56" s="1"/>
  <c r="A560" i="56" s="1"/>
  <c r="A561" i="56" s="1"/>
  <c r="A562" i="56" s="1"/>
  <c r="A563" i="56" s="1"/>
  <c r="A564" i="56" s="1"/>
  <c r="A565" i="56" s="1"/>
  <c r="A566" i="56" s="1"/>
  <c r="A567" i="56" s="1"/>
  <c r="A568" i="56" s="1"/>
  <c r="A569" i="56" s="1"/>
  <c r="A570" i="56" s="1"/>
  <c r="A571" i="56" s="1"/>
  <c r="A572" i="56" s="1"/>
  <c r="A573" i="56" s="1"/>
  <c r="A574" i="56" s="1"/>
  <c r="A575" i="56" s="1"/>
  <c r="A576" i="56" s="1"/>
  <c r="A577" i="56" s="1"/>
  <c r="A578" i="56" s="1"/>
  <c r="A579" i="56" s="1"/>
  <c r="A580" i="56" s="1"/>
  <c r="A581" i="56" s="1"/>
  <c r="A582" i="56" s="1"/>
  <c r="A583" i="56" s="1"/>
  <c r="A584" i="56" s="1"/>
  <c r="A585" i="56" s="1"/>
  <c r="A586" i="56" s="1"/>
  <c r="A587" i="56" s="1"/>
  <c r="A588" i="56" s="1"/>
  <c r="A589" i="56" s="1"/>
  <c r="A590" i="56" s="1"/>
  <c r="A591" i="56" s="1"/>
  <c r="A592" i="56" s="1"/>
  <c r="A593" i="56" s="1"/>
  <c r="A594" i="56" s="1"/>
  <c r="A595" i="56" s="1"/>
  <c r="A596" i="56" s="1"/>
  <c r="A597" i="56" s="1"/>
  <c r="A598" i="56" s="1"/>
  <c r="A599" i="56" s="1"/>
  <c r="A600" i="56" s="1"/>
  <c r="A601" i="56" s="1"/>
  <c r="A602" i="56" s="1"/>
  <c r="A603" i="56" s="1"/>
  <c r="A604" i="56" s="1"/>
  <c r="A605" i="56" s="1"/>
  <c r="A606" i="56" s="1"/>
  <c r="A607" i="56" s="1"/>
  <c r="A608" i="56" s="1"/>
  <c r="A609" i="56" s="1"/>
  <c r="A610" i="56" s="1"/>
  <c r="A611" i="56" s="1"/>
  <c r="A612" i="56" s="1"/>
  <c r="A613" i="56" s="1"/>
  <c r="A614" i="56" s="1"/>
  <c r="A615" i="56" s="1"/>
  <c r="A616" i="56" s="1"/>
  <c r="A617" i="56" s="1"/>
  <c r="A618" i="56" s="1"/>
  <c r="A619" i="56" s="1"/>
  <c r="A620" i="56" s="1"/>
  <c r="A621" i="56" s="1"/>
  <c r="A622" i="56" s="1"/>
  <c r="A623" i="56" s="1"/>
  <c r="A624" i="56" s="1"/>
  <c r="A625" i="56" s="1"/>
  <c r="A626" i="56" s="1"/>
  <c r="A627" i="56" s="1"/>
  <c r="A628" i="56" s="1"/>
  <c r="A629" i="56" s="1"/>
  <c r="A630" i="56" s="1"/>
  <c r="A631" i="56" s="1"/>
  <c r="A632" i="56" s="1"/>
  <c r="A633" i="56" s="1"/>
  <c r="A634" i="56" s="1"/>
  <c r="A635" i="56" s="1"/>
  <c r="A636" i="56" s="1"/>
  <c r="A637" i="56" s="1"/>
  <c r="A638" i="56" s="1"/>
  <c r="A639" i="56" s="1"/>
  <c r="A640" i="56" s="1"/>
  <c r="A641" i="56" s="1"/>
  <c r="A642" i="56" s="1"/>
  <c r="A643" i="56" s="1"/>
  <c r="A644" i="56" s="1"/>
  <c r="A645" i="56" s="1"/>
  <c r="A646" i="56" s="1"/>
  <c r="A647" i="56" s="1"/>
  <c r="A648" i="56" s="1"/>
  <c r="A649" i="56" s="1"/>
  <c r="A650" i="56" s="1"/>
  <c r="A651" i="56" s="1"/>
  <c r="A652" i="56" s="1"/>
  <c r="A653" i="56" s="1"/>
  <c r="A654" i="56" s="1"/>
  <c r="A655" i="56" s="1"/>
  <c r="A656" i="56" s="1"/>
  <c r="A657" i="56" s="1"/>
  <c r="A658" i="56" s="1"/>
  <c r="A659" i="56" s="1"/>
  <c r="A660" i="56" s="1"/>
  <c r="A661" i="56" s="1"/>
  <c r="A662" i="56" s="1"/>
  <c r="A663" i="56" s="1"/>
  <c r="A664" i="56" s="1"/>
  <c r="A665" i="56" s="1"/>
  <c r="A666" i="56" s="1"/>
  <c r="A667" i="56" s="1"/>
  <c r="A668" i="56" s="1"/>
  <c r="D15" i="39"/>
  <c r="H15" i="39"/>
  <c r="E15" i="39"/>
  <c r="G15" i="39"/>
  <c r="F15" i="39"/>
  <c r="H15" i="36"/>
  <c r="F15" i="36"/>
  <c r="G15" i="36"/>
  <c r="D15" i="36"/>
  <c r="E15" i="36"/>
  <c r="C73" i="57"/>
  <c r="C78" i="57" s="1"/>
  <c r="D73" i="57"/>
  <c r="D78" i="57" s="1"/>
  <c r="B73" i="57"/>
  <c r="B78" i="57" s="1"/>
  <c r="D21" i="4"/>
  <c r="D26" i="4" s="1"/>
  <c r="E73" i="57"/>
  <c r="E78" i="57" s="1"/>
  <c r="F73" i="57"/>
  <c r="F78" i="57" s="1"/>
  <c r="L635" i="56"/>
  <c r="G21" i="6"/>
  <c r="G26" i="6" s="1"/>
  <c r="O635" i="56"/>
  <c r="C37" i="57"/>
  <c r="C42" i="57" s="1"/>
  <c r="P635" i="56"/>
  <c r="D37" i="57"/>
  <c r="D42" i="57" s="1"/>
  <c r="I635" i="56"/>
  <c r="D21" i="6"/>
  <c r="D26" i="6" s="1"/>
  <c r="Q635" i="56"/>
  <c r="E37" i="57"/>
  <c r="E42" i="57" s="1"/>
  <c r="M635" i="56"/>
  <c r="N635" i="56"/>
  <c r="J635" i="56"/>
  <c r="R635" i="56"/>
  <c r="K635" i="56"/>
  <c r="A669" i="56" l="1"/>
  <c r="A670" i="56" s="1"/>
  <c r="A671" i="56" s="1"/>
  <c r="A672" i="56" s="1"/>
  <c r="A673" i="56" s="1"/>
  <c r="A674" i="56" s="1"/>
  <c r="A675" i="56" s="1"/>
  <c r="A676" i="56" s="1"/>
  <c r="A677" i="56" s="1"/>
  <c r="A678" i="56" s="1"/>
  <c r="A679" i="56" s="1"/>
  <c r="A680" i="56" s="1"/>
  <c r="A681" i="56" s="1"/>
  <c r="A682" i="56" s="1"/>
  <c r="A683" i="56" s="1"/>
  <c r="A684" i="56" s="1"/>
  <c r="A685" i="56" s="1"/>
  <c r="A686" i="56" s="1"/>
  <c r="A687" i="56" s="1"/>
  <c r="A688" i="56" s="1"/>
  <c r="A689" i="56" s="1"/>
  <c r="A690" i="56" s="1"/>
  <c r="A691" i="56" s="1"/>
  <c r="A692" i="56" s="1"/>
  <c r="A693" i="56" s="1"/>
  <c r="A694" i="56" s="1"/>
  <c r="A695" i="56" s="1"/>
  <c r="A696" i="56" s="1"/>
  <c r="A697" i="56" s="1"/>
  <c r="A698" i="56" s="1"/>
  <c r="A699" i="56" s="1"/>
  <c r="A700" i="56" s="1"/>
  <c r="A701" i="56" s="1"/>
  <c r="A702" i="56" s="1"/>
  <c r="A703" i="56" s="1"/>
  <c r="A704" i="56" s="1"/>
  <c r="A705" i="56" s="1"/>
  <c r="A706" i="56" s="1"/>
  <c r="A707" i="56" s="1"/>
  <c r="A708" i="56" s="1"/>
  <c r="A709" i="56" s="1"/>
  <c r="A710" i="56" s="1"/>
  <c r="A711" i="56" s="1"/>
  <c r="A712" i="56" s="1"/>
  <c r="A713" i="56" s="1"/>
  <c r="A714" i="56" s="1"/>
  <c r="A715" i="56" s="1"/>
  <c r="A716" i="56" s="1"/>
  <c r="A717" i="56" s="1"/>
  <c r="A718" i="56" s="1"/>
  <c r="A719" i="56" s="1"/>
  <c r="A720" i="56" s="1"/>
  <c r="A721" i="56" s="1"/>
  <c r="A722" i="56" s="1"/>
  <c r="A723" i="56" s="1"/>
  <c r="A724" i="56" s="1"/>
  <c r="A725" i="56" s="1"/>
  <c r="A726" i="56" s="1"/>
  <c r="A727" i="56" s="1"/>
  <c r="A728" i="56" s="1"/>
  <c r="A729" i="56" s="1"/>
  <c r="A730" i="56" s="1"/>
  <c r="A731" i="56" s="1"/>
  <c r="A732" i="56" s="1"/>
  <c r="A733" i="56" s="1"/>
  <c r="A734" i="56" s="1"/>
  <c r="A735" i="56" s="1"/>
  <c r="A736" i="56" s="1"/>
  <c r="A737" i="56" s="1"/>
  <c r="A738" i="56" s="1"/>
  <c r="A739" i="56" s="1"/>
  <c r="A740" i="56" s="1"/>
  <c r="A741" i="56" s="1"/>
  <c r="A742" i="56" s="1"/>
  <c r="A743" i="56" s="1"/>
  <c r="A744" i="56" s="1"/>
  <c r="A745" i="56" s="1"/>
  <c r="A746" i="56" s="1"/>
  <c r="A747" i="56" s="1"/>
  <c r="A748" i="56" s="1"/>
  <c r="A749" i="56" s="1"/>
  <c r="A750" i="56" s="1"/>
  <c r="A751" i="56" s="1"/>
  <c r="A752" i="56" s="1"/>
  <c r="A753" i="56" s="1"/>
  <c r="A754" i="56" s="1"/>
  <c r="A755" i="56" s="1"/>
  <c r="A756" i="56" s="1"/>
  <c r="A757" i="56" s="1"/>
  <c r="A758" i="56" s="1"/>
  <c r="A759" i="56" s="1"/>
  <c r="A760" i="56" s="1"/>
  <c r="A761" i="56" s="1"/>
  <c r="A762" i="56" s="1"/>
  <c r="A763" i="56" s="1"/>
  <c r="A764" i="56" s="1"/>
  <c r="A765" i="56" s="1"/>
  <c r="A766" i="56" s="1"/>
  <c r="A767" i="56" s="1"/>
  <c r="A768" i="56" s="1"/>
  <c r="A769" i="56" s="1"/>
  <c r="A770" i="56" s="1"/>
  <c r="A771" i="56" s="1"/>
  <c r="A772" i="56" s="1"/>
  <c r="A773" i="56" s="1"/>
  <c r="A774" i="56" s="1"/>
  <c r="A775" i="56" s="1"/>
  <c r="A776" i="56" s="1"/>
  <c r="A777" i="56" s="1"/>
  <c r="A778" i="56" s="1"/>
  <c r="A779" i="56" s="1"/>
  <c r="A780" i="56" s="1"/>
  <c r="B20" i="57"/>
  <c r="H10" i="6" l="1"/>
  <c r="B26" i="57" s="1"/>
  <c r="D26" i="57" l="1"/>
  <c r="C26" i="57"/>
  <c r="E26" i="57"/>
  <c r="F26" i="57"/>
  <c r="C20" i="57"/>
  <c r="D20" i="57" s="1"/>
  <c r="E20" i="57" s="1"/>
  <c r="F20" i="57" s="1"/>
  <c r="H4" i="4" l="1"/>
  <c r="G4" i="4"/>
  <c r="F4" i="4"/>
  <c r="E4" i="4"/>
  <c r="D4" i="4"/>
  <c r="D4" i="6" l="1"/>
  <c r="E4" i="6" s="1"/>
  <c r="F4" i="6" s="1"/>
  <c r="G4" i="6" s="1"/>
  <c r="H4" i="6" s="1"/>
  <c r="B59" i="57" l="1"/>
  <c r="D59" i="57"/>
  <c r="E59" i="57"/>
  <c r="F59" i="57"/>
  <c r="F65" i="57" l="1"/>
  <c r="E65" i="57"/>
  <c r="D65" i="57"/>
  <c r="F23" i="57" l="1"/>
  <c r="E23" i="57"/>
  <c r="D23" i="57"/>
  <c r="C23" i="57"/>
  <c r="B23" i="57"/>
  <c r="H12" i="4" l="1"/>
  <c r="G12" i="4"/>
  <c r="F12" i="4"/>
  <c r="E12" i="4"/>
  <c r="D12" i="4"/>
  <c r="H7" i="4"/>
  <c r="G7" i="4"/>
  <c r="E7" i="4"/>
  <c r="D7" i="4"/>
  <c r="D7" i="6"/>
  <c r="E7" i="6"/>
  <c r="F7" i="6"/>
  <c r="G7" i="6"/>
  <c r="H7" i="6"/>
  <c r="D12" i="6"/>
  <c r="E12" i="6"/>
  <c r="F12" i="6"/>
  <c r="G12" i="6"/>
  <c r="H12" i="6"/>
  <c r="C65" i="57" l="1"/>
  <c r="B65" i="57"/>
  <c r="D13" i="4"/>
  <c r="D13" i="6"/>
  <c r="F7" i="4" l="1"/>
  <c r="F67" i="57" l="1"/>
  <c r="E67" i="57"/>
  <c r="D67" i="57"/>
  <c r="C67" i="57"/>
  <c r="B67" i="57"/>
  <c r="F56" i="57"/>
  <c r="E56" i="57"/>
  <c r="D56" i="57"/>
  <c r="C56" i="57"/>
  <c r="B56" i="57"/>
  <c r="F31" i="57" l="1"/>
  <c r="E31" i="57"/>
  <c r="D31" i="57"/>
  <c r="C31" i="57"/>
  <c r="B31" i="57"/>
  <c r="H15" i="4" l="1"/>
  <c r="G15" i="4"/>
  <c r="F15" i="4"/>
  <c r="E15" i="4"/>
  <c r="D15" i="4"/>
  <c r="D33" i="4" l="1"/>
  <c r="D35" i="4" s="1"/>
  <c r="D8" i="39" l="1"/>
  <c r="F85" i="57" l="1"/>
  <c r="F87" i="57" s="1"/>
  <c r="B85" i="57"/>
  <c r="B87" i="57" s="1"/>
  <c r="C85" i="57"/>
  <c r="C87" i="57" s="1"/>
  <c r="D85" i="57"/>
  <c r="D87" i="57" s="1"/>
  <c r="E85" i="57"/>
  <c r="E87" i="57" s="1"/>
  <c r="H33" i="6"/>
  <c r="D33" i="6" l="1"/>
  <c r="D35" i="6" s="1"/>
  <c r="B49" i="57"/>
  <c r="F49" i="57"/>
  <c r="C49" i="57"/>
  <c r="E49" i="57"/>
  <c r="D49" i="57"/>
  <c r="H8" i="39" l="1"/>
  <c r="H24" i="39" s="1"/>
  <c r="G8" i="39"/>
  <c r="G24" i="39" s="1"/>
  <c r="F8" i="39"/>
  <c r="F24" i="39" s="1"/>
  <c r="E8" i="39"/>
  <c r="E24" i="39" s="1"/>
  <c r="G20" i="39"/>
  <c r="E20" i="39"/>
  <c r="D20" i="39"/>
  <c r="D36" i="39" s="1"/>
  <c r="H8" i="36"/>
  <c r="H24" i="36" s="1"/>
  <c r="G8" i="36"/>
  <c r="G24" i="36" s="1"/>
  <c r="F8" i="36"/>
  <c r="F24" i="36" s="1"/>
  <c r="E8" i="36"/>
  <c r="E24" i="36" s="1"/>
  <c r="D8" i="36"/>
  <c r="D24" i="36" s="1"/>
  <c r="H15" i="6"/>
  <c r="G15" i="6"/>
  <c r="F15" i="6"/>
  <c r="E15" i="6"/>
  <c r="D15" i="6"/>
  <c r="D24" i="39"/>
  <c r="E11" i="6"/>
  <c r="E13" i="6" l="1"/>
  <c r="F11" i="6"/>
  <c r="F20" i="39"/>
  <c r="F33" i="39" s="1"/>
  <c r="H20" i="39"/>
  <c r="H35" i="39" s="1"/>
  <c r="D32" i="39"/>
  <c r="E35" i="39"/>
  <c r="D30" i="39"/>
  <c r="D26" i="39"/>
  <c r="D29" i="39"/>
  <c r="D35" i="39"/>
  <c r="E28" i="39"/>
  <c r="D34" i="39"/>
  <c r="D28" i="39"/>
  <c r="G33" i="39"/>
  <c r="G29" i="39"/>
  <c r="G34" i="39"/>
  <c r="G27" i="39"/>
  <c r="E34" i="39"/>
  <c r="G31" i="39"/>
  <c r="G33" i="6"/>
  <c r="G26" i="39"/>
  <c r="G36" i="39"/>
  <c r="G30" i="39"/>
  <c r="E33" i="39"/>
  <c r="G35" i="39"/>
  <c r="D31" i="39"/>
  <c r="D33" i="39"/>
  <c r="D27" i="39"/>
  <c r="E13" i="4"/>
  <c r="F33" i="6"/>
  <c r="E30" i="39"/>
  <c r="E27" i="39"/>
  <c r="E26" i="39"/>
  <c r="E36" i="39"/>
  <c r="G28" i="39"/>
  <c r="G32" i="39"/>
  <c r="E29" i="39"/>
  <c r="E32" i="39"/>
  <c r="E31" i="39"/>
  <c r="E33" i="6"/>
  <c r="F13" i="6" l="1"/>
  <c r="F35" i="6" s="1"/>
  <c r="G11" i="6"/>
  <c r="F32" i="39"/>
  <c r="F35" i="39"/>
  <c r="F27" i="39"/>
  <c r="F29" i="39"/>
  <c r="F26" i="39"/>
  <c r="F30" i="39"/>
  <c r="F34" i="39"/>
  <c r="F36" i="39"/>
  <c r="F31" i="39"/>
  <c r="F28" i="39"/>
  <c r="H36" i="39"/>
  <c r="H34" i="39"/>
  <c r="H32" i="39"/>
  <c r="H27" i="39"/>
  <c r="H31" i="39"/>
  <c r="H30" i="39"/>
  <c r="H26" i="39"/>
  <c r="H33" i="39"/>
  <c r="H29" i="39"/>
  <c r="H28" i="39"/>
  <c r="F20" i="36"/>
  <c r="F31" i="36" s="1"/>
  <c r="H20" i="36"/>
  <c r="H28" i="36" s="1"/>
  <c r="E20" i="36"/>
  <c r="E32" i="36" s="1"/>
  <c r="G20" i="36"/>
  <c r="G34" i="36" s="1"/>
  <c r="D20" i="36"/>
  <c r="D31" i="36" s="1"/>
  <c r="E35" i="6"/>
  <c r="E35" i="4"/>
  <c r="F13" i="4"/>
  <c r="G13" i="6" l="1"/>
  <c r="G35" i="6" s="1"/>
  <c r="H11" i="6"/>
  <c r="B27" i="57" s="1"/>
  <c r="H36" i="36"/>
  <c r="H31" i="36"/>
  <c r="F32" i="36"/>
  <c r="H32" i="36"/>
  <c r="H26" i="36"/>
  <c r="F26" i="36"/>
  <c r="H27" i="36"/>
  <c r="H30" i="36"/>
  <c r="F36" i="36"/>
  <c r="F29" i="36"/>
  <c r="F30" i="36"/>
  <c r="F28" i="36"/>
  <c r="F33" i="36"/>
  <c r="F34" i="36"/>
  <c r="F27" i="36"/>
  <c r="F35" i="36"/>
  <c r="H33" i="36"/>
  <c r="H29" i="36"/>
  <c r="H34" i="36"/>
  <c r="H35" i="36"/>
  <c r="E36" i="36"/>
  <c r="E31" i="36"/>
  <c r="E34" i="36"/>
  <c r="G36" i="36"/>
  <c r="G31" i="36"/>
  <c r="E26" i="36"/>
  <c r="E35" i="36"/>
  <c r="E33" i="36"/>
  <c r="E28" i="36"/>
  <c r="E30" i="36"/>
  <c r="G32" i="36"/>
  <c r="E27" i="36"/>
  <c r="E29" i="36"/>
  <c r="G33" i="36"/>
  <c r="G27" i="36"/>
  <c r="G29" i="36"/>
  <c r="G30" i="36"/>
  <c r="G26" i="36"/>
  <c r="G35" i="36"/>
  <c r="G28" i="36"/>
  <c r="D27" i="36"/>
  <c r="D28" i="36"/>
  <c r="D36" i="36"/>
  <c r="D30" i="36"/>
  <c r="D34" i="36"/>
  <c r="D26" i="36"/>
  <c r="D29" i="36"/>
  <c r="D35" i="36"/>
  <c r="D33" i="36"/>
  <c r="G13" i="4"/>
  <c r="F35" i="4"/>
  <c r="D32" i="36"/>
  <c r="H8" i="6"/>
  <c r="H13" i="6" l="1"/>
  <c r="H35" i="6" s="1"/>
  <c r="B24" i="57"/>
  <c r="D27" i="57"/>
  <c r="E27" i="57"/>
  <c r="F27" i="57"/>
  <c r="C27" i="57"/>
  <c r="G35" i="4"/>
  <c r="H13" i="4"/>
  <c r="H35" i="4" s="1"/>
  <c r="F24" i="57" l="1"/>
  <c r="F29" i="57" s="1"/>
  <c r="F51" i="57" s="1"/>
  <c r="C24" i="57"/>
  <c r="C29" i="57" s="1"/>
  <c r="C51" i="57" s="1"/>
  <c r="D24" i="57"/>
  <c r="D29" i="57" s="1"/>
  <c r="D51" i="57" s="1"/>
  <c r="E24" i="57"/>
  <c r="E29" i="57" s="1"/>
  <c r="E51" i="57" s="1"/>
  <c r="B29" i="57"/>
  <c r="B51" i="57" s="1"/>
</calcChain>
</file>

<file path=xl/sharedStrings.xml><?xml version="1.0" encoding="utf-8"?>
<sst xmlns="http://schemas.openxmlformats.org/spreadsheetml/2006/main" count="7620" uniqueCount="1814">
  <si>
    <t>Mothballed Capacity</t>
  </si>
  <si>
    <t>Mothballed Unit</t>
  </si>
  <si>
    <t>An electric network connected to the ERCOT transmission grid that contains load that is not directly metered by ERCOT (i.e., load that is typically netted with internal generation).</t>
  </si>
  <si>
    <t>Reliability Must-Run (RMR) Unit</t>
  </si>
  <si>
    <t>A generation resource unit operated under the terms of an agreement with ERCOT that would not otherwise be operated except that they are necessary to provide voltage support, stability or management of localized transmission constraints under first contingency criteria.</t>
  </si>
  <si>
    <t>A generation resource that can be connected to either the ERCOT transmission grid or a grid outside the ERCOT Region.</t>
  </si>
  <si>
    <t>List of definitions</t>
  </si>
  <si>
    <t>Definitions</t>
  </si>
  <si>
    <t xml:space="preserve">    </t>
  </si>
  <si>
    <t>FOR PLANNING PURPOSES ONLY</t>
  </si>
  <si>
    <t>Tab</t>
  </si>
  <si>
    <t>Disclaimer</t>
  </si>
  <si>
    <t>Notes</t>
  </si>
  <si>
    <t>SummerFuelTypes</t>
  </si>
  <si>
    <t>SummerSummary</t>
  </si>
  <si>
    <t>WinterSummary</t>
  </si>
  <si>
    <t>WinterFuelTypes</t>
  </si>
  <si>
    <t>SummerCapacities</t>
  </si>
  <si>
    <t>WinterCapacities</t>
  </si>
  <si>
    <t>CDR WORKING PAPER</t>
  </si>
  <si>
    <t>This ERCOT Working Paper has been prepared for specific ERCOT and market participant purposes and has been developed from data provided by ERCOT market participants.  The data may contain errors or become obsolete and thereby affect the conclusions and opinions of the Working Paper.  ERCOT MAKES NO WARRANTY, EXPRESS OR IMPLIED, INCLUDING ANY WARRANTY OF MERCHANTABILITY OR FITNESS FOR ANY PARTICULAR PURPOSE, AND DISCLAIMS ANY AND ALL LIABILITY WITH RESPECT TO THE ACCURACY OF SAME OR THE FITNESS OR APPROPRIATENESS OF SAME FOR ANY PARTICULAR USE.  THIS ERCOT WORKING PAPER IS SUPPLIED WITH ALL FAULTS.  The specific suitability for any use of the Working Paper and its accuracy should be confirmed by each ERCOT market participant that contributed data for this Working Paper.</t>
  </si>
  <si>
    <t>Summer Fuel Types - ERCOT</t>
  </si>
  <si>
    <t>County</t>
  </si>
  <si>
    <t>Hydro</t>
  </si>
  <si>
    <t>Winter Fuel Types - ERCOT</t>
  </si>
  <si>
    <t>In MW</t>
  </si>
  <si>
    <t>Biomass</t>
  </si>
  <si>
    <t>Coal</t>
  </si>
  <si>
    <t>Natural Gas</t>
  </si>
  <si>
    <t>Nuclear</t>
  </si>
  <si>
    <t>Other</t>
  </si>
  <si>
    <t>Wind</t>
  </si>
  <si>
    <t>Total</t>
  </si>
  <si>
    <t>In Percentages</t>
  </si>
  <si>
    <t>Non-Synchronous Tie</t>
  </si>
  <si>
    <t>Fuel</t>
  </si>
  <si>
    <t>BRAUNIG_AVR1_CT1</t>
  </si>
  <si>
    <t>Gas</t>
  </si>
  <si>
    <t>BRAUNIG_AVR1_CT2</t>
  </si>
  <si>
    <t>BRAUNIG_AVR1_ST</t>
  </si>
  <si>
    <t>AMISTAD_AMISTAG1</t>
  </si>
  <si>
    <t>AMISTAD_AMISTAG2</t>
  </si>
  <si>
    <t>ATKINS_ATKINSG7</t>
  </si>
  <si>
    <t>AUSTPL_AUSTING1</t>
  </si>
  <si>
    <t>AUSTPL_AUSTING2</t>
  </si>
  <si>
    <t>DG_SPRIN_4UNITS</t>
  </si>
  <si>
    <t>B_DAVIS_B_DAVIG1</t>
  </si>
  <si>
    <t>B_DAVIS_B_DAVIG2</t>
  </si>
  <si>
    <t>B_DAVIS_B_DAVIG3</t>
  </si>
  <si>
    <t>B_DAVIS_B_DAVIG4</t>
  </si>
  <si>
    <t>BASTEN_GTG1100</t>
  </si>
  <si>
    <t>BASTEN_GTG2100</t>
  </si>
  <si>
    <t>BASTEN_ST0100</t>
  </si>
  <si>
    <t>DG_BIOE_2UNITS</t>
  </si>
  <si>
    <t>BOSQUESW_BSQSU_1</t>
  </si>
  <si>
    <t>BOSQUESW_BSQSU_2</t>
  </si>
  <si>
    <t>BOSQUESW_BSQSU_3</t>
  </si>
  <si>
    <t>BOSQUESW_BSQSU_4</t>
  </si>
  <si>
    <t>BOSQUESW_BSQSU_5</t>
  </si>
  <si>
    <t>BUCHAN_BUCHANG1</t>
  </si>
  <si>
    <t>BUCHAN_BUCHANG2</t>
  </si>
  <si>
    <t>BUCHAN_BUCHANG3</t>
  </si>
  <si>
    <t>FLCNS_UNIT1</t>
  </si>
  <si>
    <t>FLCNS_UNIT2</t>
  </si>
  <si>
    <t>FLCNS_UNIT3</t>
  </si>
  <si>
    <t>CBY_CBY_G1</t>
  </si>
  <si>
    <t>CBY_CBY_G2</t>
  </si>
  <si>
    <t>CBY4_CT41</t>
  </si>
  <si>
    <t>CBY4_CT42</t>
  </si>
  <si>
    <t>CBY4_ST04</t>
  </si>
  <si>
    <t>COLETO_COLETOG1</t>
  </si>
  <si>
    <t>CBEC_GT1</t>
  </si>
  <si>
    <t>CBEC_GT2</t>
  </si>
  <si>
    <t>CBEC_GT3</t>
  </si>
  <si>
    <t>CBEC_GT4</t>
  </si>
  <si>
    <t>CBEC_STG1</t>
  </si>
  <si>
    <t>CBEC_STG2</t>
  </si>
  <si>
    <t>CPSES_UNIT1</t>
  </si>
  <si>
    <t>CPSES_UNIT2</t>
  </si>
  <si>
    <t>DG_MEDIN_1UNIT</t>
  </si>
  <si>
    <t>CVC_CVC_G1</t>
  </si>
  <si>
    <t>CVC_CVC_G2</t>
  </si>
  <si>
    <t>CVC_CVC_G3</t>
  </si>
  <si>
    <t>CVC_CVC_G5</t>
  </si>
  <si>
    <t>DANSBY_DANSBYG1</t>
  </si>
  <si>
    <t>DANSBY_DANSBYG2</t>
  </si>
  <si>
    <t>DANSBY_DANSBYG3</t>
  </si>
  <si>
    <t>DECKER_DPG1</t>
  </si>
  <si>
    <t>DECKER_DPG2</t>
  </si>
  <si>
    <t>DECKER_DPGT_1</t>
  </si>
  <si>
    <t>DECKER_DPGT_2</t>
  </si>
  <si>
    <t>DECKER_DPGT_3</t>
  </si>
  <si>
    <t>DECKER_DPGT_4</t>
  </si>
  <si>
    <t>DCSES_CT10</t>
  </si>
  <si>
    <t>DCSES_CT20</t>
  </si>
  <si>
    <t>DCSES_CT30</t>
  </si>
  <si>
    <t>DCSES_CT40</t>
  </si>
  <si>
    <t>DDPEC_GT1</t>
  </si>
  <si>
    <t>DDPEC_GT2</t>
  </si>
  <si>
    <t>DDPEC_GT3</t>
  </si>
  <si>
    <t>DDPEC_GT4</t>
  </si>
  <si>
    <t>DDPEC_ST1</t>
  </si>
  <si>
    <t>DNDAM_DENISOG1</t>
  </si>
  <si>
    <t>DNDAM_DENISOG2</t>
  </si>
  <si>
    <t>DG_BIO2_4UNITS</t>
  </si>
  <si>
    <t>DG_SCHUM_2UNITS</t>
  </si>
  <si>
    <t>ETCCS_UNIT1</t>
  </si>
  <si>
    <t>ETCCS_CT1</t>
  </si>
  <si>
    <t>FALCON_FALCONG1</t>
  </si>
  <si>
    <t>FALCON_FALCONG2</t>
  </si>
  <si>
    <t>FALCON_FALCONG3</t>
  </si>
  <si>
    <t>FPPYD1_FPP_G1</t>
  </si>
  <si>
    <t>FPPYD1_FPP_G2</t>
  </si>
  <si>
    <t>FPPYD2_FPP_G3</t>
  </si>
  <si>
    <t>FRNYPP_GT11</t>
  </si>
  <si>
    <t>FRNYPP_GT12</t>
  </si>
  <si>
    <t>FRNYPP_GT13</t>
  </si>
  <si>
    <t>FRNYPP_GT21</t>
  </si>
  <si>
    <t>FRNYPP_GT22</t>
  </si>
  <si>
    <t>FRNYPP_GT23</t>
  </si>
  <si>
    <t>FRNYPP_ST10</t>
  </si>
  <si>
    <t>FRNYPP_ST20</t>
  </si>
  <si>
    <t>FREC_GT1</t>
  </si>
  <si>
    <t>FREC_GT2</t>
  </si>
  <si>
    <t>FREC_ST3</t>
  </si>
  <si>
    <t>FREC_GT4</t>
  </si>
  <si>
    <t>FREC_GT5</t>
  </si>
  <si>
    <t>FREC_ST6</t>
  </si>
  <si>
    <t>DG_RDLML_1UNIT</t>
  </si>
  <si>
    <t>DG_LKWDT_2UNITS</t>
  </si>
  <si>
    <t>GIBCRK_GIB_CRG1</t>
  </si>
  <si>
    <t>GRSES_UNIT1</t>
  </si>
  <si>
    <t>GRSES_UNIT2</t>
  </si>
  <si>
    <t>WIRTZ_WIRTZ_G1</t>
  </si>
  <si>
    <t>WIRTZ_WIRTZ_G2</t>
  </si>
  <si>
    <t>GBY_GBYGT73</t>
  </si>
  <si>
    <t>GBY_GBYGT74</t>
  </si>
  <si>
    <t>GBY_GBYGT81</t>
  </si>
  <si>
    <t>GBY_GBYGT82</t>
  </si>
  <si>
    <t>GBY_GBYGT83</t>
  </si>
  <si>
    <t>GBY_GBYGT84</t>
  </si>
  <si>
    <t>GUADG_GAS1</t>
  </si>
  <si>
    <t>GUADG_GAS2</t>
  </si>
  <si>
    <t>GUADG_GAS3</t>
  </si>
  <si>
    <t>GUADG_GAS4</t>
  </si>
  <si>
    <t>GUADG_STM5</t>
  </si>
  <si>
    <t>GUADG_STM6</t>
  </si>
  <si>
    <t>HLSES_UNIT3</t>
  </si>
  <si>
    <t>HLSES_UNIT4</t>
  </si>
  <si>
    <t>HLSES_UNIT5</t>
  </si>
  <si>
    <t>HAYSEN_HAYSENG1</t>
  </si>
  <si>
    <t>HAYSEN_HAYSENG2</t>
  </si>
  <si>
    <t>HAYSEN_HAYSENG3</t>
  </si>
  <si>
    <t>HAYSEN_HAYSENG4</t>
  </si>
  <si>
    <t>DUKE_DUKE_GT1</t>
  </si>
  <si>
    <t>DUKE_DUKE_GT2</t>
  </si>
  <si>
    <t>DUKE_DUKE_ST1</t>
  </si>
  <si>
    <t>INKSDA_INKS_G1</t>
  </si>
  <si>
    <t>CALAVERS_JKS1</t>
  </si>
  <si>
    <t>CALAVERS_JKS2</t>
  </si>
  <si>
    <t>CALAVERS_JTD1</t>
  </si>
  <si>
    <t>CALAVERS_JTD2</t>
  </si>
  <si>
    <t>JACKCNTY_CT1</t>
  </si>
  <si>
    <t>JACKCNTY_CT2</t>
  </si>
  <si>
    <t>JACKCNTY_STG</t>
  </si>
  <si>
    <t>TEN_CT1</t>
  </si>
  <si>
    <t>TEN_STG</t>
  </si>
  <si>
    <t>LHSES_UNIT1</t>
  </si>
  <si>
    <t>LPCCS_CT11</t>
  </si>
  <si>
    <t>LPCCS_CT12</t>
  </si>
  <si>
    <t>LPCCS_CT21</t>
  </si>
  <si>
    <t>LPCCS_CT22</t>
  </si>
  <si>
    <t>LPCCS_UNIT1</t>
  </si>
  <si>
    <t>LPCCS_UNIT2</t>
  </si>
  <si>
    <t>LARDVFTN_G4</t>
  </si>
  <si>
    <t>LARDVFTN_G5</t>
  </si>
  <si>
    <t>LEON_CRK_LCPCT1</t>
  </si>
  <si>
    <t>LEON_CRK_LCPCT2</t>
  </si>
  <si>
    <t>LEON_CRK_LCPCT3</t>
  </si>
  <si>
    <t>LEON_CRK_LCPCT4</t>
  </si>
  <si>
    <t>DG_LWSVL_1UNIT</t>
  </si>
  <si>
    <t>LEG_LEG_G1</t>
  </si>
  <si>
    <t>LEG_LEG_G2</t>
  </si>
  <si>
    <t>LOSTPI_LOSTPGT1</t>
  </si>
  <si>
    <t>LOSTPI_LOSTPGT2</t>
  </si>
  <si>
    <t>LOSTPI_LOSTPST1</t>
  </si>
  <si>
    <t>NEDIN_NEDIN_G1</t>
  </si>
  <si>
    <t>NEDIN_NEDIN_G2</t>
  </si>
  <si>
    <t>NEDIN_NEDIN_G3</t>
  </si>
  <si>
    <t>MARBFA_MARBFAG1</t>
  </si>
  <si>
    <t>MARBFA_MARBFAG2</t>
  </si>
  <si>
    <t>MARSFO_MARSFOG1</t>
  </si>
  <si>
    <t>MARSFO_MARSFOG2</t>
  </si>
  <si>
    <t>MARSFO_MARSFOG3</t>
  </si>
  <si>
    <t>MLSES_UNIT1</t>
  </si>
  <si>
    <t>MLSES_UNIT2</t>
  </si>
  <si>
    <t>MLSES_UNIT3</t>
  </si>
  <si>
    <t>DG_MCQUE_5UNITS</t>
  </si>
  <si>
    <t>MDANP_CT1</t>
  </si>
  <si>
    <t>MDANP_CT2</t>
  </si>
  <si>
    <t>MDANP_CT3</t>
  </si>
  <si>
    <t>MDANP_CT4</t>
  </si>
  <si>
    <t>MDANP_CT5</t>
  </si>
  <si>
    <t>MDANP_CT6</t>
  </si>
  <si>
    <t>MGSES_CT1</t>
  </si>
  <si>
    <t>MGSES_CT2</t>
  </si>
  <si>
    <t>MGSES_CT3</t>
  </si>
  <si>
    <t>MGSES_CT4</t>
  </si>
  <si>
    <t>MGSES_CT5</t>
  </si>
  <si>
    <t>MGSES_CT6</t>
  </si>
  <si>
    <t>MCSES_UNIT6</t>
  </si>
  <si>
    <t>MCSES_UNIT7</t>
  </si>
  <si>
    <t>MCSES_UNIT8</t>
  </si>
  <si>
    <t>NUECES_B_NUECESG7</t>
  </si>
  <si>
    <t>NUECES_B_NUECESG8</t>
  </si>
  <si>
    <t>NUECES_B_NUECESG9</t>
  </si>
  <si>
    <t>CALAVERS_OWS1</t>
  </si>
  <si>
    <t>CALAVERS_OWS2</t>
  </si>
  <si>
    <t>OECCS_CT11</t>
  </si>
  <si>
    <t>OECCS_CT12</t>
  </si>
  <si>
    <t>OECCS_CT21</t>
  </si>
  <si>
    <t>OECCS_CT22</t>
  </si>
  <si>
    <t>OECCS_UNIT1</t>
  </si>
  <si>
    <t>OECCS_UNIT2</t>
  </si>
  <si>
    <t>OKLA_OKLA_G1</t>
  </si>
  <si>
    <t>TNSKA_GT1</t>
  </si>
  <si>
    <t>TNSKA_GT2</t>
  </si>
  <si>
    <t>TNSKA_STG</t>
  </si>
  <si>
    <t>PB2SES_CT1</t>
  </si>
  <si>
    <t>PB2SES_CT2</t>
  </si>
  <si>
    <t>PB2SES_CT3</t>
  </si>
  <si>
    <t>PB2SES_CT4</t>
  </si>
  <si>
    <t>PB2SES_CT5</t>
  </si>
  <si>
    <t>STEAM_STEAM_2</t>
  </si>
  <si>
    <t>STEAM_STEAM_3</t>
  </si>
  <si>
    <t>QALSW_GT2</t>
  </si>
  <si>
    <t>QALSW_GT3</t>
  </si>
  <si>
    <t>QALSW_STG1</t>
  </si>
  <si>
    <t>QALSW_STG2</t>
  </si>
  <si>
    <t>QALSW_GT1</t>
  </si>
  <si>
    <t>QALSW_GT4</t>
  </si>
  <si>
    <t>MIL_MILLERG1</t>
  </si>
  <si>
    <t>MIL_MILLERG2</t>
  </si>
  <si>
    <t>MIL_MILLERG3</t>
  </si>
  <si>
    <t>MIL_MILLERG4</t>
  </si>
  <si>
    <t>MIL_MILLERG5</t>
  </si>
  <si>
    <t>OLINGR_OLING_1</t>
  </si>
  <si>
    <t>OLINGR_OLING_2</t>
  </si>
  <si>
    <t>OLINGR_OLING_3</t>
  </si>
  <si>
    <t>OLINGR_OLING_4</t>
  </si>
  <si>
    <t>RAYBURN_RAYBURG1</t>
  </si>
  <si>
    <t>RAYBURN_RAYBURG10</t>
  </si>
  <si>
    <t>RAYBURN_RAYBURG2</t>
  </si>
  <si>
    <t>RAYBURN_RAYBURG7</t>
  </si>
  <si>
    <t>RAYBURN_RAYBURG8</t>
  </si>
  <si>
    <t>RAYBURN_RAYBURG9</t>
  </si>
  <si>
    <t>RIONOG_CT1</t>
  </si>
  <si>
    <t>RIONOG_CT2</t>
  </si>
  <si>
    <t>RIONOG_CT3</t>
  </si>
  <si>
    <t>RIONOG_ST1</t>
  </si>
  <si>
    <t>SRB_SRB_G1</t>
  </si>
  <si>
    <t>SRB_SRB_G2</t>
  </si>
  <si>
    <t>SJS_SJS_G1</t>
  </si>
  <si>
    <t>SJS_SJS_G2</t>
  </si>
  <si>
    <t>SANDHSYD_SH1</t>
  </si>
  <si>
    <t>SANDHSYD_SH2</t>
  </si>
  <si>
    <t>SANDHSYD_SH3</t>
  </si>
  <si>
    <t>SANDHSYD_SH4</t>
  </si>
  <si>
    <t>SANDHSYD_SH_5A</t>
  </si>
  <si>
    <t>SANDHSYD_SH_5C</t>
  </si>
  <si>
    <t>SILASRAY_SILAS_10</t>
  </si>
  <si>
    <t>SILASRAY_SILAS_6</t>
  </si>
  <si>
    <t>SILASRAY_SILAS_9</t>
  </si>
  <si>
    <t>GIDEON_GIDEONG1</t>
  </si>
  <si>
    <t>GIDEON_GIDEONG2</t>
  </si>
  <si>
    <t>GIDEON_GIDEONG3</t>
  </si>
  <si>
    <t>STP_STP_G1</t>
  </si>
  <si>
    <t>STP_STP_G2</t>
  </si>
  <si>
    <t>SCSES_UNIT2</t>
  </si>
  <si>
    <t>THW_THWST_3</t>
  </si>
  <si>
    <t>THW_THWGT31</t>
  </si>
  <si>
    <t>THW_THWGT32</t>
  </si>
  <si>
    <t>THW_THWGT33</t>
  </si>
  <si>
    <t>THW_THWGT34</t>
  </si>
  <si>
    <t>THW_THWST_4</t>
  </si>
  <si>
    <t>THW_THWGT41</t>
  </si>
  <si>
    <t>THW_THWGT42</t>
  </si>
  <si>
    <t>THW_THWGT43</t>
  </si>
  <si>
    <t>THW_THWGT44</t>
  </si>
  <si>
    <t>THW_THWGT51</t>
  </si>
  <si>
    <t>THW_THWGT52</t>
  </si>
  <si>
    <t>THW_THWGT53</t>
  </si>
  <si>
    <t>THW_THWGT54</t>
  </si>
  <si>
    <t>THW_THWGT55</t>
  </si>
  <si>
    <t>THW_THWGT56</t>
  </si>
  <si>
    <t>THW_THWGT_1</t>
  </si>
  <si>
    <t>DG_WALZE_4UNITS</t>
  </si>
  <si>
    <t>TXCTY_CTA</t>
  </si>
  <si>
    <t>TXCTY_CTB</t>
  </si>
  <si>
    <t>TXCTY_CTC</t>
  </si>
  <si>
    <t>TXCTY_ST</t>
  </si>
  <si>
    <t>TGF_TGFGT_1</t>
  </si>
  <si>
    <t>TRSES_UNIT6</t>
  </si>
  <si>
    <t>DG_KLBRG_1UNIT</t>
  </si>
  <si>
    <t>TNP_ONE_TNP_O_1</t>
  </si>
  <si>
    <t>TNP_ONE_TNP_O_2</t>
  </si>
  <si>
    <t>BRAUNIG_VHB1</t>
  </si>
  <si>
    <t>BRAUNIG_VHB2</t>
  </si>
  <si>
    <t>BRAUNIG_VHB3</t>
  </si>
  <si>
    <t>VICTORIA_VICTORG5</t>
  </si>
  <si>
    <t>VICTORIA_VICTORG6</t>
  </si>
  <si>
    <t>WAP_WAP_G1</t>
  </si>
  <si>
    <t>WAP_WAP_G2</t>
  </si>
  <si>
    <t>WAP_WAP_G3</t>
  </si>
  <si>
    <t>WAP_WAP_G4</t>
  </si>
  <si>
    <t>WAP_WAP_G5</t>
  </si>
  <si>
    <t>WAP_WAP_G6</t>
  </si>
  <si>
    <t>WAP_WAP_G7</t>
  </si>
  <si>
    <t>WAP_WAP_G8</t>
  </si>
  <si>
    <t>WAP_WAPGT_1</t>
  </si>
  <si>
    <t>WND_WHITNEY1</t>
  </si>
  <si>
    <t>WND_WHITNEY2</t>
  </si>
  <si>
    <t>WFCOGEN_UNIT1</t>
  </si>
  <si>
    <t>WFCOGEN_UNIT2</t>
  </si>
  <si>
    <t>WFCOGEN_UNIT3</t>
  </si>
  <si>
    <t>WFCOGEN_UNIT4</t>
  </si>
  <si>
    <t>WIPOPA_WPP_G1</t>
  </si>
  <si>
    <t>WIPOPA_WPP_G2</t>
  </si>
  <si>
    <t>WIPOPA_WPP_G3</t>
  </si>
  <si>
    <t>WIPOPA_WPP_G4</t>
  </si>
  <si>
    <t>WCPP_CT1</t>
  </si>
  <si>
    <t>WCPP_CT2</t>
  </si>
  <si>
    <t>WCPP_ST1</t>
  </si>
  <si>
    <t>WHCCS_CT1</t>
  </si>
  <si>
    <t>WHCCS_CT2</t>
  </si>
  <si>
    <t>WHCCS_STG</t>
  </si>
  <si>
    <t>KMCHI_1CT101</t>
  </si>
  <si>
    <t>KMCHI_1CT201</t>
  </si>
  <si>
    <t>KMCHI_1ST</t>
  </si>
  <si>
    <t>KMCHI_2CT101</t>
  </si>
  <si>
    <t>KMCHI_2CT201</t>
  </si>
  <si>
    <t>KMCHI_2ST</t>
  </si>
  <si>
    <t>FTR_FTR_G1</t>
  </si>
  <si>
    <t>FTR_FTR_G2</t>
  </si>
  <si>
    <t>FTR_FTR_G3</t>
  </si>
  <si>
    <t>FTR_FTR_G4</t>
  </si>
  <si>
    <t>TGCCS_CT1</t>
  </si>
  <si>
    <t>TGCCS_CT2</t>
  </si>
  <si>
    <t>TGCCS_CT3</t>
  </si>
  <si>
    <t>TGCCS_UNIT4</t>
  </si>
  <si>
    <t>BRTSW_BCW1</t>
  </si>
  <si>
    <t>BUFF_GAP_UNIT1</t>
  </si>
  <si>
    <t>BUFF_GAP_UNIT3</t>
  </si>
  <si>
    <t>BULLCRK_WND1</t>
  </si>
  <si>
    <t>BULLCRK_WND2</t>
  </si>
  <si>
    <t>CALLAHAN_WND1</t>
  </si>
  <si>
    <t>CSEC_CSECG1</t>
  </si>
  <si>
    <t>CSEC_CSECG2</t>
  </si>
  <si>
    <t>CAPRIDGE_CR1</t>
  </si>
  <si>
    <t>CAPRIDGE_CR3</t>
  </si>
  <si>
    <t>CAPRIDGE_CR2</t>
  </si>
  <si>
    <t>CAPRIDG4_CR4</t>
  </si>
  <si>
    <t>INDNENR_INDNENR</t>
  </si>
  <si>
    <t>INDNENR_INDNENR_2</t>
  </si>
  <si>
    <t>ELB_ELBCREEK</t>
  </si>
  <si>
    <t>MCDLD_FCW1</t>
  </si>
  <si>
    <t>GOAT_GOATWIND</t>
  </si>
  <si>
    <t>BRAZ_WND_WND1</t>
  </si>
  <si>
    <t>BRAZ_WND_WND2</t>
  </si>
  <si>
    <t>TGW_T1</t>
  </si>
  <si>
    <t>TGW_T2</t>
  </si>
  <si>
    <t>HWF_HWFG1</t>
  </si>
  <si>
    <t>H_HOLLOW_WND1</t>
  </si>
  <si>
    <t>HHOLLOW4_WND1</t>
  </si>
  <si>
    <t>HHOLLOW3_WND_1</t>
  </si>
  <si>
    <t>HHOLLOW2_WIND1</t>
  </si>
  <si>
    <t>INDL_INADALE1</t>
  </si>
  <si>
    <t>INDNNWP_INDNNWP</t>
  </si>
  <si>
    <t>KING_NE_KINGNE</t>
  </si>
  <si>
    <t>KING_NW_KINGNW</t>
  </si>
  <si>
    <t>KING_SE_KINGSE</t>
  </si>
  <si>
    <t>KING_SW_KINGSW</t>
  </si>
  <si>
    <t>LGD_LANGFORD</t>
  </si>
  <si>
    <t>LONEWOLF_G1</t>
  </si>
  <si>
    <t>LONEWOLF_G2</t>
  </si>
  <si>
    <t>MWEC_G1</t>
  </si>
  <si>
    <t>LNCRK_G83</t>
  </si>
  <si>
    <t>NWF_NWF1</t>
  </si>
  <si>
    <t>OWF_OWF</t>
  </si>
  <si>
    <t>PC_NORTH_PANTHER1</t>
  </si>
  <si>
    <t>PC_SOUTH_PANTHER2</t>
  </si>
  <si>
    <t>WOODWRD1_WOODWRD1</t>
  </si>
  <si>
    <t>WOODWRD2_WOODWRD2</t>
  </si>
  <si>
    <t>PENA_UNIT1</t>
  </si>
  <si>
    <t>PENA_UNIT2</t>
  </si>
  <si>
    <t>LNCRK2_G871</t>
  </si>
  <si>
    <t>LNCRK2_G872</t>
  </si>
  <si>
    <t>PYR_PYRON1</t>
  </si>
  <si>
    <t>RDCANYON_RDCNY1</t>
  </si>
  <si>
    <t>TKWSW1_ROSCOE</t>
  </si>
  <si>
    <t>MCDLD_SBW1</t>
  </si>
  <si>
    <t>KEO_KEO_SM1</t>
  </si>
  <si>
    <t>FLTCK_SSI</t>
  </si>
  <si>
    <t>ENAS_ENA1</t>
  </si>
  <si>
    <t>STWF_T1</t>
  </si>
  <si>
    <t>SWEC_G1</t>
  </si>
  <si>
    <t>SWEETWND_WND1</t>
  </si>
  <si>
    <t>SWEETWN2_WND24</t>
  </si>
  <si>
    <t>SWEETWN2_WND2</t>
  </si>
  <si>
    <t>SWEETWN4_WND5</t>
  </si>
  <si>
    <t>SWEETWN4_WND4B</t>
  </si>
  <si>
    <t>SWEETWN4_WND4A</t>
  </si>
  <si>
    <t>SGMTN_SIGNALMT</t>
  </si>
  <si>
    <t>TRENT_TRENT</t>
  </si>
  <si>
    <t>DG_ROSC2_1UNIT</t>
  </si>
  <si>
    <t>TTWEC_G1</t>
  </si>
  <si>
    <t>SW_MESA_SW_MESA</t>
  </si>
  <si>
    <t>WEC_WECG1</t>
  </si>
  <si>
    <t>WHTTAIL_WR1</t>
  </si>
  <si>
    <t>PAP1_PAP1</t>
  </si>
  <si>
    <t>PC_SOUTH_PANTHER3</t>
  </si>
  <si>
    <t>Solar</t>
  </si>
  <si>
    <t>SANDHSYD_SH6</t>
  </si>
  <si>
    <t>SANDHSYD_SH7</t>
  </si>
  <si>
    <t>OGSES_UNIT2</t>
  </si>
  <si>
    <t>BRAUNIG_VHB6CT5</t>
  </si>
  <si>
    <t>BRAUNIG_VHB6CT6</t>
  </si>
  <si>
    <t>BRAUNIG_VHB6CT7</t>
  </si>
  <si>
    <t>BRAUNIG_VHB6CT8</t>
  </si>
  <si>
    <t>AZ_AZ_G1</t>
  </si>
  <si>
    <t>AZ_AZ_G2</t>
  </si>
  <si>
    <t>AZ_AZ_G3</t>
  </si>
  <si>
    <t>AZ_AZ_G4</t>
  </si>
  <si>
    <r>
      <t>Switchable Uni</t>
    </r>
    <r>
      <rPr>
        <sz val="10"/>
        <rFont val="Arial"/>
        <family val="2"/>
      </rPr>
      <t>t</t>
    </r>
  </si>
  <si>
    <t>OGSES_UNIT1A</t>
  </si>
  <si>
    <t>PSG_PSG_GT2</t>
  </si>
  <si>
    <t>PSG_PSG_GT3</t>
  </si>
  <si>
    <t>PSG_PSG_ST2</t>
  </si>
  <si>
    <t>BVE_UNIT1</t>
  </si>
  <si>
    <t>BVE_UNIT2</t>
  </si>
  <si>
    <t>BVE_UNIT3</t>
  </si>
  <si>
    <t>STEAM1A_STEAM_1</t>
  </si>
  <si>
    <t>STEAM_ENGINE_1</t>
  </si>
  <si>
    <t>STEAM_ENGINE_2</t>
  </si>
  <si>
    <t>STEAM_ENGINE_3</t>
  </si>
  <si>
    <t>CHAMPION_UNIT1</t>
  </si>
  <si>
    <t>CEDROHIL_CHW1</t>
  </si>
  <si>
    <t>GOAT_GOATWIN2</t>
  </si>
  <si>
    <t>COTTON_PAP2</t>
  </si>
  <si>
    <t>SCSES_UNIT1A</t>
  </si>
  <si>
    <t>LONEWOLF_G3</t>
  </si>
  <si>
    <t>LONEWOLF_G4</t>
  </si>
  <si>
    <t>Forecast Zone</t>
  </si>
  <si>
    <t>LRs (Load Resources)</t>
  </si>
  <si>
    <t>JCKCNTY2_CT3</t>
  </si>
  <si>
    <t>JCKCNTY2_CT4</t>
  </si>
  <si>
    <t>DG_VALL1_1UNIT</t>
  </si>
  <si>
    <t>DG_VALL2_1UNIT</t>
  </si>
  <si>
    <t>WEBBER_S_WSP1</t>
  </si>
  <si>
    <t>JCKCNTY2_ST2</t>
  </si>
  <si>
    <t>NACPW_UNIT1</t>
  </si>
  <si>
    <t>DG_FREIH_2UNITS</t>
  </si>
  <si>
    <t>DG_MKNSW_2UNITS</t>
  </si>
  <si>
    <t>DG_WSTHL_3UNITS</t>
  </si>
  <si>
    <t>DG_BROOK_1UNIT</t>
  </si>
  <si>
    <t>DG_NUECE_6UNITS</t>
  </si>
  <si>
    <t>KEO_SHRBINO2</t>
  </si>
  <si>
    <t>TRINITY_TH1_BUS1</t>
  </si>
  <si>
    <t>TRINITY_TH1_BUS2</t>
  </si>
  <si>
    <t>REDFISH_MV1A</t>
  </si>
  <si>
    <t>REDFISH_MV1B</t>
  </si>
  <si>
    <t>DG_SOME1_1UNIT</t>
  </si>
  <si>
    <t>DG_SOME2_1UNIT</t>
  </si>
  <si>
    <t>Executive Summary</t>
  </si>
  <si>
    <t>Synopsis of considerations for this report</t>
  </si>
  <si>
    <t>PEARSAL2_AGR_A</t>
  </si>
  <si>
    <t>PEARSAL2_AGR_B</t>
  </si>
  <si>
    <t>PEARSAL2_AGR_C</t>
  </si>
  <si>
    <t>PEARSAL2_AGR_D</t>
  </si>
  <si>
    <t>Storage</t>
  </si>
  <si>
    <t>DC_S</t>
  </si>
  <si>
    <t>DC_E</t>
  </si>
  <si>
    <t>DC_L</t>
  </si>
  <si>
    <t>DC_N</t>
  </si>
  <si>
    <t>DC_R</t>
  </si>
  <si>
    <t>BCATWIND_WIND_1</t>
  </si>
  <si>
    <t>BUFF_GAP_UNIT2_1</t>
  </si>
  <si>
    <t>BUFF_GAP_UNIT2_2</t>
  </si>
  <si>
    <t>PENA3_UNIT3</t>
  </si>
  <si>
    <t>SENATEWD_UNIT1</t>
  </si>
  <si>
    <t>SWEETWN3_WND3A</t>
  </si>
  <si>
    <t>SWEETWN3_WND3B</t>
  </si>
  <si>
    <t>MOZART_WIND_1</t>
  </si>
  <si>
    <t>EXGNWTL_WIND_1</t>
  </si>
  <si>
    <t>ANACACHO_ANA</t>
  </si>
  <si>
    <t>13INR0010a</t>
  </si>
  <si>
    <t>11INR0054</t>
  </si>
  <si>
    <t>SCES_UNIT1</t>
  </si>
  <si>
    <t>NWF_NBS</t>
  </si>
  <si>
    <t>DC_R2</t>
  </si>
  <si>
    <t>COUNTY</t>
  </si>
  <si>
    <t>NORTH</t>
  </si>
  <si>
    <t>HOUSTON</t>
  </si>
  <si>
    <t>SOUTH</t>
  </si>
  <si>
    <t>WEST</t>
  </si>
  <si>
    <t>PANDA_S_SHER1CT1</t>
  </si>
  <si>
    <t>PANDA_S_SHER1CT2</t>
  </si>
  <si>
    <t>PANDA_S_SHER1ST1</t>
  </si>
  <si>
    <t>CAMERON</t>
  </si>
  <si>
    <t>PANDA_T1_TMPL1CT1</t>
  </si>
  <si>
    <t>PANDA_T1_TMPL1CT2</t>
  </si>
  <si>
    <t>PANDA_T1_TMPL1ST1</t>
  </si>
  <si>
    <t>OCI_ALM1_UNIT1</t>
  </si>
  <si>
    <t>KENT</t>
  </si>
  <si>
    <t>BASTROP</t>
  </si>
  <si>
    <t>DDPEC_GT6</t>
  </si>
  <si>
    <t>FERGCC_FERGGT1</t>
  </si>
  <si>
    <t>FERGCC_FERGGT2</t>
  </si>
  <si>
    <t>FERGCC_FERGST1</t>
  </si>
  <si>
    <t>TEXAS GULF SULPHUR</t>
  </si>
  <si>
    <t>COLETO CREEK</t>
  </si>
  <si>
    <t>KINNEY</t>
  </si>
  <si>
    <t>BLSUMMIT_BLSMT1_5</t>
  </si>
  <si>
    <t>BLSUMMIT_BLSMT1_6</t>
  </si>
  <si>
    <t>GOAT WIND</t>
  </si>
  <si>
    <t>GWEC_GWEC_G1</t>
  </si>
  <si>
    <t>LV1_LV1A</t>
  </si>
  <si>
    <t>LV1_LV1B</t>
  </si>
  <si>
    <t>WILLACY</t>
  </si>
  <si>
    <t>EASTLAND</t>
  </si>
  <si>
    <t>BORDEN</t>
  </si>
  <si>
    <t>SWEETWATER WIND 1</t>
  </si>
  <si>
    <t>12INR0029</t>
  </si>
  <si>
    <t>11INR0062</t>
  </si>
  <si>
    <t xml:space="preserve"> Project Name</t>
  </si>
  <si>
    <t>COLLIN</t>
  </si>
  <si>
    <t>NOLAN</t>
  </si>
  <si>
    <t>BEXAR</t>
  </si>
  <si>
    <t>ACACIA SOLAR</t>
  </si>
  <si>
    <t>ACACIA_UNIT_1</t>
  </si>
  <si>
    <t>Switchable Capacity Unavailable to ERCOT</t>
  </si>
  <si>
    <t>Total Mothballed Capacity</t>
  </si>
  <si>
    <t>ZONE</t>
  </si>
  <si>
    <t>JACK</t>
  </si>
  <si>
    <t>FUEL</t>
  </si>
  <si>
    <t>Switchable Capacity, MW</t>
  </si>
  <si>
    <t>Available Mothballed Capacity, MW</t>
  </si>
  <si>
    <t>NACOGDOCHES POWER</t>
  </si>
  <si>
    <t>TRINITY OAKS LFG</t>
  </si>
  <si>
    <t>EAGLE PASS HYDRO</t>
  </si>
  <si>
    <t>AMISTAD HYDRO 1</t>
  </si>
  <si>
    <t>AMISTAD HYDRO 2</t>
  </si>
  <si>
    <t>DENISON DAM 1</t>
  </si>
  <si>
    <t>DENISON DAM 2</t>
  </si>
  <si>
    <t>FALCON HYDRO 1</t>
  </si>
  <si>
    <t>FALCON HYDRO 2</t>
  </si>
  <si>
    <t>FALCON HYDRO 3</t>
  </si>
  <si>
    <t>CALLAHAN WIND</t>
  </si>
  <si>
    <t>CAPRICORN RIDGE WIND 1</t>
  </si>
  <si>
    <t>CAPRICORN RIDGE WIND 2</t>
  </si>
  <si>
    <t>CAPRICORN RIDGE WIND 3</t>
  </si>
  <si>
    <t>CAPRICORN RIDGE WIND 4</t>
  </si>
  <si>
    <t>GOAT WIND 2</t>
  </si>
  <si>
    <t>GULF WIND I</t>
  </si>
  <si>
    <t>GULF WIND II</t>
  </si>
  <si>
    <t>HARBOR WIND</t>
  </si>
  <si>
    <t>HORSE HOLLOW WIND 1</t>
  </si>
  <si>
    <t>HORSE HOLLOW WIND 2</t>
  </si>
  <si>
    <t>HORSE HOLLOW WIND 3</t>
  </si>
  <si>
    <t>HORSE HOLLOW WIND 4</t>
  </si>
  <si>
    <t>LANGFORD WIND POWER</t>
  </si>
  <si>
    <t>LORAINE WINDPARK I</t>
  </si>
  <si>
    <t>LORAINE WINDPARK II</t>
  </si>
  <si>
    <t>LORAINE WINDPARK III</t>
  </si>
  <si>
    <t>LORAINE WINDPARK IV</t>
  </si>
  <si>
    <t>LOS VIENTOS WIND I</t>
  </si>
  <si>
    <t>LOS VIENTOS WIND II</t>
  </si>
  <si>
    <t>STANTON WIND ENERGY</t>
  </si>
  <si>
    <t>TSTC WEST TEXAS WIND</t>
  </si>
  <si>
    <t>WHIRLWIND ENERGY</t>
  </si>
  <si>
    <t>FERGUSON REPLACEMENT CTG1</t>
  </si>
  <si>
    <t>FERGUSON REPLACEMENT CTG2</t>
  </si>
  <si>
    <t>FERGUSON REPLACEMENT STG</t>
  </si>
  <si>
    <t>BLUE SUMMIT WIND 5</t>
  </si>
  <si>
    <t>BLUE SUMMIT WIND 6</t>
  </si>
  <si>
    <t>GOLDTHWAITE WIND 1</t>
  </si>
  <si>
    <t>SPINNING SPUR WIND TWO</t>
  </si>
  <si>
    <t>MIDWAY FARMS WIND</t>
  </si>
  <si>
    <t>COMANCHE RUN WIND</t>
  </si>
  <si>
    <t>RANDALL</t>
  </si>
  <si>
    <t>WIND</t>
  </si>
  <si>
    <t>NWF_NWF2</t>
  </si>
  <si>
    <t>TRAVIS</t>
  </si>
  <si>
    <t>SOLAR</t>
  </si>
  <si>
    <t>GRAY</t>
  </si>
  <si>
    <t>NUECES</t>
  </si>
  <si>
    <t>COMANCHE</t>
  </si>
  <si>
    <t>CASTRO</t>
  </si>
  <si>
    <t>SSPURTWO_WIND_1</t>
  </si>
  <si>
    <t>BELL</t>
  </si>
  <si>
    <t>GAS</t>
  </si>
  <si>
    <t>PARMER</t>
  </si>
  <si>
    <t>CLAY</t>
  </si>
  <si>
    <t>KENEDY</t>
  </si>
  <si>
    <t>SWISHER</t>
  </si>
  <si>
    <t>STARR</t>
  </si>
  <si>
    <t>ARCHER</t>
  </si>
  <si>
    <t>Switchable Capacity Total</t>
  </si>
  <si>
    <t>Operational Capacity Total (Hydro)</t>
  </si>
  <si>
    <t>OLDHAM</t>
  </si>
  <si>
    <t>PANHANDLE</t>
  </si>
  <si>
    <t>PECOS</t>
  </si>
  <si>
    <t>CARSON</t>
  </si>
  <si>
    <t>MCLENNAN</t>
  </si>
  <si>
    <t>ECTOR</t>
  </si>
  <si>
    <t>COAL</t>
  </si>
  <si>
    <t>MILLS</t>
  </si>
  <si>
    <t>FLOYD</t>
  </si>
  <si>
    <t>BRISCOE</t>
  </si>
  <si>
    <t>GLASSCOCK</t>
  </si>
  <si>
    <t>NUCLEAR</t>
  </si>
  <si>
    <t>STORAGE</t>
  </si>
  <si>
    <t>BIOMASS</t>
  </si>
  <si>
    <t>HYDRO</t>
  </si>
  <si>
    <t>OTHER</t>
  </si>
  <si>
    <t>WISE</t>
  </si>
  <si>
    <t>GRIMES</t>
  </si>
  <si>
    <t>KAUFMAN</t>
  </si>
  <si>
    <t>An agreement that sets forth requirements for physical connection between an eligible transmission service customer and a transmission or distribution service provider.</t>
  </si>
  <si>
    <t>FORT BEND</t>
  </si>
  <si>
    <t>PRESIDIO</t>
  </si>
  <si>
    <t>WILBARGER</t>
  </si>
  <si>
    <t>HARRIS</t>
  </si>
  <si>
    <t>JIM HOGG</t>
  </si>
  <si>
    <t>MITCHELL</t>
  </si>
  <si>
    <t>DICKENS</t>
  </si>
  <si>
    <t>HOWARD</t>
  </si>
  <si>
    <t>SHACKELFORD</t>
  </si>
  <si>
    <t>SAN PATRICIO</t>
  </si>
  <si>
    <t>MARTIN</t>
  </si>
  <si>
    <t>SCURRY</t>
  </si>
  <si>
    <t>UPTON</t>
  </si>
  <si>
    <t>TOM GREEN</t>
  </si>
  <si>
    <t>TAYLOR</t>
  </si>
  <si>
    <t>STERLING</t>
  </si>
  <si>
    <t>WEBB</t>
  </si>
  <si>
    <t>CALLAHAN</t>
  </si>
  <si>
    <t>YOUNG</t>
  </si>
  <si>
    <t>COOKE</t>
  </si>
  <si>
    <t>RUSK</t>
  </si>
  <si>
    <t>FREESTONE</t>
  </si>
  <si>
    <t>GOLIAD</t>
  </si>
  <si>
    <t>FAYETTE</t>
  </si>
  <si>
    <t>LIMESTONE</t>
  </si>
  <si>
    <t>ROBERTSON</t>
  </si>
  <si>
    <t>DENTON</t>
  </si>
  <si>
    <t>ELLIS</t>
  </si>
  <si>
    <t>ATASCOSA</t>
  </si>
  <si>
    <t>BRAZOS</t>
  </si>
  <si>
    <t>FANNIN</t>
  </si>
  <si>
    <t>MAVERICK</t>
  </si>
  <si>
    <t>COMAL</t>
  </si>
  <si>
    <t>BOSQUE</t>
  </si>
  <si>
    <t>BURNET</t>
  </si>
  <si>
    <t>CHAMBERS</t>
  </si>
  <si>
    <t>LLANO</t>
  </si>
  <si>
    <t>GRAYSON</t>
  </si>
  <si>
    <t>VAL VERDE</t>
  </si>
  <si>
    <t>GUADALUPE</t>
  </si>
  <si>
    <t>WHARTON</t>
  </si>
  <si>
    <t>GONZALES</t>
  </si>
  <si>
    <t>GALVESTON</t>
  </si>
  <si>
    <t>HOOD</t>
  </si>
  <si>
    <t>HUNT</t>
  </si>
  <si>
    <t>TARRANT</t>
  </si>
  <si>
    <t>HAYS</t>
  </si>
  <si>
    <t>JOHNSON</t>
  </si>
  <si>
    <t>DALLAS</t>
  </si>
  <si>
    <t>LAMAR</t>
  </si>
  <si>
    <t>WICHITA</t>
  </si>
  <si>
    <t>PARKER</t>
  </si>
  <si>
    <t>ANGELINA</t>
  </si>
  <si>
    <t>NACOGDOCHES</t>
  </si>
  <si>
    <t>SOMERVELL</t>
  </si>
  <si>
    <t>MATAGORDA</t>
  </si>
  <si>
    <t>FRIO</t>
  </si>
  <si>
    <t>VICTORIA</t>
  </si>
  <si>
    <t>HENDERSON</t>
  </si>
  <si>
    <t>HIDALGO</t>
  </si>
  <si>
    <t>WARD</t>
  </si>
  <si>
    <t>CHEROKEE</t>
  </si>
  <si>
    <t>PALO PINTO</t>
  </si>
  <si>
    <t>Any non-synchronous transmission interconnection between ERCOT and non-ERCOT electric power systems.</t>
  </si>
  <si>
    <t>Capacity MW</t>
  </si>
  <si>
    <t>UNIT NAME</t>
  </si>
  <si>
    <t>UNIT CODE</t>
  </si>
  <si>
    <t>FT. BEND</t>
  </si>
  <si>
    <t>BASTROP ENERGY CENTER CTG 1</t>
  </si>
  <si>
    <t>BASTROP ENERGY CENTER CTG 2</t>
  </si>
  <si>
    <t>BRAZOS VALLEY CTG 1</t>
  </si>
  <si>
    <t>BRAZOS VALLEY CTG 2</t>
  </si>
  <si>
    <t>BRAZOS VALLEY STG 3</t>
  </si>
  <si>
    <t>COLORADO BEND ENERGY CENTER CTG 1</t>
  </si>
  <si>
    <t>COLORADO BEND ENERGY CENTER CTG 2</t>
  </si>
  <si>
    <t>COLORADO BEND ENERGY CENTER CTG 3</t>
  </si>
  <si>
    <t>COLORADO BEND ENERGY CENTER CTG 4</t>
  </si>
  <si>
    <t>COLORADO BEND ENERGY CENTER STG 1</t>
  </si>
  <si>
    <t>COLORADO BEND ENERGY CENTER STG 2</t>
  </si>
  <si>
    <t>CVC CHANNELVIEW CTG 1</t>
  </si>
  <si>
    <t>CVC CHANNELVIEW CTG 2</t>
  </si>
  <si>
    <t>CVC CHANNELVIEW CTG 3</t>
  </si>
  <si>
    <t>CVC CHANNELVIEW STG 5</t>
  </si>
  <si>
    <t>DEER PARK ENERGY CENTER CTG 1</t>
  </si>
  <si>
    <t>DEER PARK ENERGY CENTER CTG 2</t>
  </si>
  <si>
    <t>DEER PARK ENERGY CENTER CTG 3</t>
  </si>
  <si>
    <t>DEER PARK ENERGY CENTER CTG 4</t>
  </si>
  <si>
    <t>DEER PARK ENERGY CENTER STG</t>
  </si>
  <si>
    <t>ENNIS POWER STATION STG 1</t>
  </si>
  <si>
    <t>ENNIS POWER STATION CTG 2</t>
  </si>
  <si>
    <t>FORNEY ENERGY CENTER CTG 11</t>
  </si>
  <si>
    <t>FORNEY ENERGY CENTER CTG 12</t>
  </si>
  <si>
    <t>FORNEY ENERGY CENTER CTG 13</t>
  </si>
  <si>
    <t>FORNEY ENERGY CENTER CTG 21</t>
  </si>
  <si>
    <t>FORNEY ENERGY CENTER CTG 22</t>
  </si>
  <si>
    <t>FORNEY ENERGY CENTER CTG 23</t>
  </si>
  <si>
    <t>FORNEY ENERGY CENTER STG 10</t>
  </si>
  <si>
    <t>FORNEY ENERGY CENTER STG 20</t>
  </si>
  <si>
    <t>FREESTONE ENERGY CENTER CTG 1</t>
  </si>
  <si>
    <t>FREESTONE ENERGY CENTER CTG 2</t>
  </si>
  <si>
    <t>FREESTONE ENERGY CENTER STG 3</t>
  </si>
  <si>
    <t>FREESTONE ENERGY CENTER CTG 4</t>
  </si>
  <si>
    <t>FREESTONE ENERGY CENTER CTG 5</t>
  </si>
  <si>
    <t>FREESTONE ENERGY CENTER STG 6</t>
  </si>
  <si>
    <t>HAYS ENERGY FACILITY CSG 1</t>
  </si>
  <si>
    <t>HAYS ENERGY FACILITY CSG 2</t>
  </si>
  <si>
    <t>HAYS ENERGY FACILITY CSG 3</t>
  </si>
  <si>
    <t>HAYS ENERGY FACILITY CSG 4</t>
  </si>
  <si>
    <t>JACK COUNTY GEN FACILITY CTG 1</t>
  </si>
  <si>
    <t>JACK COUNTY GEN FACILITY CTG 2</t>
  </si>
  <si>
    <t>JACK COUNTY GEN FACILITY STG 1</t>
  </si>
  <si>
    <t>JACK COUNTY GEN FACILITY CTG 3</t>
  </si>
  <si>
    <t>JACK COUNTY GEN FACILITY CTG 4</t>
  </si>
  <si>
    <t>JACK COUNTY GEN FACILITY STG 2</t>
  </si>
  <si>
    <t>JOHNSON COUNTY GEN FACILITY CTG</t>
  </si>
  <si>
    <t>JOHNSON COUNTY GEN FACILITY STG</t>
  </si>
  <si>
    <t>PARIS ENERGY CENTER CTG 1</t>
  </si>
  <si>
    <t>PARIS ENERGY CENTER CTG 2</t>
  </si>
  <si>
    <t>PARIS ENERGY CENTER STG</t>
  </si>
  <si>
    <t>QUAIL RUN ENERGY CTG 1</t>
  </si>
  <si>
    <t>QUAIL RUN ENERGY CTG 2</t>
  </si>
  <si>
    <t>QUAIL RUN ENERGY CTG 3</t>
  </si>
  <si>
    <t>QUAIL RUN ENERGY CTG 4</t>
  </si>
  <si>
    <t>QUAIL RUN ENERGY STG 1</t>
  </si>
  <si>
    <t>QUAIL RUN ENERGY STG 2</t>
  </si>
  <si>
    <t>SANDHILL ENERGY CENTER CTG 5A</t>
  </si>
  <si>
    <t>SANDHILL ENERGY CENTER STG 5C</t>
  </si>
  <si>
    <t>WICHITA FALLS CTG 1</t>
  </si>
  <si>
    <t>WICHITA FALLS CTG 2</t>
  </si>
  <si>
    <t>WICHITA FALLS CTG 3</t>
  </si>
  <si>
    <t>WICHITA FALLS STG 4</t>
  </si>
  <si>
    <t>WISE-TRACTEBEL POWER CTG 1</t>
  </si>
  <si>
    <t>WISE-TRACTEBEL POWER CTG 2</t>
  </si>
  <si>
    <t>WISE-TRACTEBEL POWER STG 1</t>
  </si>
  <si>
    <t>WOLF HOLLOW POWER CTG 1</t>
  </si>
  <si>
    <t>WOLF HOLLOW POWER CTG 2</t>
  </si>
  <si>
    <t>WOLF HOLLOW POWER STG</t>
  </si>
  <si>
    <t>Operational Resources (Hydro)</t>
  </si>
  <si>
    <t>HYDRO_CAP_CONT</t>
  </si>
  <si>
    <t>PUN_CAP_CONT</t>
  </si>
  <si>
    <t>BARTON CHAPEL WIND</t>
  </si>
  <si>
    <t>RED CANYON WIND</t>
  </si>
  <si>
    <t>SHERBINO 2 WIND</t>
  </si>
  <si>
    <t>SILVER STAR WIND</t>
  </si>
  <si>
    <t>TRINITY HILLS WIND 1</t>
  </si>
  <si>
    <t>TRINITY HILLS WIND 2</t>
  </si>
  <si>
    <t>WKN MOZART WIND</t>
  </si>
  <si>
    <t>PENASCAL WIND 1</t>
  </si>
  <si>
    <t>PENASCAL WIND 2</t>
  </si>
  <si>
    <t>PENASCAL WIND 3</t>
  </si>
  <si>
    <t>DCTIE_CAP_CONT</t>
  </si>
  <si>
    <t>MOTH_AVAIL</t>
  </si>
  <si>
    <t>ECLIPSE_UNIT1</t>
  </si>
  <si>
    <t>PANHANDLE WIND 1 U1</t>
  </si>
  <si>
    <t>PH1_UNIT1</t>
  </si>
  <si>
    <t>PANHANDLE WIND 1 U2</t>
  </si>
  <si>
    <t>PH1_UNIT2</t>
  </si>
  <si>
    <t>SWITCH_UNAVAIL</t>
  </si>
  <si>
    <t>2018/2019</t>
  </si>
  <si>
    <t>2019/2020</t>
  </si>
  <si>
    <t>2020/2021</t>
  </si>
  <si>
    <t>2021/2022</t>
  </si>
  <si>
    <t>2022/2023</t>
  </si>
  <si>
    <t>2023/2024</t>
  </si>
  <si>
    <t>2024/2025</t>
  </si>
  <si>
    <t>16INR0010</t>
  </si>
  <si>
    <t>PANHANDLE WIND 2 U1</t>
  </si>
  <si>
    <t>PH2_UNIT1</t>
  </si>
  <si>
    <t>PANHANDLE WIND 2 U2</t>
  </si>
  <si>
    <t>PH2_UNIT2</t>
  </si>
  <si>
    <t>Changes from previous CDR</t>
  </si>
  <si>
    <t>15INR0079</t>
  </si>
  <si>
    <t>The following Planned Resources have finalized the necessary agreements and permits to be added to the CDR report:</t>
  </si>
  <si>
    <t>HALE</t>
  </si>
  <si>
    <t>DEER PARK ENERGY CENTER CTG 6</t>
  </si>
  <si>
    <t>UVALDE</t>
  </si>
  <si>
    <t>COMANCHE PEAK U1</t>
  </si>
  <si>
    <t>COMANCHE PEAK U2</t>
  </si>
  <si>
    <t>SOUTH TEXAS U1</t>
  </si>
  <si>
    <t>SOUTH TEXAS U2</t>
  </si>
  <si>
    <t>GIBBONS CREEK U1</t>
  </si>
  <si>
    <t>J K SPRUCE U1</t>
  </si>
  <si>
    <t>J K SPRUCE U2</t>
  </si>
  <si>
    <t>J T DEELY U1</t>
  </si>
  <si>
    <t>J T DEELY U2</t>
  </si>
  <si>
    <t>LIMESTONE U1</t>
  </si>
  <si>
    <t>LIMESTONE U2</t>
  </si>
  <si>
    <t>OAK GROVE SES U1</t>
  </si>
  <si>
    <t>OAK GROVE SES U2</t>
  </si>
  <si>
    <t>OKLAUNION U1</t>
  </si>
  <si>
    <t>SAN MIGUEL U1</t>
  </si>
  <si>
    <t>SANDY CREEK U1</t>
  </si>
  <si>
    <t>TWIN OAKS U1</t>
  </si>
  <si>
    <t>TWIN OAKS U2</t>
  </si>
  <si>
    <t>W A PARISH U5</t>
  </si>
  <si>
    <t>W A PARISH U6</t>
  </si>
  <si>
    <t>W A PARISH U7</t>
  </si>
  <si>
    <t>W A PARISH U8</t>
  </si>
  <si>
    <t>BASTROP ENERGY CENTER STG</t>
  </si>
  <si>
    <t>DANSBY CTG 2</t>
  </si>
  <si>
    <t>DANSBY CTG 3</t>
  </si>
  <si>
    <t>DECKER CREEK CTG 1</t>
  </si>
  <si>
    <t>DECKER CREEK CTG 2</t>
  </si>
  <si>
    <t>DECKER CREEK CTG 3</t>
  </si>
  <si>
    <t>DECKER CREEK CTG 4</t>
  </si>
  <si>
    <t>DECORDOVA CTG 1</t>
  </si>
  <si>
    <t>DECORDOVA CTG 2</t>
  </si>
  <si>
    <t>DECORDOVA CTG 3</t>
  </si>
  <si>
    <t>DECORDOVA CTG 4</t>
  </si>
  <si>
    <t>EXTEX LAPORTE GEN STN CTG 1</t>
  </si>
  <si>
    <t>EXTEX LAPORTE GEN STN CTG 2</t>
  </si>
  <si>
    <t>EXTEX LAPORTE GEN STN CTG 3</t>
  </si>
  <si>
    <t>EXTEX LAPORTE GEN STN CTG 4</t>
  </si>
  <si>
    <t>GREENS BAYOU CTG 73</t>
  </si>
  <si>
    <t>GREENS BAYOU CTG 74</t>
  </si>
  <si>
    <t>GREENS BAYOU CTG 81</t>
  </si>
  <si>
    <t>GREENS BAYOU CTG 83</t>
  </si>
  <si>
    <t>GREENS BAYOU CTG 84</t>
  </si>
  <si>
    <t>LAREDO CTG 4</t>
  </si>
  <si>
    <t>LAREDO CTG 5</t>
  </si>
  <si>
    <t>LEON CREEK PEAKER CTG 1</t>
  </si>
  <si>
    <t>LEON CREEK PEAKER CTG 2</t>
  </si>
  <si>
    <t>LEON CREEK PEAKER CTG 3</t>
  </si>
  <si>
    <t>LEON CREEK PEAKER CTG 4</t>
  </si>
  <si>
    <t>MORGAN CREEK CTG 1</t>
  </si>
  <si>
    <t>MORGAN CREEK CTG 2</t>
  </si>
  <si>
    <t>MORGAN CREEK CTG 3</t>
  </si>
  <si>
    <t>MORGAN CREEK CTG 4</t>
  </si>
  <si>
    <t>MORGAN CREEK CTG 5</t>
  </si>
  <si>
    <t>MORGAN CREEK CTG 6</t>
  </si>
  <si>
    <t>PEARSALL IC ENGINE PLANT A</t>
  </si>
  <si>
    <t>PEARSALL IC ENGINE PLANT B</t>
  </si>
  <si>
    <t>PEARSALL IC ENGINE PLANT C</t>
  </si>
  <si>
    <t>PEARSALL IC ENGINE PLANT D</t>
  </si>
  <si>
    <t>PERMIAN BASIN CTG 1</t>
  </si>
  <si>
    <t>PERMIAN BASIN CTG 2</t>
  </si>
  <si>
    <t>PERMIAN BASIN CTG 3</t>
  </si>
  <si>
    <t>PERMIAN BASIN CTG 4</t>
  </si>
  <si>
    <t>PERMIAN BASIN CTG 5</t>
  </si>
  <si>
    <t>R W MILLER CTG 4</t>
  </si>
  <si>
    <t>R W MILLER CTG 5</t>
  </si>
  <si>
    <t>RAY OLINGER CTG 4</t>
  </si>
  <si>
    <t>SAM RAYBURN CTG 1</t>
  </si>
  <si>
    <t>SAM RAYBURN CTG 2</t>
  </si>
  <si>
    <t>SAN JACINTO SES CTG 1</t>
  </si>
  <si>
    <t>SAN JACINTO SES CTG 2</t>
  </si>
  <si>
    <t>SANDHILL ENERGY CENTER CTG 1</t>
  </si>
  <si>
    <t>SANDHILL ENERGY CENTER CTG 2</t>
  </si>
  <si>
    <t>SANDHILL ENERGY CENTER CTG 3</t>
  </si>
  <si>
    <t>SANDHILL ENERGY CENTER CTG 4</t>
  </si>
  <si>
    <t>SANDHILL ENERGY CENTER CTG 6</t>
  </si>
  <si>
    <t>SANDHILL ENERGY CENTER CTG 7</t>
  </si>
  <si>
    <t>SILAS RAY CTG 10</t>
  </si>
  <si>
    <t>T H WHARTON CTG 51</t>
  </si>
  <si>
    <t>T H WHARTON CTG 52</t>
  </si>
  <si>
    <t>T H WHARTON CTG 53</t>
  </si>
  <si>
    <t>T H WHARTON CTG 54</t>
  </si>
  <si>
    <t>T H WHARTON CTG 55</t>
  </si>
  <si>
    <t>T H WHARTON CTG 56</t>
  </si>
  <si>
    <t>T H WHARTON CTG G1</t>
  </si>
  <si>
    <t>V H BRAUNIG CTG 5</t>
  </si>
  <si>
    <t>V H BRAUNIG CTG 6</t>
  </si>
  <si>
    <t>V H BRAUNIG CTG 7</t>
  </si>
  <si>
    <t>V H BRAUNIG CTG 8</t>
  </si>
  <si>
    <t>W A PARISH CTG 1</t>
  </si>
  <si>
    <t>WINCHESTER POWER PARK CTG 1</t>
  </si>
  <si>
    <t>WINCHESTER POWER PARK CTG 2</t>
  </si>
  <si>
    <t>WINCHESTER POWER PARK CTG 3</t>
  </si>
  <si>
    <t>WINCHESTER POWER PARK CTG 4</t>
  </si>
  <si>
    <t>B M DAVIS STG U1</t>
  </si>
  <si>
    <t>CEDAR BAYOU STG U1</t>
  </si>
  <si>
    <t>CEDAR BAYOU STG U2</t>
  </si>
  <si>
    <t>DANSBY STG U1</t>
  </si>
  <si>
    <t>DECKER CREEK STG U1</t>
  </si>
  <si>
    <t>DECKER CREEK STG U2</t>
  </si>
  <si>
    <t>GRAHAM STG U1</t>
  </si>
  <si>
    <t>GRAHAM STG U2</t>
  </si>
  <si>
    <t>HANDLEY STG U3</t>
  </si>
  <si>
    <t>HANDLEY STG U4</t>
  </si>
  <si>
    <t>HANDLEY STG U5</t>
  </si>
  <si>
    <t>LAKE HUBBARD STG U1</t>
  </si>
  <si>
    <t>LAKE HUBBARD STG U2</t>
  </si>
  <si>
    <t>LHSES_UNIT2A</t>
  </si>
  <si>
    <t>MOUNTAIN CREEK STG U6</t>
  </si>
  <si>
    <t>MOUNTAIN CREEK STG U7</t>
  </si>
  <si>
    <t>MOUNTAIN CREEK STG U8</t>
  </si>
  <si>
    <t>O W SOMMERS STG U1</t>
  </si>
  <si>
    <t>O W SOMMERS STG U2</t>
  </si>
  <si>
    <t>POWERLANE PLANT STG U1</t>
  </si>
  <si>
    <t>POWERLANE PLANT STG U2</t>
  </si>
  <si>
    <t>POWERLANE PLANT STG U3</t>
  </si>
  <si>
    <t>R W MILLER STG U1</t>
  </si>
  <si>
    <t>R W MILLER STG U2</t>
  </si>
  <si>
    <t>R W MILLER STG U3</t>
  </si>
  <si>
    <t>RAY OLINGER STG U1</t>
  </si>
  <si>
    <t>RAY OLINGER STG U2</t>
  </si>
  <si>
    <t>RAY OLINGER STG U3</t>
  </si>
  <si>
    <t>SIM GIDEON STG U1</t>
  </si>
  <si>
    <t>SIM GIDEON STG U2</t>
  </si>
  <si>
    <t>SIM GIDEON STG U3</t>
  </si>
  <si>
    <t>STRYKER CREEK STG U1</t>
  </si>
  <si>
    <t>STRYKER CREEK STG U2</t>
  </si>
  <si>
    <t>TRINIDAD STG U6</t>
  </si>
  <si>
    <t>V H BRAUNIG STG U1</t>
  </si>
  <si>
    <t>V H BRAUNIG STG U2</t>
  </si>
  <si>
    <t>V H BRAUNIG STG U3</t>
  </si>
  <si>
    <t>W A PARISH STG U1</t>
  </si>
  <si>
    <t>W A PARISH STG U2</t>
  </si>
  <si>
    <t>W A PARISH STG U3</t>
  </si>
  <si>
    <t>W A PARISH STG U4</t>
  </si>
  <si>
    <t>OCI ALAMO 1 SOLAR</t>
  </si>
  <si>
    <t>WEBBERVILLE SOLAR</t>
  </si>
  <si>
    <t>AUSTIN HYDRO 1</t>
  </si>
  <si>
    <t>AUSTIN HYDRO 2</t>
  </si>
  <si>
    <t>BUCHANAN HYDRO 1</t>
  </si>
  <si>
    <t>BUCHANAN HYDRO 2</t>
  </si>
  <si>
    <t>BUCHANAN HYDRO 3</t>
  </si>
  <si>
    <t>GRANITE SHOALS HYDRO 1</t>
  </si>
  <si>
    <t>GRANITE SHOALS HYDRO 2</t>
  </si>
  <si>
    <t>INKS HYDRO 1</t>
  </si>
  <si>
    <t>MARBLE FALLS HYDRO 1</t>
  </si>
  <si>
    <t>MARBLE FALLS HYDRO 2</t>
  </si>
  <si>
    <t>MARSHALL FORD HYDRO 1</t>
  </si>
  <si>
    <t>MARSHALL FORD HYDRO 2</t>
  </si>
  <si>
    <t>MARSHALL FORD HYDRO 3</t>
  </si>
  <si>
    <t>WHITNEY DAM HYDRO</t>
  </si>
  <si>
    <t>WHITNEY DAM HYDRO 2</t>
  </si>
  <si>
    <t>Hydro Capacity Contribution (Top 20 Hours)</t>
  </si>
  <si>
    <t>Private-Use Network Capacity Contribution (Top 20 Hours)</t>
  </si>
  <si>
    <t>ANACACHO WIND</t>
  </si>
  <si>
    <t>BOBCAT BLUFF WIND</t>
  </si>
  <si>
    <t>CAMP SPRINGS WIND 1</t>
  </si>
  <si>
    <t>CAMP SPRINGS WIND 2</t>
  </si>
  <si>
    <t>GREEN MOUNTAIN WIND (BRAZOS) U1</t>
  </si>
  <si>
    <t>GREEN MOUNTAIN WIND (BRAZOS) U2</t>
  </si>
  <si>
    <t>LONE STAR WIND 1 (MESQUITE)</t>
  </si>
  <si>
    <t>LONE STAR WIND 2 (POST OAK) U1</t>
  </si>
  <si>
    <t>LONE STAR WIND 2 (POST OAK) U2</t>
  </si>
  <si>
    <t>SWEETWATER WIND 2A</t>
  </si>
  <si>
    <t>SWEETWATER WIND 2B</t>
  </si>
  <si>
    <t>SWEETWATER WIND 3A</t>
  </si>
  <si>
    <t>SWEETWATER WIND 3B</t>
  </si>
  <si>
    <t>SWEETWATER WIND 4-5</t>
  </si>
  <si>
    <t>SWEETWATER WIND 4-4B</t>
  </si>
  <si>
    <t>SWEETWATER WIND 4-4A</t>
  </si>
  <si>
    <t>TEXAS BIG SPRING WIND a</t>
  </si>
  <si>
    <t>TEXAS BIG SPRING WIND b</t>
  </si>
  <si>
    <t>SGMTN_SIGNALM2</t>
  </si>
  <si>
    <t>WOLF RIDGE WIND</t>
  </si>
  <si>
    <t>MAGIC VALLEY WIND (REDFISH) 1A</t>
  </si>
  <si>
    <t>MAGIC VALLEY WIND (REDFISH) 1B</t>
  </si>
  <si>
    <t>EAGLE PASS TIE</t>
  </si>
  <si>
    <t>EAST TIE</t>
  </si>
  <si>
    <t>LAREDO VFT TIE</t>
  </si>
  <si>
    <t>NORTH TIE</t>
  </si>
  <si>
    <t>SHARYLAND RAILROAD TIE</t>
  </si>
  <si>
    <t>PANDA_T2_TMPL2CT1</t>
  </si>
  <si>
    <t>PANDA_T2_TMPL2CT2</t>
  </si>
  <si>
    <t>PANDA_T2_TMPL2ST1</t>
  </si>
  <si>
    <t>Planned Wind Resources with Executed SGIA</t>
  </si>
  <si>
    <t>DEAF SMITH</t>
  </si>
  <si>
    <t>Planned Wind Capacity Sub-total (Non-Coastal Counties)</t>
  </si>
  <si>
    <t>GREENS BAYOU CTG 82</t>
  </si>
  <si>
    <t>MARTIN LAKE U3</t>
  </si>
  <si>
    <t>Capacity Contribution - Non-Synchronous Ties, MW</t>
  </si>
  <si>
    <t>15INR0050</t>
  </si>
  <si>
    <t>PULLMAN ROAD WIND</t>
  </si>
  <si>
    <t>14INR0030c</t>
  </si>
  <si>
    <t>COLORADO</t>
  </si>
  <si>
    <t>Wind-C</t>
  </si>
  <si>
    <t>WIND-C</t>
  </si>
  <si>
    <t>Private Use Networks</t>
  </si>
  <si>
    <t xml:space="preserve">(Total Resources - Firm Load Forecast) / Firm Load Forecast </t>
  </si>
  <si>
    <t>CEDRO HILL WIND 1</t>
  </si>
  <si>
    <t>CEDRO HILL WIND 2</t>
  </si>
  <si>
    <t>CEDROHIL_CHW2</t>
  </si>
  <si>
    <t>CALAVERS_JTD1_M</t>
  </si>
  <si>
    <t>CALAVERS_JTD2_M</t>
  </si>
  <si>
    <t>Fuel_Type</t>
  </si>
  <si>
    <t xml:space="preserve">CDR Report - Executive Summary </t>
  </si>
  <si>
    <t>List of registered resources and capabilities used in determining the capacity contribution for Summer Peak Season</t>
  </si>
  <si>
    <t>List of registered resources and capabilities used in determining the capacity contribution for Winter Peak Season</t>
  </si>
  <si>
    <t xml:space="preserve"> Table of Contents </t>
  </si>
  <si>
    <t>Total Capacity, MW</t>
  </si>
  <si>
    <t>Firm Peak Load, MW</t>
  </si>
  <si>
    <t>Operational Generation Capacity, MW</t>
  </si>
  <si>
    <t>Resources, MW:</t>
  </si>
  <si>
    <t>Load Forecast, MW:</t>
  </si>
  <si>
    <t>Capacity from Private Use Networks</t>
  </si>
  <si>
    <t>RMR Capacity to be under Contract</t>
  </si>
  <si>
    <t>Installed Capacity, Thermal/Hydro</t>
  </si>
  <si>
    <t>Capacity Contribution - Non-Synchronous Ties</t>
  </si>
  <si>
    <t>Switchable Capacity</t>
  </si>
  <si>
    <t>Available Mothballed Capacity</t>
  </si>
  <si>
    <t>A generation resource for which a generation entity has submitted a Notification of Suspension of Operations, for which ERCOT has declined to execute an RMR agreement, and for which the generation entity has not announced retirement of the generation resource. A seasonal mothballed unit is one in which the generation entity requests a seasonal operation period that must include the summer Peak Load Season, June 1 through September 30.</t>
  </si>
  <si>
    <t>Capacity that is designated as mothballed by a generating unit's owner as described above, and which is not available for operations during the summer Peak Load Season (June, July, August and September) or winter Peak Load Season (December, January and February).</t>
  </si>
  <si>
    <t xml:space="preserve">Wind Peak Average Capacity Contribution </t>
  </si>
  <si>
    <t xml:space="preserve">Wind Seasonal Peak Average Capacity Percentage </t>
  </si>
  <si>
    <t>Capacity_Pct</t>
  </si>
  <si>
    <t>Available Mothballed Capacity based on Owner's Return Probability</t>
  </si>
  <si>
    <t>Mothballed capacity with a return-to-service probability of 50% or greater for a given season of the year, as provided by its owner, constitutes available mothballed generation. Return probabilities for individual units are considered protected information under the ERCOT Protocols and therefore are not included in this report.</t>
  </si>
  <si>
    <t>WNDTHST2_UNIT1</t>
  </si>
  <si>
    <t>HOVEY_UNIT1</t>
  </si>
  <si>
    <t>STEPHENS RANCH WIND 1</t>
  </si>
  <si>
    <t>SRWE1_UNIT1</t>
  </si>
  <si>
    <t>KEECHI WIND 138 KV JOPLIN</t>
  </si>
  <si>
    <t>KEECHI_U1</t>
  </si>
  <si>
    <t>15INR0023</t>
  </si>
  <si>
    <t>16INR0006</t>
  </si>
  <si>
    <t>Zone</t>
  </si>
  <si>
    <t>Report on the Capacity, Demand and Reserves in the ERCOT Region</t>
  </si>
  <si>
    <t>15INR0045</t>
  </si>
  <si>
    <t>DAWSON</t>
  </si>
  <si>
    <t>Unit Capacities - Winter</t>
  </si>
  <si>
    <t>COASTAL</t>
  </si>
  <si>
    <t>FAYETTE POWER U1</t>
  </si>
  <si>
    <t>FAYETTE POWER U2</t>
  </si>
  <si>
    <t>FAYETTE POWER U3</t>
  </si>
  <si>
    <t>ATKINS CTG 7</t>
  </si>
  <si>
    <t>GREENVILLE IC ENGINE PLANT</t>
  </si>
  <si>
    <t>NOTREES BATTERY FACILITY</t>
  </si>
  <si>
    <t>WINKLER</t>
  </si>
  <si>
    <t>BLUE WING 1 SOLAR</t>
  </si>
  <si>
    <t>BLUE WING 2 SOLAR</t>
  </si>
  <si>
    <t>DG_ELEM_1UNIT</t>
  </si>
  <si>
    <t>DG_STHWG_UNIT1</t>
  </si>
  <si>
    <t>OCI ALAMO 3-WALZEM SOLAR</t>
  </si>
  <si>
    <t>DG_WALZM_UNIT1</t>
  </si>
  <si>
    <t>SUNEDISON CPS3 SOMERSET 1 SOLAR</t>
  </si>
  <si>
    <t>SUNEDISON SOMERSET 2 SOLAR</t>
  </si>
  <si>
    <t>SUNEDISON RABEL ROAD SOLAR</t>
  </si>
  <si>
    <t>SUNEDISON VALLEY ROAD SOLAR</t>
  </si>
  <si>
    <t>BIOENERGY AUSTIN WALZEM RD LFG</t>
  </si>
  <si>
    <t>BIOENERGY TEXAS COVEL GARDENS LFG</t>
  </si>
  <si>
    <t>MCKINNEY LFG</t>
  </si>
  <si>
    <t>DG_78252_4UNITS</t>
  </si>
  <si>
    <t>DG_FERIS_4 UNITS</t>
  </si>
  <si>
    <t>DG_AV_DG1</t>
  </si>
  <si>
    <t>DG_HB_DG1</t>
  </si>
  <si>
    <t>DG_LB_DG1</t>
  </si>
  <si>
    <t>DG_TRN_DG1</t>
  </si>
  <si>
    <t>WM RENEWABLE-AUSTIN LFG</t>
  </si>
  <si>
    <t>WM RENEWABLE-DFW GAS RECOVERY LFG</t>
  </si>
  <si>
    <t>WM RENEWABLE-BIOENERGY PARTNERS LFG</t>
  </si>
  <si>
    <t>WM RENEWABLE-MESQUITE CREEK LFG</t>
  </si>
  <si>
    <t>WM RENEWABLE-WESTSIDE LFG</t>
  </si>
  <si>
    <t>ARLINGTON OUTLET HYDROELECTRIC FACILITY</t>
  </si>
  <si>
    <t>DG_OAKHL_1UNIT</t>
  </si>
  <si>
    <t>DG_EAGLE_HY_EAGLE_HY1</t>
  </si>
  <si>
    <t>GUADALUPE BLANCO RIVER AUTH-CANYON</t>
  </si>
  <si>
    <t>DG_CANYHY_CANYHYG1</t>
  </si>
  <si>
    <t>GUADALUPE BLANCO RIVER AUTH-LAKEWOOD TAP</t>
  </si>
  <si>
    <t>GUADALUPE BLANCO RIVER AUTH-MCQUEENEY</t>
  </si>
  <si>
    <t>GUADALUPE BLANCO RIVER AUTH-SCHUMANSVILLE</t>
  </si>
  <si>
    <t>OPERATION_UNAVAIL</t>
  </si>
  <si>
    <t>COKE</t>
  </si>
  <si>
    <t>ELBOW CREEK WIND</t>
  </si>
  <si>
    <t>GRANDVW1_GV1A</t>
  </si>
  <si>
    <t>GRANDVW1_GV1B</t>
  </si>
  <si>
    <t>JUMBO ROAD WIND 1</t>
  </si>
  <si>
    <t>HRFDWIND_JRDWIND1</t>
  </si>
  <si>
    <t>JUMBO ROAD WIND 2</t>
  </si>
  <si>
    <t>HRFDWIND_JRDWIND2</t>
  </si>
  <si>
    <t>MESQUITE CREEK WIND 1</t>
  </si>
  <si>
    <t>MESQCRK_WND1</t>
  </si>
  <si>
    <t>MESQUITE CREEK WIND 2</t>
  </si>
  <si>
    <t>MESQCRK_WND2</t>
  </si>
  <si>
    <t>MIAMI WIND G1</t>
  </si>
  <si>
    <t>MIAM1_G1</t>
  </si>
  <si>
    <t>MIAMI WIND G2</t>
  </si>
  <si>
    <t>MIAM1_G2</t>
  </si>
  <si>
    <t>SENATE WIND</t>
  </si>
  <si>
    <t>WOLF FLATS WIND (WIND MGT)</t>
  </si>
  <si>
    <t>DG_TURL_UNIT1</t>
  </si>
  <si>
    <t>HALL</t>
  </si>
  <si>
    <t>Non-Synchronous Tie Resources</t>
  </si>
  <si>
    <t>Non-Synchronous Ties Total</t>
  </si>
  <si>
    <t>Non-Synchronous Ties Capacity Contribution (Top 20 Hours)</t>
  </si>
  <si>
    <t>GUNSIGHT MOUNTAIN WIND</t>
  </si>
  <si>
    <t>PATRIOT WIND (PETRONILLA)</t>
  </si>
  <si>
    <t>LOS VIENTOS IV WIND</t>
  </si>
  <si>
    <t>SAN ROMAN WIND</t>
  </si>
  <si>
    <t>Mothballed Resources</t>
  </si>
  <si>
    <t>Unit Capacities - Summer</t>
  </si>
  <si>
    <t>Wind Regions</t>
  </si>
  <si>
    <t>GENERATION INTERCONNECTION PROJECT CODE</t>
  </si>
  <si>
    <t>Forecast Zones generally have the same boundaries as the 2003 Congestion Management Zones with the following exceptions: A) Panhandle Zone for resources in the Texas Panhandle counties and outside the 2003 Congestion Management Zones, and B) Coastal Zone for resources in 11 counties along the Texas Gulf Coast and formerly in the South Zone of the 2003 Congestion Management Zones.</t>
  </si>
  <si>
    <t>Signed SGIA (Standard Generation Interconnection Agreement)</t>
  </si>
  <si>
    <t>The seasonal net capacity rating of wind resources multiplied by the Seasonal Peak Average Capacity Percentage for non-coastal and coastal regions.</t>
  </si>
  <si>
    <t>The coastal wind region comprises the following 11 Texas counties along the southern Gulf Coast: Cameron, Willacy, Kenedy, Kleberg, Nueces, San Patricio, Refugio, Aransas, Calhoun, Matagorda, and Brazoria. The non-coastal region consists of all other counties in the ERCOT Region.</t>
  </si>
  <si>
    <t>IN SERVICE</t>
  </si>
  <si>
    <t>Operational Resources (Thermal)</t>
  </si>
  <si>
    <t>ARTHUR VON ROSENBERG 1 CTG 1</t>
  </si>
  <si>
    <t>ARTHUR VON ROSENBERG 1 CTG 2</t>
  </si>
  <si>
    <t>ARTHUR VON ROSENBERG 1 STG</t>
  </si>
  <si>
    <t>BARNEY M DAVIS REPOWER CTG 3</t>
  </si>
  <si>
    <t>BARNEY M DAVIS REPOWER CTG 4</t>
  </si>
  <si>
    <t>BARNEY M DAVIS REPOWER STG 2</t>
  </si>
  <si>
    <t>BOSQUE ENERGY CENTER CTG 1</t>
  </si>
  <si>
    <t>BOSQUE ENERGY CENTER STG 4</t>
  </si>
  <si>
    <t>BOSQUE ENERGY CENTER CTG 2</t>
  </si>
  <si>
    <t>BOSQUE ENERGY CENTER CTG 3</t>
  </si>
  <si>
    <t>BOSQUE ENERGY CENTER STG 5</t>
  </si>
  <si>
    <t>CALENERGY-FALCON SEABOARD CTG 1</t>
  </si>
  <si>
    <t>CALENERGY-FALCON SEABOARD CTG 2</t>
  </si>
  <si>
    <t>CALENERGY-FALCON SEABOARD STG 3</t>
  </si>
  <si>
    <t>CEDAR BAYOU 4 CTG 1</t>
  </si>
  <si>
    <t>CEDAR BAYOU 4 CTG 2</t>
  </si>
  <si>
    <t>CEDAR BAYOU 4 STG</t>
  </si>
  <si>
    <t>GUADALUPE ENERGY CENTER CTG 1</t>
  </si>
  <si>
    <t>GUADALUPE ENERGY CENTER CTG 2</t>
  </si>
  <si>
    <t>GUADALUPE ENERGY CENTER CTG 3</t>
  </si>
  <si>
    <t>GUADALUPE ENERGY CENTER CTG 4</t>
  </si>
  <si>
    <t>GUADALUPE ENERGY CENTER STG 5</t>
  </si>
  <si>
    <t>GUADALUPE ENERGY CENTER STG 6</t>
  </si>
  <si>
    <t>HIDALGO ENERGY CENTER CTG 1</t>
  </si>
  <si>
    <t>HIDALGO ENERGY CENTER CTG 2</t>
  </si>
  <si>
    <t>HIDALGO ENERGY CENTER STG</t>
  </si>
  <si>
    <t>LAMAR ENERGY CENTER CTG 11</t>
  </si>
  <si>
    <t>LAMAR ENERGY CENTER CTG 12</t>
  </si>
  <si>
    <t>LAMAR ENERGY CENTER CTG 21</t>
  </si>
  <si>
    <t>LAMAR ENERGY CENTER CTG 22</t>
  </si>
  <si>
    <t>LAMAR ENERGY CENTER  STG 1</t>
  </si>
  <si>
    <t>LAMAR ENERGY CENTER STG 2</t>
  </si>
  <si>
    <t>LOST PINES POWER CTG 1</t>
  </si>
  <si>
    <t>LOST PINES POWER CTG 2</t>
  </si>
  <si>
    <t>LOST PINES POWER STG</t>
  </si>
  <si>
    <t>MAGIC VALLEY STATION CTG 1</t>
  </si>
  <si>
    <t>MAGIC VALLEY STATION CTG 2</t>
  </si>
  <si>
    <t>MAGIC VALLEY STATION STG</t>
  </si>
  <si>
    <t>MIDLOTHIAN ENERGY FACILITY CS 1</t>
  </si>
  <si>
    <t>MIDLOTHIAN ENERGY FACILITY CS 2</t>
  </si>
  <si>
    <t>MIDLOTHIAN ENERGY FACILITY CS 3</t>
  </si>
  <si>
    <t>MIDLOTHIAN ENERGY FACILITY CS 4</t>
  </si>
  <si>
    <t>MIDLOTHIAN ENERGY FACILITY CS 5</t>
  </si>
  <si>
    <t>MIDLOTHIAN ENERGY FACILITY CS 6</t>
  </si>
  <si>
    <t>NUECES BAY REPOWER CTG 8</t>
  </si>
  <si>
    <t>NUECES BAY REPOWER CTG 9</t>
  </si>
  <si>
    <t>NUECES BAY REPOWER STG 7</t>
  </si>
  <si>
    <t>ODESSA-ECTOR POWER CTG 11</t>
  </si>
  <si>
    <t>ODESSA-ECTOR POWER CTG 12</t>
  </si>
  <si>
    <t>ODESSA-ECTOR POWER CTG 21</t>
  </si>
  <si>
    <t>ODESSA-ECTOR POWER CTG 22</t>
  </si>
  <si>
    <t>ODESSA-ECTOR POWER STG 1</t>
  </si>
  <si>
    <t>ODESSA-ECTOR POWER STG 2</t>
  </si>
  <si>
    <t>PANDA SHERMAN POWER CTG1</t>
  </si>
  <si>
    <t>PANDA SHERMAN POWER CTG2</t>
  </si>
  <si>
    <t>PANDA SHERMAN POWER STG</t>
  </si>
  <si>
    <t>PANDA TEMPLE I POWER CTG1</t>
  </si>
  <si>
    <t>PANDA TEMPLE I POWER CTG2</t>
  </si>
  <si>
    <t>PANDA TEMPLE I POWER STG</t>
  </si>
  <si>
    <t>PANDA TEMPLE II POWER CTG1</t>
  </si>
  <si>
    <t>PANDA TEMPLE II POWER CTG2</t>
  </si>
  <si>
    <t>PANDA TEMPLE II POWER STG</t>
  </si>
  <si>
    <t>PASADENA COGEN FACILITY CTG 2</t>
  </si>
  <si>
    <t>PASADENA COGEN FACILITY CTG 3</t>
  </si>
  <si>
    <t>PASADENA COGEN FACILITY STG 2</t>
  </si>
  <si>
    <t>RIO NOGALES POWER CTG 1</t>
  </si>
  <si>
    <t>RIO NOGALES POWER CTG 2</t>
  </si>
  <si>
    <t>RIO NOGALES POWER CTG 3</t>
  </si>
  <si>
    <t>RIO NOGALES POWER STG 4</t>
  </si>
  <si>
    <t>SAM RAYBURN POWER CTG 7</t>
  </si>
  <si>
    <t>SAM RAYBURN POWER CTG 8</t>
  </si>
  <si>
    <t>SAM RAYBURN POWER CTG 9</t>
  </si>
  <si>
    <t>SAM RAYBURN POWER STG 10</t>
  </si>
  <si>
    <t>SILAS RAY POWER STG 6</t>
  </si>
  <si>
    <t>SILAS RAY POWER CTG 9</t>
  </si>
  <si>
    <t>T H WHARTON POWER CTG 31</t>
  </si>
  <si>
    <t>T H WHARTON POWER CTG 32</t>
  </si>
  <si>
    <t>T H WHARTON POWER CTG 33</t>
  </si>
  <si>
    <t>T H WHARTON POWER CTG 34</t>
  </si>
  <si>
    <t>T H WHARTON POWER STG 3</t>
  </si>
  <si>
    <t>T H WHARTON POWER CTG 41</t>
  </si>
  <si>
    <t>T H WHARTON POWER CTG 42</t>
  </si>
  <si>
    <t>T H WHARTON POWER CTG 43</t>
  </si>
  <si>
    <t>T H WHARTON POWER CTG 44</t>
  </si>
  <si>
    <t>T H WHARTON POWER STG 4</t>
  </si>
  <si>
    <t>TEXAS CITY POWER CTG A</t>
  </si>
  <si>
    <t>TEXAS CITY POWER CTG B</t>
  </si>
  <si>
    <t>TEXAS CITY POWER CTG C</t>
  </si>
  <si>
    <t>TEXAS CITY POWER STG</t>
  </si>
  <si>
    <t>VICTORIA POWER CTG 6</t>
  </si>
  <si>
    <t>VICTORIA POWER STG 5</t>
  </si>
  <si>
    <t>ECTOR COUNTY ENERGY CTG 1</t>
  </si>
  <si>
    <t>ECEC_G1</t>
  </si>
  <si>
    <t>ECTOR COUNTY ENERGY CTG 2</t>
  </si>
  <si>
    <t>ECEC_G2</t>
  </si>
  <si>
    <t>FORT WORTH METHANE LFG</t>
  </si>
  <si>
    <t>GRAND PRAIRIE LFG</t>
  </si>
  <si>
    <t>DG_TRIRA_1UNIT</t>
  </si>
  <si>
    <t>NELSON GARDENS LFG</t>
  </si>
  <si>
    <t>SKYLINE LFG</t>
  </si>
  <si>
    <t>VIRIDIS ENERGY-ALVIN LFG</t>
  </si>
  <si>
    <t>VIRIDIS ENERGY-HUMBLE LFG</t>
  </si>
  <si>
    <t>VIRIDIS ENERGY-LIBERTY LFG</t>
  </si>
  <si>
    <t>VIRIDIS ENERGY-TRINITY BAY LFG</t>
  </si>
  <si>
    <t>Operational Capacity Total (Nuclear, Coal, Gas, Biomass)</t>
  </si>
  <si>
    <t>LEWISVILLE HYDRO-CITY OF GARLAND</t>
  </si>
  <si>
    <t>Operational Capacity Unavailable due to Extended Outage or Derate</t>
  </si>
  <si>
    <t>OPERATION_TOTAL</t>
  </si>
  <si>
    <t>Operational Resources (Switchable)</t>
  </si>
  <si>
    <t>TENASKA KIAMICHI STATION 1CT101</t>
  </si>
  <si>
    <t>TENASKA KIAMICHI STATION 1CT201</t>
  </si>
  <si>
    <t>TENASKA KIAMICHI STATION 1ST</t>
  </si>
  <si>
    <t>TENASKA KIAMICHI STATION 2CT101</t>
  </si>
  <si>
    <t>TENASKA KIAMICHI STATION 2CT201</t>
  </si>
  <si>
    <t>TENASKA KIAMICHI STATION 2ST</t>
  </si>
  <si>
    <t>TENASKA FRONTIER STATION CTG 1</t>
  </si>
  <si>
    <t>TENASKA FRONTIER STATION CTG 2</t>
  </si>
  <si>
    <t>TENASKA FRONTIER STATION CTG 3</t>
  </si>
  <si>
    <t>TENASKA FRONTIER STATION STG 4</t>
  </si>
  <si>
    <t>TENASKA GATEWAY STATION CTG 1</t>
  </si>
  <si>
    <t>TENASKA GATEWAY STATION CTG 2</t>
  </si>
  <si>
    <t>TENASKA GATEWAY STATION CTG 3</t>
  </si>
  <si>
    <t>TENASKA GATEWAY STATION STG 4</t>
  </si>
  <si>
    <t>Operational Resources (Wind)</t>
  </si>
  <si>
    <t>BRISCOE WIND</t>
  </si>
  <si>
    <t>BRISCOE_WIND</t>
  </si>
  <si>
    <t>BUFFALO GAP WIND 1</t>
  </si>
  <si>
    <t>BUFFALO GAP WIND 2_1</t>
  </si>
  <si>
    <t>BUFFALO GAP WIND 2_2</t>
  </si>
  <si>
    <t>BUFFALO GAP WIND 3</t>
  </si>
  <si>
    <t>BULL CREEK WIND U1</t>
  </si>
  <si>
    <t>BULL CREEK WIND U2</t>
  </si>
  <si>
    <t>CHAMPION WIND</t>
  </si>
  <si>
    <t>DESERT SKY WIND 1</t>
  </si>
  <si>
    <t>DESERT SKY WIND 2</t>
  </si>
  <si>
    <t>FOREST CREEK WIND</t>
  </si>
  <si>
    <t>GRANDVIEW WIND 1 (CONWAY) GV1A</t>
  </si>
  <si>
    <t>GRANDVIEW WIND 1 (CONWAY) GV1B</t>
  </si>
  <si>
    <t>HACKBERRY WIND</t>
  </si>
  <si>
    <t>HEREFORD WIND G</t>
  </si>
  <si>
    <t>HRFDWIND_WIND_G</t>
  </si>
  <si>
    <t>HEREFORD WIND V</t>
  </si>
  <si>
    <t>HRFDWIND_WIND_V</t>
  </si>
  <si>
    <t>INDIAN MESA WIND</t>
  </si>
  <si>
    <t>KING MOUNTAIN WIND (NE)</t>
  </si>
  <si>
    <t>KING MOUNTAIN WIND (NW)</t>
  </si>
  <si>
    <t>KING MOUNTAIN WIND (SE)</t>
  </si>
  <si>
    <t>KING MOUNTAIN WIND (SW)</t>
  </si>
  <si>
    <t>LOGANS GAP WIND I U1</t>
  </si>
  <si>
    <t>LGW_UNIT1</t>
  </si>
  <si>
    <t>LOGANS GAP WIND I U2</t>
  </si>
  <si>
    <t>LGW_UNIT2</t>
  </si>
  <si>
    <t>LONGHORN WIND NORTH U1</t>
  </si>
  <si>
    <t>LHORN_N_UNIT1</t>
  </si>
  <si>
    <t>LONGHORN WIND NORTH U2</t>
  </si>
  <si>
    <t>LHORN_N_UNIT2</t>
  </si>
  <si>
    <t>MCADOO WIND</t>
  </si>
  <si>
    <t>NOTREES WIND 1</t>
  </si>
  <si>
    <t>NOTREES WIND 2</t>
  </si>
  <si>
    <t>OCOTILLO WIND</t>
  </si>
  <si>
    <t>PANTHER CREEK WIND 1</t>
  </si>
  <si>
    <t>PANTHER CREEK WIND 2</t>
  </si>
  <si>
    <t>PANTHER CREEK WIND 3</t>
  </si>
  <si>
    <t>PECOS WIND 1 (WOODWARD)</t>
  </si>
  <si>
    <t>PECOS WIND 2 (WOODWARD)</t>
  </si>
  <si>
    <t>RATTLESNAKE DEN WIND PHASE 1 G1</t>
  </si>
  <si>
    <t>RSNAKE_G1</t>
  </si>
  <si>
    <t>RATTLESNAKE DEN WIND PHASE 1 G2</t>
  </si>
  <si>
    <t>RSNAKE_G2</t>
  </si>
  <si>
    <t>ROSCOE WIND</t>
  </si>
  <si>
    <t>ROUTE 66 WIND</t>
  </si>
  <si>
    <t>ROUTE_66_WIND1</t>
  </si>
  <si>
    <t>SAND BLUFF WIND</t>
  </si>
  <si>
    <t>SHERBINO 1 WIND</t>
  </si>
  <si>
    <t>SNYDER WIND</t>
  </si>
  <si>
    <t>SOUTH PLAINS WIND I</t>
  </si>
  <si>
    <t>SPLAIN1_WIND1</t>
  </si>
  <si>
    <t>SOUTH PLAINS WIND 2</t>
  </si>
  <si>
    <t>SPLAIN1_WIND2</t>
  </si>
  <si>
    <t>SOUTH TRENT WIND</t>
  </si>
  <si>
    <t>SPINNING SPUR 3 [WIND 1]</t>
  </si>
  <si>
    <t>SSPURTWO_SS3WIND1</t>
  </si>
  <si>
    <t>SPINNING SPUR 3 [WIND 2]</t>
  </si>
  <si>
    <t>SSPURTWO_SS3WIND2</t>
  </si>
  <si>
    <t>STEPHENS RANCH WIND 2</t>
  </si>
  <si>
    <t>SRWE1_SRWE2</t>
  </si>
  <si>
    <t>TRENT WIND</t>
  </si>
  <si>
    <t>TURKEY TRACK WIND</t>
  </si>
  <si>
    <t>WEST TEXAS WIND</t>
  </si>
  <si>
    <t>WHITETAIL WIND</t>
  </si>
  <si>
    <t>WINDTHORST 2 WIND</t>
  </si>
  <si>
    <t>Operational Wind Capacity Sub-total (Non-Coastal Counties)</t>
  </si>
  <si>
    <t>Wind Peak Average Capacity Percentage (Non-Coastal)</t>
  </si>
  <si>
    <t>WIND_PEAK_PCT_NC</t>
  </si>
  <si>
    <t>%</t>
  </si>
  <si>
    <t>PAPALOTE CREEK WIND</t>
  </si>
  <si>
    <t>PAPALOTE CREEK WIND II</t>
  </si>
  <si>
    <t>Operational Wind Capacity Sub-total (Coastal Counties)</t>
  </si>
  <si>
    <t>Wind Peak Average Capacity Percentage (Coastal)</t>
  </si>
  <si>
    <t>WIND_PEAK_PCT_C</t>
  </si>
  <si>
    <t>Operational Wind Capacity Total (All Counties)</t>
  </si>
  <si>
    <t>WIND_OPERATIONAL</t>
  </si>
  <si>
    <t>Operational Resources (Solar)</t>
  </si>
  <si>
    <t>FS BARILLA SOLAR-PECOS</t>
  </si>
  <si>
    <t>OCI ALAMO 4 SOLAR-BRACKETVILLE</t>
  </si>
  <si>
    <t>OCI ALAMO 2 SOLAR-ST. HEDWIG</t>
  </si>
  <si>
    <t>RENEWABLE ENERGY ALTERNATIVES-CCS1</t>
  </si>
  <si>
    <t>DG_COSERVSS_CCS1</t>
  </si>
  <si>
    <t>Operational Capacity Total (Solar)</t>
  </si>
  <si>
    <t>Solar Peak Average Capacity Percentage</t>
  </si>
  <si>
    <t>SOLAR_PEAK_PCT</t>
  </si>
  <si>
    <t>SHARYLAND RAILROAD TIE 2</t>
  </si>
  <si>
    <t>FGE TEXAS I PROJECT</t>
  </si>
  <si>
    <t>PINECREST ENERGY CENTER PROJECT</t>
  </si>
  <si>
    <t>ELK STATION CTG 3</t>
  </si>
  <si>
    <t>BETHEL CAES PROJECT</t>
  </si>
  <si>
    <t>15INR0013</t>
  </si>
  <si>
    <t>ANDERSON</t>
  </si>
  <si>
    <t>Planned Capacity Total (Coal, Gas &amp; Storage)</t>
  </si>
  <si>
    <t>GRANDVIEW WIND 3 (CONWAY)</t>
  </si>
  <si>
    <t>13INR0005c</t>
  </si>
  <si>
    <t>PANHANDLE WIND 3</t>
  </si>
  <si>
    <t>HASKELL</t>
  </si>
  <si>
    <t>13INR0038</t>
  </si>
  <si>
    <t>ERATH</t>
  </si>
  <si>
    <t>RTS WIND</t>
  </si>
  <si>
    <t>16INR0087</t>
  </si>
  <si>
    <t>MCCULLOCH</t>
  </si>
  <si>
    <t>Planned Capacity Total (Wind)</t>
  </si>
  <si>
    <t>WIND_PLANNED_NC</t>
  </si>
  <si>
    <t>Planned Wind Capacity Sub-total (Coastal Counties)</t>
  </si>
  <si>
    <t>WIND_PLANNED_C</t>
  </si>
  <si>
    <t>Planned Solar Resources with Executed SGIA</t>
  </si>
  <si>
    <t>FS BARILLA SOLAR 1B [HOVEY_UNIT2]</t>
  </si>
  <si>
    <t>12INR0059b</t>
  </si>
  <si>
    <t>FS EAST PECOS SOLAR</t>
  </si>
  <si>
    <t>OCI ALAMO 7 (PAINT CREEK)</t>
  </si>
  <si>
    <t>16INR0049</t>
  </si>
  <si>
    <t>PECOS SOLAR POWER I</t>
  </si>
  <si>
    <t>15INR0059</t>
  </si>
  <si>
    <t>16INR0019</t>
  </si>
  <si>
    <t>16INR0065</t>
  </si>
  <si>
    <t>SP-TX-12-PHASE B</t>
  </si>
  <si>
    <t>SOLAIREHOLMAN 1</t>
  </si>
  <si>
    <t>15INR0061</t>
  </si>
  <si>
    <t>BREWSTER</t>
  </si>
  <si>
    <t>Planned Capacity Total (Solar)</t>
  </si>
  <si>
    <t>J T DEELY U1 (AS OF 12/31/2018)</t>
  </si>
  <si>
    <t>J T DEELY U2 (AS OF 12/31/2018)</t>
  </si>
  <si>
    <t>S R BERTRON U1 (SINCE 5/15/2013)</t>
  </si>
  <si>
    <t>S R BERTRON U2 (SINCE 5/15/2013)</t>
  </si>
  <si>
    <t>GPASTURE_WIND_I</t>
  </si>
  <si>
    <t>GREEN PASTURES WIND I</t>
  </si>
  <si>
    <t>FRIENDSWOOD G</t>
  </si>
  <si>
    <t>13INR0049</t>
  </si>
  <si>
    <t>Summer Capacity MW</t>
  </si>
  <si>
    <t>Unit Code</t>
  </si>
  <si>
    <t>Installed Capacity MW</t>
  </si>
  <si>
    <t>TOTAL</t>
  </si>
  <si>
    <t>Peak Load Seasons</t>
  </si>
  <si>
    <t>Summer months are June, July, August, and September; winter months are December, January, and February.</t>
  </si>
  <si>
    <r>
      <t xml:space="preserve">Year of Projected Commercial Operations </t>
    </r>
    <r>
      <rPr>
        <b/>
        <vertAlign val="superscript"/>
        <sz val="10"/>
        <rFont val="Arial"/>
        <family val="2"/>
      </rPr>
      <t>1/</t>
    </r>
  </si>
  <si>
    <t>Planned Resources (not wind or solar) with Signed IA, Air Permits and Water Rights</t>
  </si>
  <si>
    <t>2025/2026</t>
  </si>
  <si>
    <t>MARTIN LAKE U1</t>
  </si>
  <si>
    <t>SANMIGL_G1</t>
  </si>
  <si>
    <t>Private-Use Network Forecast Adjustment (per Protocol 10.3.2.4)</t>
  </si>
  <si>
    <t>PUN_CAP_ADJUST</t>
  </si>
  <si>
    <t>BAYLOR</t>
  </si>
  <si>
    <t>BORDAS_JAVEL18</t>
  </si>
  <si>
    <t>BORDAS_JAVEL20</t>
  </si>
  <si>
    <t>LOS VIENTOS III WIND</t>
  </si>
  <si>
    <t>LV3_UNIT_1</t>
  </si>
  <si>
    <t>SENDERO WIND ENERGY</t>
  </si>
  <si>
    <t>EXGNSND_WIND_1</t>
  </si>
  <si>
    <t>SHANNON WIND</t>
  </si>
  <si>
    <t>SHANNONW_UNIT_1</t>
  </si>
  <si>
    <t>CAMWIND_UNIT1</t>
  </si>
  <si>
    <t>OCI ALAMO 5 (DOWNIE RANCH)</t>
  </si>
  <si>
    <t>HELIOS_UNIT1</t>
  </si>
  <si>
    <t>HALYARD HENDERSON</t>
  </si>
  <si>
    <t>16INR0045</t>
  </si>
  <si>
    <t>MARIAH DEL SUR</t>
  </si>
  <si>
    <t>13INR0010c</t>
  </si>
  <si>
    <t>SCANDIA WIND DEF</t>
  </si>
  <si>
    <t>13INR0010def</t>
  </si>
  <si>
    <t>LOCKETT WIND FARM</t>
  </si>
  <si>
    <t>16INR0062b</t>
  </si>
  <si>
    <t>PUMPKIN FARM WIND</t>
  </si>
  <si>
    <t>16INR0037c</t>
  </si>
  <si>
    <t>16INR0091</t>
  </si>
  <si>
    <t>REAGAN</t>
  </si>
  <si>
    <t>SILVER CANYON WIND A</t>
  </si>
  <si>
    <t>12INR0002a</t>
  </si>
  <si>
    <t>15INR0082</t>
  </si>
  <si>
    <t>WIND_PL_PEAK_PCT_NC</t>
  </si>
  <si>
    <t>WIND_PL_PEAK_PCT_C</t>
  </si>
  <si>
    <t>16INR0114</t>
  </si>
  <si>
    <t>SOLAR_PL_PEAK_PCT</t>
  </si>
  <si>
    <t>2026/2027</t>
  </si>
  <si>
    <t>Planned Non-Coastal Wind with Signed IA, Peak Average Capacity Contribution (20%)</t>
  </si>
  <si>
    <t>Non-Coastal Wind, Peak Average Capacity Contribution (20%)</t>
  </si>
  <si>
    <t>UPTON SOLAR</t>
  </si>
  <si>
    <t>Planned Thermal Resources with Signed IA, Air Permits and Water Rights, MW</t>
  </si>
  <si>
    <t>Please read</t>
  </si>
  <si>
    <t>HALYARD WHARTON ENERGY CENTER</t>
  </si>
  <si>
    <t>16INR0044</t>
  </si>
  <si>
    <t>MARTIN LAKE U2</t>
  </si>
  <si>
    <t>SKY GLOBAL POWER ONE A</t>
  </si>
  <si>
    <t>SKY1_SKY1A</t>
  </si>
  <si>
    <t>SKY GLOBAL POWER ONE B</t>
  </si>
  <si>
    <t>SKY1_SKY1B</t>
  </si>
  <si>
    <t>Operational Capacity Total (Including Hydro)</t>
  </si>
  <si>
    <t>ANTELOPE IC 1</t>
  </si>
  <si>
    <t>AEEC_ANTLP_1</t>
  </si>
  <si>
    <t>ANTELOPE IC 2</t>
  </si>
  <si>
    <t>AEEC_ANTLP_2</t>
  </si>
  <si>
    <t>ANTELOPE IC 3</t>
  </si>
  <si>
    <t>AEEC_ANTLP_3</t>
  </si>
  <si>
    <t>ELK STATION CTG 1</t>
  </si>
  <si>
    <t>AEEC_ELK_1</t>
  </si>
  <si>
    <t>ELK STATION CTG 2</t>
  </si>
  <si>
    <t>AEEC_ELK_2</t>
  </si>
  <si>
    <t>AEEC_ELK_3</t>
  </si>
  <si>
    <t>Available Mothball Capacity based on Owner's Return Probability</t>
  </si>
  <si>
    <t>DOUG COLBECK'S CORNER (CONWAY) A</t>
  </si>
  <si>
    <t>GRANDVW1_COLA</t>
  </si>
  <si>
    <t>DOUG COLBECK'S CORNER (CONWAY)  B</t>
  </si>
  <si>
    <t>GRANDVW1_COLB</t>
  </si>
  <si>
    <t>GUNMTN_G1</t>
  </si>
  <si>
    <t>LOS VIENTOS V WIND</t>
  </si>
  <si>
    <t>LV5_UNIT_1</t>
  </si>
  <si>
    <t>SOUTH PLAINS WIND II A</t>
  </si>
  <si>
    <t>SPLAIN2_WIND21</t>
  </si>
  <si>
    <t>SOUTH PLAINS WIND II B</t>
  </si>
  <si>
    <t>SPLAIN2_WIND22</t>
  </si>
  <si>
    <t>WAKE WIND 1</t>
  </si>
  <si>
    <t>WAKEWE_G1</t>
  </si>
  <si>
    <t>WAKE WIND 2</t>
  </si>
  <si>
    <t>WAKEWE_G2</t>
  </si>
  <si>
    <t>BAFFIN WIND UNIT1</t>
  </si>
  <si>
    <t>BAFFIN_UNIT1</t>
  </si>
  <si>
    <t>BAFFIN WIND UNIT2</t>
  </si>
  <si>
    <t>BAFFIN_UNIT2</t>
  </si>
  <si>
    <t>SOLARA_UNIT1</t>
  </si>
  <si>
    <t>BECK 1</t>
  </si>
  <si>
    <t>DG_CECSOLAR_DG_BECK1</t>
  </si>
  <si>
    <t>FIFTH GENERATION SOLAR 1</t>
  </si>
  <si>
    <t>DG_FGSOLAR1</t>
  </si>
  <si>
    <t>HM SEALY SOLAR 1</t>
  </si>
  <si>
    <t>DG_SEALY_1UNIT</t>
  </si>
  <si>
    <t>AUSTIN</t>
  </si>
  <si>
    <t>INDECK WHARTON ENERGY CENTER</t>
  </si>
  <si>
    <t>CANADIAN BREAKS WIND</t>
  </si>
  <si>
    <t>13INR0026</t>
  </si>
  <si>
    <t>BRAZORIA</t>
  </si>
  <si>
    <t>GOODNIGHT WIND</t>
  </si>
  <si>
    <t>14INR0033</t>
  </si>
  <si>
    <t>ARMSTRONG</t>
  </si>
  <si>
    <t>COYOTE WIND</t>
  </si>
  <si>
    <t>17INR0027b</t>
  </si>
  <si>
    <t>16INR0023b</t>
  </si>
  <si>
    <t>RE MAPLEWOOD 2A SOLAR</t>
  </si>
  <si>
    <t>17INR0020a</t>
  </si>
  <si>
    <t>RE MAPLEWOOD 2B SOLAR</t>
  </si>
  <si>
    <t>17INR0020b</t>
  </si>
  <si>
    <t>RE MAPLEWOOD 2C SOLAR</t>
  </si>
  <si>
    <t>17INR0020c</t>
  </si>
  <si>
    <t>RE MAPLEWOOD 2D SOLAR</t>
  </si>
  <si>
    <t>17INR0020d</t>
  </si>
  <si>
    <t>Non-Coastal Wind, Peak Average Capacity Contribution (14%)</t>
  </si>
  <si>
    <t>Planned Non-Coastal Wind with Signed IA, Peak Average Capacity Contribution (14%)</t>
  </si>
  <si>
    <t>Cumulative Summer Capacity Contribution (in MW) of Resources Available by June 1 of the Reporting Year</t>
  </si>
  <si>
    <t>Planned Resource Category</t>
  </si>
  <si>
    <t>Commissioning Plan Submitted</t>
  </si>
  <si>
    <t>Signed Interconnection Agreement with the TSP</t>
  </si>
  <si>
    <t>__________________________________________________</t>
  </si>
  <si>
    <t xml:space="preserve">Reserve Margin </t>
  </si>
  <si>
    <t>Summer</t>
  </si>
  <si>
    <t>Winter</t>
  </si>
  <si>
    <t>Full Interconnection Study (FIS)</t>
  </si>
  <si>
    <t>The set of studies conducted by a Transmission Service Provider (TSP) for the purpose of identifying any electric system improvements or enhancements required to reliably interconnect a new All-Inclusive Generation Resource consistent with the provisions of Planning Guide Section 5, Generation Resource Interconnection or Change Request.  These studies may include steady-state studies, system protection (short-circuit) studies, dynamic and transient stability studies, facility studies, and sub-synchronous oscillation studies.</t>
  </si>
  <si>
    <t>RE ROSEROCK SOLAR 1</t>
  </si>
  <si>
    <t>REROCK_UNIT1</t>
  </si>
  <si>
    <t>RE ROSEROCK SOLAR 2</t>
  </si>
  <si>
    <t>REROCK_UNIT2</t>
  </si>
  <si>
    <t>Supplemental</t>
  </si>
  <si>
    <t>Verified Energy Efficiency Program Savings</t>
  </si>
  <si>
    <t>Summer Peak Demand (based on normal weather)</t>
  </si>
  <si>
    <t>Energy Efficiency Program Savings Forecast</t>
  </si>
  <si>
    <t>The total megawatt (MW) amount of verified peak load capacity reductions due to residential and commercial sector energy efficiency incentive programs that are reported by electric utilities in the ERCOT Region to the Public Utility Commission of Texas. See Utilities Code Section 39.905.</t>
  </si>
  <si>
    <t xml:space="preserve">   less:  Emergency Response Service (10- and 30-min ramp products)</t>
  </si>
  <si>
    <t xml:space="preserve">   less:  TDSP Standard Offer Load Management Programs</t>
  </si>
  <si>
    <t xml:space="preserve">   less: Switchable Capacity Unavailable to ERCOT, MW</t>
  </si>
  <si>
    <t xml:space="preserve">   less:  Switchable Capacity Unavailable to ERCOT</t>
  </si>
  <si>
    <t>Winter Peak Demand (based on normal weather)</t>
  </si>
  <si>
    <t>Capacity of Proposed Generation Resources Based on Interconnection Milestone Status</t>
  </si>
  <si>
    <t>Notes:
(1) Resource categories are listed by highest to lowest likelihood that the resource capacity will be in commercial operation in the reported year. For example, resources in the Commissioning Plan Submitted category have reached the "substantially completed construction" phase, and associated transmission switchyard facilities are operational. Conversely, resources in the Full Interconnection Study Requested category include projects that are generally in the development proposal stage and have a significant risk of interconnection request cancellation or project development delays.
(2) The data presented here is based upon the latest information provided to ERCOT by resource developers and can change without notice.
(3) Resource developers may execute an Interconnection Agreement with a TSP prior to completion of the Full Interconnection Study. This is most common with wind and solar projects.
(4) Wind and solar resource capacities reflect their estimated summer on-peak average values as determined by the methodologies in Protocol section 3.2.6.2.2.
(5) Battery storage projects are assumed to provide no seasonal sustained peak-hour capacity contributions, and are thus reported as zero MW.</t>
  </si>
  <si>
    <t>LV4_UNIT_1</t>
  </si>
  <si>
    <t>Shows the capacity of proposed generation resources for the summer of each forecast year based on meeting various interconnection process milestones. Also shows the load forecast, resource capacity and reserve margin for both Summer and Winter seasons for the later half of the CDR forecast period.</t>
  </si>
  <si>
    <t>The summer and winter capacity summaries below show the reserve margin impact of not adding any new resources during the latter half of the CDR forecast period. Since project developers typically submit interconnection requests no more than three to five years before the facility is expected to enter commercial operations, reserve margins reported beyond this window always show a declining trend. Also note that the reserve margin impact of potential future unit retirements and associated market responses to replace retired units are not accounted for here or elsewhere in this CDR report.</t>
  </si>
  <si>
    <t xml:space="preserve">   less:  Energy Efficiency Program Savings Forecast</t>
  </si>
  <si>
    <t>Total Summer Peak Demand (before Reductions from Energy Efficiency Programs)</t>
  </si>
  <si>
    <t>Total Winter Peak Demand (before Reductions from Energy Efficiency Programs)</t>
  </si>
  <si>
    <t xml:space="preserve">   less:  Load Resources providing Responsive Reserves</t>
  </si>
  <si>
    <t xml:space="preserve">   less:  Load Resources providing Non-Spinning Reserves</t>
  </si>
  <si>
    <t>14INR0038</t>
  </si>
  <si>
    <t>REDGATE A</t>
  </si>
  <si>
    <t>REDGATE B</t>
  </si>
  <si>
    <t>REDGATE C</t>
  </si>
  <si>
    <t>REDGATE D</t>
  </si>
  <si>
    <t>REDGATE_AGR_A</t>
  </si>
  <si>
    <t>REDGATE_AGR_B</t>
  </si>
  <si>
    <t>REDGATE_AGR_C</t>
  </si>
  <si>
    <t>REDGATE_AGR_D</t>
  </si>
  <si>
    <t>ELECTRA WIND 1</t>
  </si>
  <si>
    <t>ELECTRA WIND 2</t>
  </si>
  <si>
    <t>VERTIGO WIND (FORMERLY GREEN PASTURES WIND 2)</t>
  </si>
  <si>
    <t>VERTIGO_WIND_I</t>
  </si>
  <si>
    <t>HIDALGO &amp; STARR WIND 11</t>
  </si>
  <si>
    <t>MIRASOLE_MIR11</t>
  </si>
  <si>
    <t>HIDALGO &amp; STARR WIND 12</t>
  </si>
  <si>
    <t>MIRASOLE_MIR12</t>
  </si>
  <si>
    <t>HIDALGO &amp; STARR WIND 21</t>
  </si>
  <si>
    <t>MIRASOLE_MIR21</t>
  </si>
  <si>
    <t>HORSE CREEK WIND 1</t>
  </si>
  <si>
    <t>HORSECRK_UNIT1</t>
  </si>
  <si>
    <t>HORSE CREEK WIND 2</t>
  </si>
  <si>
    <t>HORSECRK_UNIT2</t>
  </si>
  <si>
    <t>JAVELINA I WIND 18</t>
  </si>
  <si>
    <t>JAVELINA I WIND 20</t>
  </si>
  <si>
    <t>JAVELINA II WIND  1</t>
  </si>
  <si>
    <t>BORDAS2_JAVEL2_A</t>
  </si>
  <si>
    <t>JAVELINA II WIND  2</t>
  </si>
  <si>
    <t>BORDAS2_JAVEL2_B</t>
  </si>
  <si>
    <t>JAVELINA II WIND  3</t>
  </si>
  <si>
    <t>BORDAS2_JAVEL2_C</t>
  </si>
  <si>
    <t>MARIAH DEL NORTE 1</t>
  </si>
  <si>
    <t>MARIAH_NORTE1</t>
  </si>
  <si>
    <t>MARIAH DEL NORTE 2</t>
  </si>
  <si>
    <t>MARIAH_NORTE2</t>
  </si>
  <si>
    <t>TYLER BLUFF WIND</t>
  </si>
  <si>
    <t>TYLRWIND_UNIT1</t>
  </si>
  <si>
    <t>CAMERON COUNTY WIND</t>
  </si>
  <si>
    <t>SANROMAN_WIND_1</t>
  </si>
  <si>
    <t>BOOTLEG_UNIT1</t>
  </si>
  <si>
    <t>SIRIUS_UNIT1</t>
  </si>
  <si>
    <t>Reliability Must-Run (RMR) Capacity</t>
  </si>
  <si>
    <t>RMR_CAP_CONT</t>
  </si>
  <si>
    <t>BLUE SUMMIT BATTERY</t>
  </si>
  <si>
    <t>PHR PEAKERS [BAC_CTG1-6]</t>
  </si>
  <si>
    <t>15INR0064b</t>
  </si>
  <si>
    <t>CACTUS FLATS WIND</t>
  </si>
  <si>
    <t>16INR0086</t>
  </si>
  <si>
    <t>CONCHO</t>
  </si>
  <si>
    <t>RE MAPLEWOOD 2E SOLAR</t>
  </si>
  <si>
    <t>17INR0020e</t>
  </si>
  <si>
    <t>WEST OF PECOS SOLAR</t>
  </si>
  <si>
    <t>14INR0044</t>
  </si>
  <si>
    <t>REEVES</t>
  </si>
  <si>
    <t>2027/2028</t>
  </si>
  <si>
    <t>DIGBY_UNIT1</t>
  </si>
  <si>
    <t>DIGBY_UNIT2</t>
  </si>
  <si>
    <t>COTPLNS_COTTONPL</t>
  </si>
  <si>
    <t>COTPLNS_OLDSETLR</t>
  </si>
  <si>
    <t>COTTON PLAINS WIND</t>
  </si>
  <si>
    <t>OLD SETTLER WIND</t>
  </si>
  <si>
    <t>Load capable of reducing or increasing the need for electrical energy or providing Ancillary Services to the ERCOT System, as described in the ERCOT Protocols, Section 6, Ancillary Services. These Resources may provide the following Ancillary Services:  Responsive Reserve Service, Non-Spinning Reserve Service, Replacement  Reserve Service,  and Regulation Service. The Resources must be registered and qualified by ERCOT and will be scheduled by a Qualified Scheduling Entity (QSE). LR capacity has been grossed up by 2% to reflect avoided transmission line losses.</t>
  </si>
  <si>
    <t>Emergency Response Service</t>
  </si>
  <si>
    <t>ERCOT uses the methodology specified in Protocol Section 3.2.6.2.1, Peak Load Estimate, to derive the ERS capacity forecast for future years. The Current Year for the calculations is defined as the latest year for which ERS has been procured. The ERS capacity amounts are grossed up by 2% to reflect avoided transmission line losses.</t>
  </si>
  <si>
    <r>
      <rPr>
        <vertAlign val="superscript"/>
        <sz val="10"/>
        <rFont val="Arial"/>
        <family val="2"/>
      </rPr>
      <t>1/</t>
    </r>
    <r>
      <rPr>
        <sz val="10"/>
        <rFont val="Arial"/>
        <family val="2"/>
      </rPr>
      <t xml:space="preserve"> This date is based on the projected Commercial Operations Date (COD) reported by the project developer. In contrast, a unit's first summer CDR forecast year (reported in the SummerCapacities sheet) is defined as the first year in which the capacity is available for the entire summer Peak Load Season.  (The summer Peak Load Season constitutes the months of June, July, August and September.)  For example, if a unit has a projected COD of July 1, 2017, the first summer CDR forecast year would be 2018.</t>
    </r>
  </si>
  <si>
    <r>
      <t xml:space="preserve">ERCOT's energy efficiency forecast uses the PUCT's annual verified energy efficiency program savings estimates as the starting point. (See the definition for verified energy efficiency program savings below.)  Annual incremental growth in energy efficiency savings is calculated by multiplying ERCOT's peak load forecast by an energy efficiency penetration factor. The current factor is 0.0018, and is derived using the following assumptions:
</t>
    </r>
    <r>
      <rPr>
        <sz val="10"/>
        <rFont val="Symbol"/>
        <family val="1"/>
        <charset val="2"/>
      </rPr>
      <t xml:space="preserve">·   </t>
    </r>
    <r>
      <rPr>
        <sz val="10"/>
        <rFont val="Arial"/>
        <family val="2"/>
      </rPr>
      <t xml:space="preserve">The unadjusted penetration rate for energy efficiency is 0.4% of total load for all residential and commercial consumers (including NOIEs)
</t>
    </r>
    <r>
      <rPr>
        <sz val="10"/>
        <rFont val="Symbol"/>
        <family val="1"/>
        <charset val="2"/>
      </rPr>
      <t>·</t>
    </r>
    <r>
      <rPr>
        <sz val="10"/>
        <rFont val="Arial"/>
        <family val="2"/>
      </rPr>
      <t xml:space="preserve">  A 50% adjustment is applied to account for actual program effectiveness and program savings that may already be accounted for in the load forecast model
</t>
    </r>
    <r>
      <rPr>
        <sz val="10"/>
        <rFont val="Symbol"/>
        <family val="1"/>
        <charset val="2"/>
      </rPr>
      <t>·</t>
    </r>
    <r>
      <rPr>
        <sz val="10"/>
        <rFont val="Arial"/>
        <family val="2"/>
      </rPr>
      <t xml:space="preserve">  A 90% adjustment is applied to represent the proportion of the total load forecast that is commercial and residential customers
Energy efficiency impacts from meeting the Texas Legislature's goals are assumed to accumulate for seven years from the time that the annual goals must first be met (December 31, 2013).
Finally, ERCOT incorporates annual energy efficiency estimates from municipal utilities and electric cooperatives provided to the State Energy Conservation Office (SECO). Annual SECO report submission by these entities is required under S.B. No. 924. If annual reports for the previous calendar year are not available at the time the CDR is prepared, ERCOT incorporates report data for the most recently available reporting year.
The energy efficiency capacity amounts are grossed up by 2% to reflect avoided transmission line losses.</t>
    </r>
  </si>
  <si>
    <t>The average wind capacity available for the summer and winter Peak Load Seasons for a region (non-coastal / coastal) divided by the installed capacity for the region, expressed as a percentage. Details for the derivation of the percentages are outlined in ERCOT Protocol Section 3.2.6.2.2 (see http://www.ercot.com/content/wcm/current_guides/53528/03-040517_Nodal.doc).</t>
  </si>
  <si>
    <t>List of significant changes relative to the last CDR, published December 2016</t>
  </si>
  <si>
    <t>Summer Summary:  2019-2023</t>
  </si>
  <si>
    <t>Winter Summary:  2018/2019 through 2022/2023</t>
  </si>
  <si>
    <t>CALHOUN (PORT COMFORT) 1</t>
  </si>
  <si>
    <t>CALHOUN_UNIT1</t>
  </si>
  <si>
    <t>CALHOUN</t>
  </si>
  <si>
    <t>CALHOUN (PORT COMFORT) 2</t>
  </si>
  <si>
    <t>CALHOUN_UNIT2</t>
  </si>
  <si>
    <t>COLORADO BEND II CT7</t>
  </si>
  <si>
    <t>CBECII_CT7</t>
  </si>
  <si>
    <t>COLORADO BEND II CT8</t>
  </si>
  <si>
    <t>CBECII_CT8</t>
  </si>
  <si>
    <t>COLORADO BEND II ST8</t>
  </si>
  <si>
    <t>CBECII_STG9</t>
  </si>
  <si>
    <t>GREGORY POWER PARTNERS GT1</t>
  </si>
  <si>
    <t>LGE_LGE_GT1</t>
  </si>
  <si>
    <t>GREGORY POWER PARTNERS GT2</t>
  </si>
  <si>
    <t>LGE_LGE_GT2</t>
  </si>
  <si>
    <t>GREGORY POWER PARTNERS STG</t>
  </si>
  <si>
    <t>LGE_LGE_STG</t>
  </si>
  <si>
    <t>WOLF HOLLOW 2 CT5</t>
  </si>
  <si>
    <t>WHCCS2_CT4</t>
  </si>
  <si>
    <t>WOLF HOLLOW 2 CT6</t>
  </si>
  <si>
    <t>WHCCS2_CT5</t>
  </si>
  <si>
    <t>WOLF HOLLOW 2 STG6</t>
  </si>
  <si>
    <t>WHCCS2_STG6</t>
  </si>
  <si>
    <t>CASTLEMAN CHAMON 1</t>
  </si>
  <si>
    <t>CHAMON_CTG_0101</t>
  </si>
  <si>
    <t>CASTLEMAN CHAMON 2</t>
  </si>
  <si>
    <t>CHAMON_CTG_0301</t>
  </si>
  <si>
    <t>BLSUMMIT_BATTERY</t>
  </si>
  <si>
    <t>INADALE ESS</t>
  </si>
  <si>
    <t>INDL_ESS</t>
  </si>
  <si>
    <t>PYRON ESS</t>
  </si>
  <si>
    <t>PYR_ESS</t>
  </si>
  <si>
    <t>OCI ALAMO 1</t>
  </si>
  <si>
    <t>DG_OCI_ALM1_ASTRO1</t>
  </si>
  <si>
    <t>TOS BATTERY STORAGE</t>
  </si>
  <si>
    <t>DG_TOSBATT_UNIT1</t>
  </si>
  <si>
    <t>MIDLAND</t>
  </si>
  <si>
    <t>FARMERS BRANCH LANDFILL GAS TO ENERGY</t>
  </si>
  <si>
    <t>DG_HBR_2UNITS</t>
  </si>
  <si>
    <t>AEEC_ANTLP_1_UNAVAIL</t>
  </si>
  <si>
    <t>AEEC_ANTLP_2_UNAVAIL</t>
  </si>
  <si>
    <t>AEEC_ANTLP_3_UNAVAIL</t>
  </si>
  <si>
    <t>AEEC_ELK_1_UNAVAIL</t>
  </si>
  <si>
    <t>AEEC_ELK_2_UNAVAIL</t>
  </si>
  <si>
    <t>TENASKA FRONTIER STATION</t>
  </si>
  <si>
    <t>FTR_FTR_UNAVAIL</t>
  </si>
  <si>
    <t>BUCKTHORN WIND 1 A</t>
  </si>
  <si>
    <t>BUCKTHRN_UNIT1</t>
  </si>
  <si>
    <t>BUCKTHORN WIND 1 B</t>
  </si>
  <si>
    <t>BUCKTHRN_UNIT2</t>
  </si>
  <si>
    <t>FLOYD COUNTY</t>
  </si>
  <si>
    <t>DERMOTT WIND 1_1</t>
  </si>
  <si>
    <t>DERMOTT_UNIT1</t>
  </si>
  <si>
    <t>DERMOTT WIND 1_2</t>
  </si>
  <si>
    <t>DERMOTT_UNIT2</t>
  </si>
  <si>
    <t>FALVEZ ASTRA WIND</t>
  </si>
  <si>
    <t>ASTRA_UNIT1</t>
  </si>
  <si>
    <t>FLUVANNA RENEWABLE 1 A</t>
  </si>
  <si>
    <t>FLUVANNA_UNIT1</t>
  </si>
  <si>
    <t>FLUVANNA RENEWABLE 1 B</t>
  </si>
  <si>
    <t>FLUVANNA_UNIT2</t>
  </si>
  <si>
    <t>INADALE WIND 1</t>
  </si>
  <si>
    <t>INADALE WIND 2</t>
  </si>
  <si>
    <t>INDL_INADALE2</t>
  </si>
  <si>
    <t>NIELS BOHR WIND A (BEARKAT WIND A)</t>
  </si>
  <si>
    <t>NBOHR_UNIT1</t>
  </si>
  <si>
    <t>PYRON WIND 1</t>
  </si>
  <si>
    <t>PYRON WIND 2</t>
  </si>
  <si>
    <t>PYR_PYRON2</t>
  </si>
  <si>
    <t>SCURRY AND FISHER</t>
  </si>
  <si>
    <t>ROCK SPRINGS VAL VERDE WIND (FERMI) 1</t>
  </si>
  <si>
    <t>FERMI_WIND1</t>
  </si>
  <si>
    <t>ROCK SPRINGS VAL VERDE WIND (FERMI) 2</t>
  </si>
  <si>
    <t>FERMI_WIND2</t>
  </si>
  <si>
    <t>ROSCOE WIND 2A</t>
  </si>
  <si>
    <t>TKWSW1_ROSCOE2A</t>
  </si>
  <si>
    <t>SALT FORK 1 WIND 1</t>
  </si>
  <si>
    <t>SALTFORK_UNIT1</t>
  </si>
  <si>
    <t>DONLEY</t>
  </si>
  <si>
    <t>SALT FORK 1 WIND 2</t>
  </si>
  <si>
    <t>SALTFORK_UNIT2</t>
  </si>
  <si>
    <t>WILLOW SPRINGS WIND A</t>
  </si>
  <si>
    <t>SALVTION_UNIT1</t>
  </si>
  <si>
    <t>WILLOW SPRINGS WIND B</t>
  </si>
  <si>
    <t>SALVTION_UNIT2</t>
  </si>
  <si>
    <t>BRUENNING'S BREEZE A</t>
  </si>
  <si>
    <t>BBREEZE_UNIT1</t>
  </si>
  <si>
    <t>BRUENNING'S BREEZE B</t>
  </si>
  <si>
    <t>BBREEZE_UNIT2</t>
  </si>
  <si>
    <t>CHAPMAN RANCH WIND IA (SANTA CRUZ)</t>
  </si>
  <si>
    <t>SANTACRU_UNIT1</t>
  </si>
  <si>
    <t>CHAPMAN RANCH WIND IB (SANTA CRUZ)</t>
  </si>
  <si>
    <t>SANTACRU_UNIT2</t>
  </si>
  <si>
    <t>BNB LAMESA SOLAR (PHASE I)</t>
  </si>
  <si>
    <t>LMESASLR_UNIT1</t>
  </si>
  <si>
    <t>OCI ALAMO 6 (SIRIUS/WEST TEXAS)</t>
  </si>
  <si>
    <t>SPTX12B_UNIT1</t>
  </si>
  <si>
    <t>BHE SOLAR PEARL PROJECT (SIRIUS 2)</t>
  </si>
  <si>
    <t>SIRIUS_UNIT2</t>
  </si>
  <si>
    <t>WALNUT SPRINGS</t>
  </si>
  <si>
    <t>DG_WLNTSPRG_1UNIT</t>
  </si>
  <si>
    <t>Planned Thermal Resources with Executed SGIA, Air Permit, GHG Permit and Proof of Adequate Water Supplies</t>
  </si>
  <si>
    <t>16INR0076</t>
  </si>
  <si>
    <t>DENTON ENERGY CENTER</t>
  </si>
  <si>
    <t>18INR0013</t>
  </si>
  <si>
    <t>MIRAGE</t>
  </si>
  <si>
    <t>17INR0022</t>
  </si>
  <si>
    <t>EDMONDSON RANCH WIND</t>
  </si>
  <si>
    <t>18INR0043</t>
  </si>
  <si>
    <t>FLAT TOP WIND I</t>
  </si>
  <si>
    <t>FOARD CITY WIND</t>
  </si>
  <si>
    <t>19INR0019</t>
  </si>
  <si>
    <t>FOARD</t>
  </si>
  <si>
    <t>GOPHER CREEK WIND</t>
  </si>
  <si>
    <t>18INR0067</t>
  </si>
  <si>
    <t>HEART OF TEXAS WIND</t>
  </si>
  <si>
    <t>18INR0016</t>
  </si>
  <si>
    <t>KARANKAWA WIND ALT A</t>
  </si>
  <si>
    <t>18INR0014</t>
  </si>
  <si>
    <t>KARANKAWA 2 WIND FARM</t>
  </si>
  <si>
    <t>19INR0074</t>
  </si>
  <si>
    <t>LITTLE MOUNTAIN WIND</t>
  </si>
  <si>
    <t>12INR0055</t>
  </si>
  <si>
    <t>LOMA PINTA WIND</t>
  </si>
  <si>
    <t>16INR0112</t>
  </si>
  <si>
    <t>LA SALLE</t>
  </si>
  <si>
    <t>LONGHORN SOUTH</t>
  </si>
  <si>
    <t>20INR0058</t>
  </si>
  <si>
    <t>MARIAH DEL ESTE</t>
  </si>
  <si>
    <t>PALMAS ALTAS WIND</t>
  </si>
  <si>
    <t>17INR0037</t>
  </si>
  <si>
    <t>PEYTON CREEK WIND</t>
  </si>
  <si>
    <t>18INR0018</t>
  </si>
  <si>
    <t>17INR0005</t>
  </si>
  <si>
    <t>SAGE DRAW WIND</t>
  </si>
  <si>
    <t>19INR0163</t>
  </si>
  <si>
    <t>LYNN</t>
  </si>
  <si>
    <t>18INR0025</t>
  </si>
  <si>
    <t>STELLA 1 WIND</t>
  </si>
  <si>
    <t>15INR0035</t>
  </si>
  <si>
    <t>UNITY WIND</t>
  </si>
  <si>
    <t>WKN AMADEUS WIND</t>
  </si>
  <si>
    <t>14INR0009</t>
  </si>
  <si>
    <t>CASTLE GAP SOLAR</t>
  </si>
  <si>
    <t>LAMESA SOLAR (PHASE II)</t>
  </si>
  <si>
    <t>NAZARETH SOLAR</t>
  </si>
  <si>
    <t>PFLUGERVILLE SOLAR</t>
  </si>
  <si>
    <t>15INR0090</t>
  </si>
  <si>
    <t>RES WINK SOLAR</t>
  </si>
  <si>
    <t>18INR0022</t>
  </si>
  <si>
    <t>WAYMARK SOLAR</t>
  </si>
  <si>
    <t>16INR0115</t>
  </si>
  <si>
    <t>Seasonal Mothballed Resources</t>
  </si>
  <si>
    <t>N/A</t>
  </si>
  <si>
    <t>Total Seasonal Mothballed Capacity</t>
  </si>
  <si>
    <t>Planned Coastal Wind with Signed IA, Peak Average Capacity Contribution (59%)</t>
  </si>
  <si>
    <t>Planned Solar Utility-Scale, Peak Average Capacity Contribution (75%)</t>
  </si>
  <si>
    <t>Solar Utility-Scale, Peak Average Capacity Contribution (75%)</t>
  </si>
  <si>
    <t>Coastal Wind, Peak Average Capacity Contribution (59%)</t>
  </si>
  <si>
    <t>The following Planned Resources have been moved to Operational Status since the release of the December 2017 CDR report:</t>
  </si>
  <si>
    <t>Notes on Changes Relative to the Last CDR, Published December 2017</t>
  </si>
  <si>
    <t>Shows load forecast, resource capacity and reserve margin for Summer 2019 through Summer 2023</t>
  </si>
  <si>
    <t>Lists generation fuel types by MW and by percentage for Summer 2019 through Summer 2023</t>
  </si>
  <si>
    <t>Shows load forecast, resource capacity and reserve margin for Winter 2018/2019 through Winter 2022/2023</t>
  </si>
  <si>
    <t>Lists generation fuel types by MW and by percentage for Winter 2018/2019 through Winter 2022/2023</t>
  </si>
  <si>
    <t xml:space="preserve">The solar Winter Peak Average Capacity Contribution Percentage (SOLAR_PEAK_PCT)  was updated based on winter 2017/2018 data, and increased from 10% to 12%. </t>
  </si>
  <si>
    <t>Coastal Wind, Peak Average Capacity Contribution (43%)</t>
  </si>
  <si>
    <t>Solar Utility-Scale, Peak Average Capacity Contribution (12%)</t>
  </si>
  <si>
    <t>Planned Coastal Wind with Signed IA, Peak Average Capacity Contribution (43%)</t>
  </si>
  <si>
    <t>Planned Solar Utility-Scale, Peak Average Capacity Contribution (12%)</t>
  </si>
  <si>
    <t>TORRECILLAS WIND</t>
  </si>
  <si>
    <t>14INR0045</t>
  </si>
  <si>
    <t>LORAINE WINDPARK PHASE III</t>
  </si>
  <si>
    <t>18INR0068</t>
  </si>
  <si>
    <t>SPENCER STG U4</t>
  </si>
  <si>
    <t>SPNCER_SPNCE_4</t>
  </si>
  <si>
    <t>SPENCER STG U5</t>
  </si>
  <si>
    <t>SPNCER_SPNCE_5</t>
  </si>
  <si>
    <t>The following mothballed units have announced returns to operational status since the Dec 2017 CDR:
B M DAVIS STG U1 (300 MW) will return on May 7th, 2018
SPENCER STG U4 &amp; U5 (118 MW) will return on June 1st, 2018</t>
  </si>
  <si>
    <t>BRANDON GT1</t>
  </si>
  <si>
    <t>LUBBOCK</t>
  </si>
  <si>
    <t>R MASSENGALE GT8 +ST7</t>
  </si>
  <si>
    <t>HIGH LONESOME W</t>
  </si>
  <si>
    <t>19INR0038</t>
  </si>
  <si>
    <t>CROCKETT</t>
  </si>
  <si>
    <t xml:space="preserve">   plus:  Energy Efficiency Program Savings Forecast</t>
  </si>
  <si>
    <t>Capacity, Demand and Reserves, 2024 Through Winter 2027/2028</t>
  </si>
  <si>
    <t xml:space="preserve">*Details on the load forecast methodology: </t>
  </si>
  <si>
    <t>http://www.ercot.com/content/wcm/lists/143010/2018_Long-Term_Hourly_Peak_Demand_and_Energy_Forecast_Final.pdf</t>
  </si>
  <si>
    <t>R MASSENGALE GT8+ST7 (LP&amp;L)</t>
  </si>
  <si>
    <t>BRANDON GT1 (LP&amp;L)</t>
  </si>
  <si>
    <t>Wind Winter Peak Average Capacity Contribution Percentages (WINDPEAKPCT) were updated to include winter 2017/2018 data. 
The Coastal region increased from 42% to 43% due to a 52% capacity contribution for the past winter. The Non-coastal region contribution factor was unchanged and remains at 20%.</t>
  </si>
  <si>
    <t>Two CDR-eligible planned wind projects were removed: CHOCOLATE BAYOU [149 MW] and INFINITY LIVE OAK WIND [199 MW]</t>
  </si>
  <si>
    <t>Capacity Pending Retirement</t>
  </si>
  <si>
    <t>PENDRETIRE_CAP</t>
  </si>
  <si>
    <t>Planning Guide 6.9 Criteria plus completed Full Interconnect Study</t>
  </si>
  <si>
    <t>Meets Planning Guide Sec. 6.9 Criteria (CDR plus TSP Financial Security Posted and Notice to Proceed)</t>
  </si>
  <si>
    <t>CDR Eligible (signed IA, air permits, proof of adequate water supply)</t>
  </si>
  <si>
    <t>Full Interconnect Study Requested</t>
  </si>
  <si>
    <t>BLUEBELL SOLAR (CAPRICORN RIDGE SOLAR)</t>
  </si>
  <si>
    <t>PROSPERO SOLAR</t>
  </si>
  <si>
    <t>19INR0092</t>
  </si>
  <si>
    <t>ANDREWS</t>
  </si>
  <si>
    <t>CABEZON WIND (RIO BRAVO I WIND)</t>
  </si>
  <si>
    <t>HARALD (BEARKAT WIND B)</t>
  </si>
  <si>
    <t>HICKMAN (SANTA RITA WIND)</t>
  </si>
  <si>
    <t>TAHOKA WIND (STAKED PLAINS WIND 1)</t>
  </si>
  <si>
    <t>WILDROSE WIND (SWISHER WIND)</t>
  </si>
  <si>
    <t>HUDSON (BRAZORIA ENERGY G)</t>
  </si>
  <si>
    <t>RIGGINS (SE BUCKTHORN WESTEX SOLAR)</t>
  </si>
  <si>
    <t>VICTORIA CITY (CITYVICT)</t>
  </si>
  <si>
    <t>18INR0035</t>
  </si>
  <si>
    <t>INFINITY LIVE OAK WIND</t>
  </si>
  <si>
    <t>12INR0060</t>
  </si>
  <si>
    <t>SCHLEICHER</t>
  </si>
  <si>
    <t>Fuel type is based on the primary fuel.  Capacity contribution of the wind resources is included at 14% for Non-Coastal and 59% for Coastal counties, while the solar capacity contribution is 75%. Private Use Network, Hydro and Non-Synchronous Tie resources are included based on the three-year average historical capability for each Summer Season's 20 peak load hours. Non-Synchronous Tie resources are categorized as Other. Mothballed resource capacity is excluded except for Available Mothball Capacity based on a Seasonal Availability Schedule or Owner's reported Return Probability. The Private Use Network capacity contribution is categorized as gas, except for the coal-fired Sandow 4 unit. Battery storage is assigned a zero MW capacity contribution to reflect the lack of sustained capability for the duration of the peak load hour.</t>
  </si>
  <si>
    <t>Fuel type is based on the primary fuel.  Capacity contribution of the wind resources is included at 20% for Non-Coastal and 43% for Coastal counties, while the solar capacity contribution is 12%. Private Use Network, Hydro and Non-Synchronous Tie resources are included based on the three-year average historical capability for each Summer Season's 20 peak load hours. Non-Synchronous Tie resources are categorized as Other. Mothballed resource capacity is excluded except for Available Mothball Capacity based on a Seasonal Availability Schedule or Owner's reported Return Probability. The Private Use Network capacity contribution is categorized as gas, except for the coal-fired Sandow 4 unit. Battery storage is assigned a zero MW capacity contribution to reflect the lack of sustained capability for the duration of the peak load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</si>
</sst>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
    <numFmt numFmtId="165" formatCode="0.0"/>
    <numFmt numFmtId="166" formatCode="_(* #,##0_);_(* \(#,##0\);_(* &quot;-&quot;??_);_(@_)"/>
    <numFmt numFmtId="167" formatCode="#,##0.000000000000"/>
    <numFmt numFmtId="168" formatCode="_(* #,##0.0_);_(* \(#,##0.0\);_(* &quot;-&quot;?_);_(@_)"/>
    <numFmt numFmtId="169" formatCode="_(* #,##0.0000_);_(* \(#,##0.0000\);_(* &quot;-&quot;??_);_(@_)"/>
    <numFmt numFmtId="170" formatCode="_(* #,##0.0_);_(* \(#,##0.0\);_(* &quot;-&quot;??_);_(@_)"/>
    <numFmt numFmtId="171" formatCode="_(* #,##0_);_(* \(#,##0\);_(* &quot;-&quot;?_);_(@_)"/>
  </numFmts>
  <fonts count="79">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4"/>
      <color indexed="9"/>
      <name val="Arial"/>
      <family val="2"/>
    </font>
    <font>
      <b/>
      <sz val="14"/>
      <name val="Arial"/>
      <family val="2"/>
    </font>
    <font>
      <b/>
      <sz val="12"/>
      <color indexed="10"/>
      <name val="Arial"/>
      <family val="2"/>
    </font>
    <font>
      <b/>
      <sz val="18"/>
      <color indexed="10"/>
      <name val="Arial"/>
      <family val="2"/>
    </font>
    <font>
      <b/>
      <sz val="10"/>
      <name val="Arial"/>
      <family val="2"/>
    </font>
    <font>
      <sz val="10"/>
      <color indexed="8"/>
      <name val="Arial"/>
      <family val="2"/>
    </font>
    <font>
      <b/>
      <sz val="10"/>
      <color indexed="12"/>
      <name val="Arial"/>
      <family val="2"/>
    </font>
    <font>
      <b/>
      <sz val="22"/>
      <color indexed="10"/>
      <name val="Arial"/>
      <family val="2"/>
    </font>
    <font>
      <sz val="8"/>
      <name val="Arial"/>
      <family val="2"/>
    </font>
    <font>
      <b/>
      <sz val="48"/>
      <color indexed="10"/>
      <name val="Arial"/>
      <family val="2"/>
    </font>
    <font>
      <b/>
      <sz val="20"/>
      <name val="Times New Roman"/>
      <family val="1"/>
    </font>
    <font>
      <sz val="14"/>
      <name val="Arial"/>
      <family val="2"/>
    </font>
    <font>
      <b/>
      <sz val="18"/>
      <name val="Times New Roman"/>
      <family val="1"/>
    </font>
    <font>
      <b/>
      <sz val="16"/>
      <name val="Times New Roman"/>
      <family val="1"/>
    </font>
    <font>
      <b/>
      <sz val="20"/>
      <color indexed="10"/>
      <name val="Arial"/>
      <family val="2"/>
    </font>
    <font>
      <b/>
      <sz val="36"/>
      <color indexed="12"/>
      <name val="New Century Schoolbook"/>
      <family val="1"/>
    </font>
    <font>
      <b/>
      <sz val="36"/>
      <name val="Times New Roman"/>
      <family val="1"/>
    </font>
    <font>
      <b/>
      <u/>
      <sz val="10"/>
      <name val="Arial"/>
      <family val="2"/>
    </font>
    <font>
      <strike/>
      <sz val="10"/>
      <name val="Arial"/>
      <family val="2"/>
    </font>
    <font>
      <u/>
      <sz val="10"/>
      <name val="Arial"/>
      <family val="2"/>
    </font>
    <font>
      <b/>
      <vertAlign val="superscript"/>
      <sz val="10"/>
      <name val="Arial"/>
      <family val="2"/>
    </font>
    <font>
      <vertAlign val="superscript"/>
      <sz val="10"/>
      <name val="Arial"/>
      <family val="2"/>
    </font>
    <font>
      <sz val="11"/>
      <color theme="1"/>
      <name val="Garamond"/>
      <family val="2"/>
      <scheme val="minor"/>
    </font>
    <font>
      <sz val="10"/>
      <color rgb="FFFF0000"/>
      <name val="Arial"/>
      <family val="2"/>
    </font>
    <font>
      <sz val="24"/>
      <color theme="0"/>
      <name val="Arial"/>
      <family val="2"/>
    </font>
    <font>
      <u/>
      <sz val="24"/>
      <color theme="0"/>
      <name val="Arial"/>
      <family val="2"/>
    </font>
    <font>
      <sz val="10"/>
      <color theme="1"/>
      <name val="Arial"/>
      <family val="2"/>
    </font>
    <font>
      <b/>
      <sz val="14"/>
      <color theme="0"/>
      <name val="Arial"/>
      <family val="2"/>
    </font>
    <font>
      <sz val="8"/>
      <color theme="1"/>
      <name val="Garamond"/>
      <family val="2"/>
      <scheme val="minor"/>
    </font>
    <font>
      <sz val="8"/>
      <color theme="0"/>
      <name val="Arial"/>
      <family val="2"/>
    </font>
    <font>
      <b/>
      <sz val="10"/>
      <color rgb="FF0000FF"/>
      <name val="Arial"/>
      <family val="2"/>
    </font>
    <font>
      <sz val="11"/>
      <color rgb="FF000000"/>
      <name val="Calibri"/>
      <family val="2"/>
    </font>
    <font>
      <sz val="10"/>
      <name val="Symbol"/>
      <family val="1"/>
      <charset val="2"/>
    </font>
    <font>
      <b/>
      <sz val="14"/>
      <color theme="1"/>
      <name val="Arial"/>
      <family val="2"/>
    </font>
    <font>
      <b/>
      <sz val="14"/>
      <color theme="2"/>
      <name val="Arial"/>
      <family val="2"/>
    </font>
    <font>
      <sz val="10"/>
      <color theme="2"/>
      <name val="Arial"/>
      <family val="2"/>
    </font>
    <font>
      <b/>
      <sz val="10"/>
      <color theme="7"/>
      <name val="Arial"/>
      <family val="2"/>
    </font>
    <font>
      <sz val="10"/>
      <color theme="0"/>
      <name val="Arial"/>
      <family val="2"/>
    </font>
    <font>
      <sz val="8"/>
      <color theme="0"/>
      <name val="Garamond"/>
      <family val="2"/>
      <scheme val="minor"/>
    </font>
    <font>
      <b/>
      <sz val="14"/>
      <color theme="0"/>
      <name val="Arial"/>
      <family val="2"/>
      <scheme val="major"/>
    </font>
    <font>
      <sz val="11"/>
      <color rgb="FF000000"/>
      <name val="Arial"/>
      <family val="2"/>
      <scheme val="major"/>
    </font>
    <font>
      <b/>
      <sz val="10"/>
      <color rgb="FF000000"/>
      <name val="Arial"/>
      <family val="2"/>
      <scheme val="major"/>
    </font>
    <font>
      <b/>
      <u/>
      <sz val="10"/>
      <color rgb="FF000000"/>
      <name val="Arial"/>
      <family val="2"/>
      <scheme val="major"/>
    </font>
    <font>
      <b/>
      <sz val="11"/>
      <name val="Arial"/>
      <family val="2"/>
      <scheme val="major"/>
    </font>
    <font>
      <sz val="10"/>
      <name val="Arial"/>
      <family val="2"/>
      <scheme val="major"/>
    </font>
    <font>
      <sz val="10"/>
      <color rgb="FF000000"/>
      <name val="Arial"/>
      <family val="2"/>
      <scheme val="major"/>
    </font>
    <font>
      <b/>
      <sz val="10"/>
      <name val="Arial"/>
      <family val="2"/>
      <scheme val="major"/>
    </font>
    <font>
      <b/>
      <u/>
      <sz val="10"/>
      <name val="Arial"/>
      <family val="2"/>
      <scheme val="major"/>
    </font>
    <font>
      <b/>
      <sz val="10"/>
      <color theme="7"/>
      <name val="Arial"/>
      <family val="2"/>
      <scheme val="major"/>
    </font>
    <font>
      <b/>
      <sz val="12"/>
      <color theme="2"/>
      <name val="Arial"/>
      <family val="2"/>
      <scheme val="major"/>
    </font>
    <font>
      <u/>
      <sz val="10"/>
      <color theme="2"/>
      <name val="Arial"/>
      <family val="2"/>
    </font>
    <font>
      <u/>
      <sz val="10"/>
      <color theme="1"/>
      <name val="Arial"/>
      <family val="2"/>
    </font>
    <font>
      <b/>
      <sz val="10"/>
      <color theme="1"/>
      <name val="Arial"/>
      <family val="2"/>
    </font>
    <font>
      <sz val="11"/>
      <name val="Garamond"/>
      <family val="2"/>
      <scheme val="minor"/>
    </font>
    <font>
      <sz val="10"/>
      <color theme="1"/>
      <name val="Arial"/>
      <family val="2"/>
      <scheme val="major"/>
    </font>
    <font>
      <sz val="11"/>
      <color theme="1"/>
      <name val="Arial"/>
      <family val="2"/>
    </font>
    <font>
      <u/>
      <sz val="10"/>
      <color theme="10"/>
      <name val="Arial"/>
      <family val="2"/>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0"/>
      </patternFill>
    </fill>
    <fill>
      <patternFill patternType="solid">
        <fgColor theme="0"/>
        <bgColor indexed="64"/>
      </patternFill>
    </fill>
    <fill>
      <patternFill patternType="solid">
        <fgColor rgb="FFFFFFFF"/>
        <bgColor rgb="FF000000"/>
      </patternFill>
    </fill>
    <fill>
      <patternFill patternType="solid">
        <fgColor theme="4"/>
        <bgColor indexed="64"/>
      </patternFill>
    </fill>
    <fill>
      <patternFill patternType="solid">
        <fgColor theme="3"/>
        <bgColor indexed="64"/>
      </patternFill>
    </fill>
    <fill>
      <patternFill patternType="solid">
        <fgColor theme="6"/>
        <bgColor indexed="64"/>
      </patternFill>
    </fill>
    <fill>
      <patternFill patternType="solid">
        <fgColor theme="9"/>
        <bgColor indexed="64"/>
      </patternFill>
    </fill>
    <fill>
      <patternFill patternType="solid">
        <fgColor rgb="FFDEE1E2"/>
        <bgColor indexed="64"/>
      </patternFill>
    </fill>
    <fill>
      <patternFill patternType="solid">
        <fgColor rgb="FFDEE1E2"/>
        <bgColor indexed="8"/>
      </patternFill>
    </fill>
    <fill>
      <patternFill patternType="solid">
        <fgColor rgb="FFCDF5E4"/>
        <bgColor indexed="64"/>
      </patternFill>
    </fill>
    <fill>
      <patternFill patternType="solid">
        <fgColor theme="7" tint="0.89999084444715716"/>
        <bgColor rgb="FF000000"/>
      </patternFill>
    </fill>
    <fill>
      <patternFill patternType="solid">
        <fgColor rgb="FFDEE1E2"/>
        <bgColor rgb="FF000000"/>
      </patternFill>
    </fill>
    <fill>
      <patternFill patternType="solid">
        <fgColor theme="4"/>
        <bgColor rgb="FF000000"/>
      </patternFill>
    </fill>
    <fill>
      <patternFill patternType="solid">
        <fgColor rgb="FFCDF5E4"/>
        <bgColor rgb="FF000000"/>
      </patternFill>
    </fill>
    <fill>
      <patternFill patternType="solid">
        <fgColor theme="5"/>
        <bgColor rgb="FF000000"/>
      </patternFill>
    </fill>
    <fill>
      <patternFill patternType="solid">
        <fgColor theme="3"/>
        <bgColor rgb="FF000000"/>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s>
  <cellStyleXfs count="5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 fillId="0" borderId="0"/>
    <xf numFmtId="0" fontId="1" fillId="0" borderId="0"/>
    <xf numFmtId="0" fontId="44" fillId="0" borderId="0"/>
    <xf numFmtId="0" fontId="44" fillId="0" borderId="0"/>
    <xf numFmtId="0" fontId="44" fillId="0" borderId="0"/>
    <xf numFmtId="0" fontId="27" fillId="0" borderId="0"/>
    <xf numFmtId="0" fontId="16" fillId="23" borderId="7" applyNumberFormat="0" applyFont="0" applyAlignment="0" applyProtection="0"/>
    <xf numFmtId="0" fontId="17" fillId="20" borderId="8" applyNumberFormat="0" applyAlignment="0" applyProtection="0"/>
    <xf numFmtId="9" fontId="1" fillId="0" borderId="0" applyFont="0" applyFill="0" applyBorder="0" applyAlignment="0" applyProtection="0"/>
    <xf numFmtId="9" fontId="44"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cellStyleXfs>
  <cellXfs count="273">
    <xf numFmtId="0" fontId="0" fillId="0" borderId="0" xfId="0"/>
    <xf numFmtId="0" fontId="23" fillId="0" borderId="0" xfId="0" applyFont="1" applyFill="1" applyAlignment="1">
      <alignment horizontal="center" vertical="center"/>
    </xf>
    <xf numFmtId="0" fontId="24" fillId="0" borderId="0" xfId="0" applyFont="1" applyAlignment="1">
      <alignment horizontal="center"/>
    </xf>
    <xf numFmtId="0" fontId="25" fillId="0" borderId="0" xfId="0" applyFont="1" applyAlignment="1">
      <alignment horizontal="center"/>
    </xf>
    <xf numFmtId="0" fontId="25" fillId="0" borderId="0" xfId="0" applyFont="1" applyAlignment="1">
      <alignment horizontal="center" vertical="center"/>
    </xf>
    <xf numFmtId="0" fontId="0" fillId="0" borderId="0" xfId="0" applyAlignment="1">
      <alignment vertical="center"/>
    </xf>
    <xf numFmtId="0" fontId="0" fillId="0" borderId="0" xfId="0" applyBorder="1"/>
    <xf numFmtId="0" fontId="0" fillId="0" borderId="0" xfId="0" applyFill="1"/>
    <xf numFmtId="0" fontId="26" fillId="0" borderId="0" xfId="0" applyFont="1" applyFill="1"/>
    <xf numFmtId="3" fontId="26" fillId="0" borderId="0" xfId="0" applyNumberFormat="1" applyFont="1" applyFill="1"/>
    <xf numFmtId="3" fontId="0" fillId="0" borderId="0" xfId="0" applyNumberFormat="1"/>
    <xf numFmtId="0" fontId="0" fillId="0" borderId="0" xfId="0" applyAlignment="1">
      <alignment vertical="top" wrapText="1"/>
    </xf>
    <xf numFmtId="0" fontId="29" fillId="0" borderId="0" xfId="0" applyFont="1" applyAlignment="1">
      <alignment horizontal="center" vertical="center" wrapText="1"/>
    </xf>
    <xf numFmtId="0" fontId="26" fillId="0" borderId="0" xfId="0" applyFont="1" applyFill="1" applyBorder="1"/>
    <xf numFmtId="0" fontId="26" fillId="0" borderId="0" xfId="0" applyFont="1" applyBorder="1"/>
    <xf numFmtId="0" fontId="26" fillId="0" borderId="0" xfId="0" applyNumberFormat="1" applyFont="1" applyBorder="1"/>
    <xf numFmtId="3" fontId="0" fillId="0" borderId="0" xfId="0" applyNumberFormat="1" applyBorder="1"/>
    <xf numFmtId="164" fontId="0" fillId="0" borderId="0" xfId="0" applyNumberFormat="1" applyBorder="1"/>
    <xf numFmtId="0" fontId="26" fillId="0" borderId="0" xfId="0" applyFont="1"/>
    <xf numFmtId="0" fontId="0" fillId="0" borderId="10" xfId="0" applyBorder="1" applyAlignment="1">
      <alignment vertical="center"/>
    </xf>
    <xf numFmtId="0" fontId="36" fillId="0" borderId="0" xfId="0" applyFont="1"/>
    <xf numFmtId="0" fontId="0" fillId="0" borderId="0" xfId="0" applyAlignment="1">
      <alignment vertical="top"/>
    </xf>
    <xf numFmtId="0" fontId="26" fillId="0" borderId="0" xfId="0" applyNumberFormat="1" applyFont="1" applyFill="1" applyBorder="1" applyAlignment="1">
      <alignment horizontal="right" vertical="center"/>
    </xf>
    <xf numFmtId="0" fontId="26" fillId="0" borderId="0" xfId="0" applyNumberFormat="1" applyFont="1" applyBorder="1" applyAlignment="1">
      <alignment horizontal="right"/>
    </xf>
    <xf numFmtId="166" fontId="0" fillId="0" borderId="0" xfId="0" applyNumberFormat="1" applyAlignment="1">
      <alignment vertical="top" wrapText="1"/>
    </xf>
    <xf numFmtId="166" fontId="0" fillId="0" borderId="0" xfId="0" applyNumberFormat="1"/>
    <xf numFmtId="0" fontId="1" fillId="0" borderId="0" xfId="0" applyFont="1"/>
    <xf numFmtId="167" fontId="0" fillId="0" borderId="0" xfId="0" applyNumberFormat="1"/>
    <xf numFmtId="165" fontId="0" fillId="0" borderId="0" xfId="0" applyNumberFormat="1" applyBorder="1"/>
    <xf numFmtId="0" fontId="1" fillId="0" borderId="10" xfId="0" applyFont="1" applyBorder="1" applyAlignment="1">
      <alignment vertical="center"/>
    </xf>
    <xf numFmtId="0" fontId="1" fillId="0" borderId="10" xfId="0" applyFont="1" applyBorder="1" applyAlignment="1">
      <alignment vertical="center" wrapText="1"/>
    </xf>
    <xf numFmtId="0" fontId="45" fillId="0" borderId="0" xfId="0" applyFont="1"/>
    <xf numFmtId="9" fontId="0" fillId="0" borderId="0" xfId="47" applyFont="1"/>
    <xf numFmtId="164" fontId="0" fillId="0" borderId="0" xfId="47" applyNumberFormat="1" applyFont="1"/>
    <xf numFmtId="3" fontId="45" fillId="0" borderId="0" xfId="0" applyNumberFormat="1" applyFont="1" applyFill="1" applyBorder="1" applyAlignment="1">
      <alignment horizontal="right" wrapText="1"/>
    </xf>
    <xf numFmtId="3" fontId="45" fillId="0" borderId="0" xfId="0" applyNumberFormat="1" applyFont="1" applyFill="1"/>
    <xf numFmtId="3" fontId="25" fillId="0" borderId="0" xfId="0" applyNumberFormat="1" applyFont="1" applyAlignment="1">
      <alignment horizontal="center"/>
    </xf>
    <xf numFmtId="3" fontId="0" fillId="0" borderId="0" xfId="0" applyNumberFormat="1" applyAlignment="1">
      <alignment vertical="center"/>
    </xf>
    <xf numFmtId="43" fontId="0" fillId="0" borderId="0" xfId="28" applyNumberFormat="1" applyFont="1" applyBorder="1"/>
    <xf numFmtId="3" fontId="1" fillId="0" borderId="0" xfId="0" applyNumberFormat="1" applyFont="1"/>
    <xf numFmtId="0" fontId="12" fillId="0" borderId="0" xfId="35" applyAlignment="1" applyProtection="1"/>
    <xf numFmtId="0" fontId="40" fillId="0" borderId="0" xfId="0" applyFont="1"/>
    <xf numFmtId="0" fontId="26" fillId="0" borderId="0" xfId="0" applyFont="1" applyAlignment="1">
      <alignment horizontal="center" vertical="center"/>
    </xf>
    <xf numFmtId="9" fontId="26" fillId="0" borderId="0" xfId="0" applyNumberFormat="1" applyFont="1"/>
    <xf numFmtId="166" fontId="26" fillId="0" borderId="0" xfId="28" applyNumberFormat="1" applyFont="1" applyBorder="1"/>
    <xf numFmtId="164" fontId="26" fillId="0" borderId="0" xfId="0" applyNumberFormat="1" applyFont="1" applyBorder="1"/>
    <xf numFmtId="166" fontId="26" fillId="0" borderId="0" xfId="0" applyNumberFormat="1" applyFont="1" applyBorder="1"/>
    <xf numFmtId="0" fontId="26" fillId="0" borderId="0" xfId="0" applyFont="1" applyBorder="1" applyAlignment="1">
      <alignment horizontal="right"/>
    </xf>
    <xf numFmtId="0" fontId="39" fillId="0" borderId="10" xfId="0" applyFont="1" applyBorder="1" applyAlignment="1">
      <alignment horizontal="left" vertical="center"/>
    </xf>
    <xf numFmtId="0" fontId="26" fillId="0" borderId="0" xfId="0" applyFont="1" applyAlignment="1">
      <alignment horizontal="left" vertical="top" wrapText="1"/>
    </xf>
    <xf numFmtId="0" fontId="26" fillId="0" borderId="0" xfId="0" applyFont="1" applyBorder="1" applyAlignment="1">
      <alignment horizontal="right" wrapText="1"/>
    </xf>
    <xf numFmtId="0" fontId="1" fillId="0" borderId="0" xfId="0" applyFont="1" applyAlignment="1">
      <alignment vertical="center"/>
    </xf>
    <xf numFmtId="10" fontId="1" fillId="0" borderId="0" xfId="47" applyNumberFormat="1" applyFont="1" applyAlignment="1">
      <alignment horizontal="right"/>
    </xf>
    <xf numFmtId="9" fontId="26" fillId="0" borderId="0" xfId="47" applyFont="1" applyAlignment="1">
      <alignment horizontal="center" vertical="center"/>
    </xf>
    <xf numFmtId="0" fontId="1" fillId="0" borderId="0" xfId="0" applyFont="1" applyAlignment="1">
      <alignment horizontal="left"/>
    </xf>
    <xf numFmtId="0" fontId="1" fillId="24" borderId="0" xfId="0" applyFont="1" applyFill="1" applyBorder="1"/>
    <xf numFmtId="168" fontId="26" fillId="0" borderId="0" xfId="0" applyNumberFormat="1" applyFont="1"/>
    <xf numFmtId="168" fontId="1" fillId="0" borderId="0" xfId="0" applyNumberFormat="1" applyFont="1" applyAlignment="1">
      <alignment horizontal="left"/>
    </xf>
    <xf numFmtId="168" fontId="1" fillId="0" borderId="0" xfId="0" applyNumberFormat="1" applyFont="1"/>
    <xf numFmtId="1" fontId="1" fillId="0" borderId="0" xfId="0" applyNumberFormat="1" applyFont="1" applyAlignment="1">
      <alignment horizontal="left"/>
    </xf>
    <xf numFmtId="1" fontId="26" fillId="0" borderId="0" xfId="0" applyNumberFormat="1" applyFont="1" applyBorder="1"/>
    <xf numFmtId="166" fontId="1" fillId="0" borderId="0" xfId="28" applyNumberFormat="1" applyFont="1" applyBorder="1"/>
    <xf numFmtId="169" fontId="0" fillId="0" borderId="0" xfId="28" applyNumberFormat="1" applyFont="1" applyBorder="1"/>
    <xf numFmtId="0" fontId="26" fillId="0" borderId="0" xfId="0" applyFont="1" applyAlignment="1">
      <alignment vertical="top"/>
    </xf>
    <xf numFmtId="0" fontId="1" fillId="0" borderId="0" xfId="0" applyFont="1" applyBorder="1"/>
    <xf numFmtId="170" fontId="48" fillId="0" borderId="10" xfId="28" applyNumberFormat="1" applyFont="1" applyBorder="1" applyAlignment="1">
      <alignment horizontal="right" indent="2"/>
    </xf>
    <xf numFmtId="0" fontId="0" fillId="25" borderId="0" xfId="0" applyFill="1"/>
    <xf numFmtId="0" fontId="1" fillId="25" borderId="0" xfId="0" applyFont="1" applyFill="1"/>
    <xf numFmtId="0" fontId="0" fillId="25" borderId="0" xfId="0" applyFill="1" applyAlignment="1"/>
    <xf numFmtId="0" fontId="31" fillId="25" borderId="0" xfId="0" applyFont="1" applyFill="1" applyAlignment="1">
      <alignment horizontal="center"/>
    </xf>
    <xf numFmtId="0" fontId="32" fillId="25" borderId="0" xfId="0" applyFont="1" applyFill="1" applyAlignment="1"/>
    <xf numFmtId="0" fontId="33" fillId="25" borderId="0" xfId="0" applyFont="1" applyFill="1"/>
    <xf numFmtId="0" fontId="34" fillId="25" borderId="0" xfId="0" applyFont="1" applyFill="1" applyAlignment="1"/>
    <xf numFmtId="0" fontId="34" fillId="25" borderId="0" xfId="0" applyFont="1" applyFill="1" applyAlignment="1">
      <alignment horizontal="center"/>
    </xf>
    <xf numFmtId="49" fontId="35" fillId="25" borderId="0" xfId="0" applyNumberFormat="1" applyFont="1" applyFill="1" applyAlignment="1"/>
    <xf numFmtId="0" fontId="35" fillId="25" borderId="0" xfId="0" applyFont="1" applyFill="1" applyAlignment="1"/>
    <xf numFmtId="168" fontId="1" fillId="0" borderId="0" xfId="0" applyNumberFormat="1" applyFont="1" applyFill="1" applyBorder="1" applyAlignment="1">
      <alignment horizontal="left"/>
    </xf>
    <xf numFmtId="168" fontId="1" fillId="0" borderId="0" xfId="0" applyNumberFormat="1" applyFont="1" applyFill="1" applyAlignment="1">
      <alignment horizontal="left"/>
    </xf>
    <xf numFmtId="164" fontId="52" fillId="0" borderId="0" xfId="0" applyNumberFormat="1" applyFont="1" applyFill="1" applyBorder="1"/>
    <xf numFmtId="0" fontId="26" fillId="0" borderId="0" xfId="0" applyFont="1" applyFill="1" applyAlignment="1">
      <alignment horizontal="left"/>
    </xf>
    <xf numFmtId="1" fontId="26" fillId="0" borderId="0" xfId="0" applyNumberFormat="1" applyFont="1" applyFill="1" applyAlignment="1">
      <alignment horizontal="left"/>
    </xf>
    <xf numFmtId="168" fontId="26" fillId="0" borderId="0" xfId="0" applyNumberFormat="1" applyFont="1" applyFill="1" applyAlignment="1">
      <alignment horizontal="left"/>
    </xf>
    <xf numFmtId="168" fontId="26" fillId="0" borderId="0" xfId="0" applyNumberFormat="1" applyFont="1" applyAlignment="1">
      <alignment horizontal="left"/>
    </xf>
    <xf numFmtId="0" fontId="1" fillId="0" borderId="0" xfId="0" applyFont="1" applyFill="1" applyAlignment="1">
      <alignment horizontal="left"/>
    </xf>
    <xf numFmtId="1" fontId="1" fillId="0" borderId="0" xfId="0" applyNumberFormat="1" applyFont="1" applyFill="1" applyAlignment="1">
      <alignment horizontal="left"/>
    </xf>
    <xf numFmtId="0" fontId="53" fillId="0" borderId="0" xfId="0" applyFont="1" applyFill="1" applyBorder="1"/>
    <xf numFmtId="166" fontId="53" fillId="0" borderId="0" xfId="0" applyNumberFormat="1" applyFont="1" applyFill="1" applyBorder="1"/>
    <xf numFmtId="3" fontId="53" fillId="0" borderId="0" xfId="0" applyNumberFormat="1" applyFont="1" applyFill="1" applyBorder="1"/>
    <xf numFmtId="0" fontId="26" fillId="25" borderId="0" xfId="0" applyFont="1" applyFill="1" applyBorder="1"/>
    <xf numFmtId="164" fontId="28" fillId="25" borderId="0" xfId="0" applyNumberFormat="1" applyFont="1" applyFill="1"/>
    <xf numFmtId="0" fontId="0" fillId="0" borderId="0" xfId="0" applyAlignment="1">
      <alignment vertical="center"/>
    </xf>
    <xf numFmtId="0" fontId="1" fillId="0" borderId="10" xfId="0" applyFont="1" applyFill="1" applyBorder="1" applyAlignment="1">
      <alignment horizontal="left"/>
    </xf>
    <xf numFmtId="0" fontId="0" fillId="0" borderId="10" xfId="0" applyBorder="1"/>
    <xf numFmtId="43" fontId="1" fillId="0" borderId="0" xfId="0" applyNumberFormat="1" applyFont="1"/>
    <xf numFmtId="0" fontId="23" fillId="0" borderId="0" xfId="0" applyFont="1" applyFill="1" applyBorder="1" applyAlignment="1">
      <alignment horizontal="center" vertical="center" wrapText="1"/>
    </xf>
    <xf numFmtId="0" fontId="23"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53" fillId="25" borderId="0" xfId="0" applyFont="1" applyFill="1" applyBorder="1"/>
    <xf numFmtId="43" fontId="53" fillId="0" borderId="0" xfId="0" applyNumberFormat="1" applyFont="1" applyFill="1" applyBorder="1"/>
    <xf numFmtId="0" fontId="1" fillId="0" borderId="0" xfId="0" applyFont="1" applyAlignment="1">
      <alignment horizontal="left" vertical="top" wrapText="1"/>
    </xf>
    <xf numFmtId="0" fontId="48" fillId="0" borderId="10" xfId="0" applyFont="1" applyBorder="1" applyAlignment="1">
      <alignment vertical="center" wrapText="1"/>
    </xf>
    <xf numFmtId="0" fontId="41" fillId="29" borderId="10" xfId="35" applyFont="1" applyFill="1" applyBorder="1" applyAlignment="1" applyProtection="1">
      <alignment vertical="center"/>
    </xf>
    <xf numFmtId="0" fontId="1" fillId="0" borderId="0" xfId="0" applyFont="1" applyAlignment="1">
      <alignment vertical="top"/>
    </xf>
    <xf numFmtId="0" fontId="26" fillId="31" borderId="0" xfId="0" applyFont="1" applyFill="1" applyAlignment="1">
      <alignment vertical="center"/>
    </xf>
    <xf numFmtId="0" fontId="0" fillId="31" borderId="0" xfId="0" applyFill="1" applyAlignment="1">
      <alignment vertical="center"/>
    </xf>
    <xf numFmtId="1" fontId="39" fillId="31" borderId="0" xfId="0" applyNumberFormat="1" applyFont="1" applyFill="1" applyAlignment="1">
      <alignment horizontal="right" vertical="center"/>
    </xf>
    <xf numFmtId="49" fontId="27" fillId="32" borderId="0" xfId="0" applyNumberFormat="1" applyFont="1" applyFill="1" applyBorder="1" applyAlignment="1">
      <alignment horizontal="left"/>
    </xf>
    <xf numFmtId="0" fontId="1" fillId="31" borderId="0" xfId="0" applyFont="1" applyFill="1" applyBorder="1" applyAlignment="1">
      <alignment horizontal="left" wrapText="1"/>
    </xf>
    <xf numFmtId="0" fontId="1" fillId="31" borderId="0" xfId="0" applyFont="1" applyFill="1"/>
    <xf numFmtId="49" fontId="0" fillId="31" borderId="0" xfId="0" applyNumberFormat="1" applyFill="1"/>
    <xf numFmtId="0" fontId="0" fillId="31" borderId="0" xfId="0" applyFill="1"/>
    <xf numFmtId="0" fontId="26" fillId="31" borderId="0" xfId="0" applyFont="1" applyFill="1"/>
    <xf numFmtId="3" fontId="26" fillId="31" borderId="0" xfId="0" applyNumberFormat="1" applyFont="1" applyFill="1"/>
    <xf numFmtId="0" fontId="26" fillId="33" borderId="0" xfId="0" applyFont="1" applyFill="1"/>
    <xf numFmtId="0" fontId="0" fillId="33" borderId="0" xfId="0" applyFill="1"/>
    <xf numFmtId="1" fontId="39" fillId="33" borderId="0" xfId="0" applyNumberFormat="1" applyFont="1" applyFill="1"/>
    <xf numFmtId="0" fontId="1" fillId="33" borderId="0" xfId="0" applyFont="1" applyFill="1"/>
    <xf numFmtId="3" fontId="1" fillId="33" borderId="0" xfId="0" applyNumberFormat="1" applyFont="1" applyFill="1"/>
    <xf numFmtId="3" fontId="26" fillId="33" borderId="0" xfId="0" applyNumberFormat="1" applyFont="1" applyFill="1"/>
    <xf numFmtId="3" fontId="0" fillId="33" borderId="0" xfId="0" applyNumberFormat="1" applyFill="1"/>
    <xf numFmtId="0" fontId="58" fillId="0" borderId="0" xfId="0" applyFont="1"/>
    <xf numFmtId="164" fontId="58" fillId="0" borderId="0" xfId="0" applyNumberFormat="1" applyFont="1"/>
    <xf numFmtId="0" fontId="59" fillId="27" borderId="0" xfId="0" applyFont="1" applyFill="1" applyBorder="1"/>
    <xf numFmtId="0" fontId="46" fillId="27" borderId="0" xfId="44" applyFont="1" applyFill="1" applyBorder="1" applyAlignment="1">
      <alignment horizontal="left"/>
    </xf>
    <xf numFmtId="0" fontId="47" fillId="27" borderId="0" xfId="40" applyFont="1" applyFill="1" applyBorder="1" applyAlignment="1">
      <alignment horizontal="left"/>
    </xf>
    <xf numFmtId="0" fontId="47" fillId="27" borderId="0" xfId="44" applyFont="1" applyFill="1" applyBorder="1" applyAlignment="1">
      <alignment horizontal="left"/>
    </xf>
    <xf numFmtId="1" fontId="47" fillId="27" borderId="0" xfId="40" applyNumberFormat="1" applyFont="1" applyFill="1" applyBorder="1" applyAlignment="1">
      <alignment horizontal="left"/>
    </xf>
    <xf numFmtId="168" fontId="47" fillId="27" borderId="0" xfId="40" applyNumberFormat="1" applyFont="1" applyFill="1" applyBorder="1" applyAlignment="1">
      <alignment horizontal="left"/>
    </xf>
    <xf numFmtId="168" fontId="46" fillId="27" borderId="0" xfId="0" applyNumberFormat="1" applyFont="1" applyFill="1" applyBorder="1" applyAlignment="1">
      <alignment horizontal="left"/>
    </xf>
    <xf numFmtId="168" fontId="46" fillId="27" borderId="0" xfId="0" applyNumberFormat="1" applyFont="1" applyFill="1" applyBorder="1"/>
    <xf numFmtId="1" fontId="39" fillId="33" borderId="0" xfId="0" applyNumberFormat="1" applyFont="1" applyFill="1" applyAlignment="1">
      <alignment horizontal="right"/>
    </xf>
    <xf numFmtId="0" fontId="1" fillId="28" borderId="0" xfId="0" applyFont="1" applyFill="1" applyBorder="1"/>
    <xf numFmtId="0" fontId="46" fillId="28" borderId="0" xfId="44" applyFont="1" applyFill="1" applyBorder="1" applyAlignment="1">
      <alignment horizontal="left"/>
    </xf>
    <xf numFmtId="0" fontId="47" fillId="28" borderId="0" xfId="40" applyFont="1" applyFill="1" applyBorder="1" applyAlignment="1">
      <alignment horizontal="left"/>
    </xf>
    <xf numFmtId="0" fontId="47" fillId="28" borderId="0" xfId="44" applyFont="1" applyFill="1" applyBorder="1" applyAlignment="1">
      <alignment horizontal="left"/>
    </xf>
    <xf numFmtId="1" fontId="47" fillId="28" borderId="0" xfId="40" applyNumberFormat="1" applyFont="1" applyFill="1" applyBorder="1" applyAlignment="1">
      <alignment horizontal="left"/>
    </xf>
    <xf numFmtId="168" fontId="47" fillId="28" borderId="0" xfId="40" applyNumberFormat="1" applyFont="1" applyFill="1" applyBorder="1" applyAlignment="1">
      <alignment horizontal="left"/>
    </xf>
    <xf numFmtId="168" fontId="46" fillId="28" borderId="0" xfId="0" applyNumberFormat="1" applyFont="1" applyFill="1" applyBorder="1" applyAlignment="1">
      <alignment horizontal="left"/>
    </xf>
    <xf numFmtId="168" fontId="46" fillId="28" borderId="0" xfId="0" applyNumberFormat="1" applyFont="1" applyFill="1" applyBorder="1"/>
    <xf numFmtId="0" fontId="62" fillId="26" borderId="0" xfId="0" applyFont="1" applyFill="1" applyBorder="1"/>
    <xf numFmtId="0" fontId="62" fillId="0" borderId="0" xfId="0" applyFont="1" applyFill="1" applyBorder="1"/>
    <xf numFmtId="0" fontId="65" fillId="26" borderId="0" xfId="0" applyFont="1" applyFill="1" applyBorder="1"/>
    <xf numFmtId="0" fontId="66" fillId="26" borderId="0" xfId="0" applyFont="1" applyFill="1" applyBorder="1"/>
    <xf numFmtId="166" fontId="66" fillId="26" borderId="0" xfId="28" applyNumberFormat="1" applyFont="1" applyFill="1" applyBorder="1" applyAlignment="1">
      <alignment horizontal="center"/>
    </xf>
    <xf numFmtId="166" fontId="63" fillId="26" borderId="0" xfId="28" applyNumberFormat="1" applyFont="1" applyFill="1" applyBorder="1" applyAlignment="1">
      <alignment horizontal="center"/>
    </xf>
    <xf numFmtId="0" fontId="62" fillId="26" borderId="0" xfId="0" quotePrefix="1" applyFont="1" applyFill="1" applyBorder="1"/>
    <xf numFmtId="0" fontId="68" fillId="26" borderId="0" xfId="0" applyFont="1" applyFill="1" applyBorder="1"/>
    <xf numFmtId="0" fontId="66" fillId="25" borderId="0" xfId="0" applyFont="1" applyFill="1" applyBorder="1"/>
    <xf numFmtId="0" fontId="68" fillId="25" borderId="0" xfId="0" applyFont="1" applyFill="1" applyBorder="1"/>
    <xf numFmtId="0" fontId="66" fillId="25" borderId="0" xfId="0" applyFont="1" applyFill="1"/>
    <xf numFmtId="0" fontId="64" fillId="34" borderId="0" xfId="0" applyFont="1" applyFill="1" applyBorder="1" applyAlignment="1">
      <alignment horizontal="center"/>
    </xf>
    <xf numFmtId="0" fontId="68" fillId="35" borderId="0" xfId="0" applyFont="1" applyFill="1" applyBorder="1" applyAlignment="1">
      <alignment vertical="center"/>
    </xf>
    <xf numFmtId="1" fontId="69" fillId="35" borderId="0" xfId="0" applyNumberFormat="1" applyFont="1" applyFill="1" applyBorder="1" applyAlignment="1">
      <alignment horizontal="right" vertical="center"/>
    </xf>
    <xf numFmtId="0" fontId="66" fillId="31" borderId="0" xfId="0" applyFont="1" applyFill="1" applyBorder="1" applyAlignment="1">
      <alignment horizontal="left" wrapText="1"/>
    </xf>
    <xf numFmtId="0" fontId="68" fillId="35" borderId="0" xfId="0" applyFont="1" applyFill="1" applyBorder="1"/>
    <xf numFmtId="0" fontId="68" fillId="37" borderId="0" xfId="0" applyFont="1" applyFill="1" applyBorder="1"/>
    <xf numFmtId="1" fontId="69" fillId="33" borderId="0" xfId="0" applyNumberFormat="1" applyFont="1" applyFill="1"/>
    <xf numFmtId="0" fontId="66" fillId="37" borderId="0" xfId="0" applyFont="1" applyFill="1" applyBorder="1"/>
    <xf numFmtId="3" fontId="66" fillId="33" borderId="0" xfId="0" applyNumberFormat="1" applyFont="1" applyFill="1"/>
    <xf numFmtId="3" fontId="68" fillId="33" borderId="0" xfId="0" applyNumberFormat="1" applyFont="1" applyFill="1"/>
    <xf numFmtId="0" fontId="70" fillId="26" borderId="0" xfId="0" applyFont="1" applyFill="1" applyBorder="1"/>
    <xf numFmtId="164" fontId="70" fillId="26" borderId="0" xfId="0" applyNumberFormat="1" applyFont="1" applyFill="1" applyBorder="1"/>
    <xf numFmtId="1" fontId="69" fillId="31" borderId="0" xfId="0" applyNumberFormat="1" applyFont="1" applyFill="1" applyAlignment="1">
      <alignment horizontal="right" vertical="center"/>
    </xf>
    <xf numFmtId="0" fontId="70" fillId="25" borderId="0" xfId="0" applyFont="1" applyFill="1" applyBorder="1"/>
    <xf numFmtId="164" fontId="70" fillId="25" borderId="0" xfId="0" applyNumberFormat="1" applyFont="1" applyFill="1"/>
    <xf numFmtId="0" fontId="72" fillId="30" borderId="10" xfId="35" applyFont="1" applyFill="1" applyBorder="1" applyAlignment="1" applyProtection="1">
      <alignment vertical="center" wrapText="1"/>
    </xf>
    <xf numFmtId="0" fontId="72" fillId="28" borderId="10" xfId="0" applyFont="1" applyFill="1" applyBorder="1" applyAlignment="1" applyProtection="1">
      <alignment vertical="center" wrapText="1"/>
    </xf>
    <xf numFmtId="0" fontId="72" fillId="28" borderId="10" xfId="0" applyFont="1" applyFill="1" applyBorder="1" applyAlignment="1" applyProtection="1">
      <alignment vertical="center"/>
    </xf>
    <xf numFmtId="0" fontId="72" fillId="27" borderId="10" xfId="0" applyFont="1" applyFill="1" applyBorder="1" applyAlignment="1" applyProtection="1">
      <alignment vertical="center" wrapText="1"/>
    </xf>
    <xf numFmtId="0" fontId="26" fillId="31" borderId="10" xfId="0" applyFont="1" applyFill="1" applyBorder="1" applyAlignment="1">
      <alignment vertical="center"/>
    </xf>
    <xf numFmtId="0" fontId="26" fillId="31" borderId="10" xfId="0" applyFont="1" applyFill="1" applyBorder="1" applyAlignment="1">
      <alignment horizontal="center" vertical="center"/>
    </xf>
    <xf numFmtId="0" fontId="26" fillId="31" borderId="10" xfId="0" applyFont="1" applyFill="1" applyBorder="1" applyAlignment="1">
      <alignment horizontal="center" vertical="center" wrapText="1"/>
    </xf>
    <xf numFmtId="0" fontId="73" fillId="31" borderId="10" xfId="0" applyFont="1" applyFill="1" applyBorder="1" applyAlignment="1" applyProtection="1">
      <alignment vertical="center"/>
    </xf>
    <xf numFmtId="0" fontId="41" fillId="31" borderId="10" xfId="35" applyFont="1" applyFill="1" applyBorder="1" applyAlignment="1" applyProtection="1">
      <alignment vertical="center"/>
    </xf>
    <xf numFmtId="1" fontId="39" fillId="31" borderId="0" xfId="0" applyNumberFormat="1" applyFont="1" applyFill="1" applyBorder="1" applyAlignment="1">
      <alignment horizontal="right" vertical="center"/>
    </xf>
    <xf numFmtId="3" fontId="68" fillId="32" borderId="0" xfId="0" applyNumberFormat="1" applyFont="1" applyFill="1" applyBorder="1" applyAlignment="1">
      <alignment horizontal="right" wrapText="1"/>
    </xf>
    <xf numFmtId="0" fontId="1" fillId="0" borderId="0" xfId="0" applyFont="1" applyFill="1"/>
    <xf numFmtId="0" fontId="1" fillId="0" borderId="0" xfId="0" applyFont="1" applyAlignment="1">
      <alignment horizontal="left" vertical="top" wrapText="1"/>
    </xf>
    <xf numFmtId="0" fontId="74" fillId="0" borderId="0" xfId="0" applyFont="1" applyAlignment="1">
      <alignment horizontal="left" vertical="top" wrapText="1"/>
    </xf>
    <xf numFmtId="10" fontId="0" fillId="0" borderId="0" xfId="47" applyNumberFormat="1" applyFont="1"/>
    <xf numFmtId="10" fontId="52" fillId="0" borderId="0" xfId="0" applyNumberFormat="1" applyFont="1" applyFill="1" applyBorder="1"/>
    <xf numFmtId="171" fontId="1" fillId="0" borderId="0" xfId="0" applyNumberFormat="1" applyFont="1" applyFill="1" applyAlignment="1">
      <alignment horizontal="left"/>
    </xf>
    <xf numFmtId="171" fontId="26" fillId="0" borderId="0" xfId="0" applyNumberFormat="1" applyFont="1" applyFill="1" applyAlignment="1">
      <alignment horizontal="left"/>
    </xf>
    <xf numFmtId="171" fontId="26" fillId="0" borderId="0" xfId="0" applyNumberFormat="1" applyFont="1" applyAlignment="1">
      <alignment horizontal="left"/>
    </xf>
    <xf numFmtId="171" fontId="26" fillId="0" borderId="0" xfId="0" applyNumberFormat="1" applyFont="1"/>
    <xf numFmtId="166" fontId="1" fillId="31" borderId="0" xfId="28" applyNumberFormat="1" applyFont="1" applyFill="1"/>
    <xf numFmtId="166" fontId="1" fillId="0" borderId="0" xfId="28" applyNumberFormat="1" applyFont="1" applyFill="1" applyAlignment="1">
      <alignment horizontal="left"/>
    </xf>
    <xf numFmtId="166" fontId="1" fillId="32" borderId="0" xfId="28" applyNumberFormat="1" applyFont="1" applyFill="1" applyBorder="1" applyAlignment="1">
      <alignment horizontal="right" wrapText="1"/>
    </xf>
    <xf numFmtId="166" fontId="0" fillId="0" borderId="0" xfId="28" applyNumberFormat="1" applyFont="1"/>
    <xf numFmtId="0" fontId="75" fillId="0" borderId="0" xfId="0" applyFont="1"/>
    <xf numFmtId="166" fontId="48" fillId="0" borderId="10" xfId="28" applyNumberFormat="1" applyFont="1" applyBorder="1" applyAlignment="1">
      <alignment horizontal="right" indent="2"/>
    </xf>
    <xf numFmtId="170" fontId="1" fillId="0" borderId="10" xfId="28" applyNumberFormat="1" applyFont="1" applyBorder="1"/>
    <xf numFmtId="166" fontId="1" fillId="0" borderId="10" xfId="28" applyNumberFormat="1" applyFont="1" applyBorder="1" applyAlignment="1">
      <alignment horizontal="right" indent="2"/>
    </xf>
    <xf numFmtId="166" fontId="1" fillId="0" borderId="10" xfId="28" applyNumberFormat="1" applyFont="1" applyBorder="1"/>
    <xf numFmtId="0" fontId="68" fillId="31" borderId="0" xfId="0" applyFont="1" applyFill="1" applyBorder="1" applyAlignment="1">
      <alignment horizontal="left" wrapText="1"/>
    </xf>
    <xf numFmtId="171" fontId="1" fillId="0" borderId="0" xfId="0" applyNumberFormat="1" applyFont="1" applyAlignment="1">
      <alignment horizontal="left"/>
    </xf>
    <xf numFmtId="171" fontId="1" fillId="0" borderId="0" xfId="0" applyNumberFormat="1" applyFont="1"/>
    <xf numFmtId="3" fontId="1" fillId="32" borderId="0" xfId="0" applyNumberFormat="1" applyFont="1" applyFill="1" applyBorder="1" applyAlignment="1">
      <alignment horizontal="right" wrapText="1"/>
    </xf>
    <xf numFmtId="0" fontId="1" fillId="0" borderId="0" xfId="0" applyFont="1" applyFill="1" applyBorder="1" applyAlignment="1">
      <alignment horizontal="left"/>
    </xf>
    <xf numFmtId="1" fontId="1" fillId="0" borderId="0" xfId="0" applyNumberFormat="1" applyFont="1" applyFill="1" applyBorder="1" applyAlignment="1">
      <alignment horizontal="left"/>
    </xf>
    <xf numFmtId="166" fontId="68" fillId="26" borderId="0" xfId="28" applyNumberFormat="1" applyFont="1" applyFill="1" applyBorder="1" applyAlignment="1">
      <alignment horizontal="center"/>
    </xf>
    <xf numFmtId="0" fontId="26" fillId="24" borderId="0" xfId="44" applyFont="1" applyFill="1" applyBorder="1" applyAlignment="1">
      <alignment horizontal="center" vertical="center"/>
    </xf>
    <xf numFmtId="0" fontId="26" fillId="24" borderId="0" xfId="0" applyFont="1" applyFill="1" applyBorder="1" applyAlignment="1">
      <alignment horizontal="center" vertical="center" wrapText="1"/>
    </xf>
    <xf numFmtId="0" fontId="26" fillId="24" borderId="0" xfId="40" applyFont="1" applyFill="1" applyBorder="1" applyAlignment="1">
      <alignment horizontal="center" vertical="center"/>
    </xf>
    <xf numFmtId="1" fontId="26" fillId="24" borderId="0" xfId="40" applyNumberFormat="1" applyFont="1" applyFill="1" applyBorder="1" applyAlignment="1">
      <alignment horizontal="center" vertical="center"/>
    </xf>
    <xf numFmtId="1" fontId="26" fillId="24" borderId="0" xfId="0" applyNumberFormat="1" applyFont="1" applyFill="1" applyBorder="1" applyAlignment="1">
      <alignment horizontal="center" vertical="center"/>
    </xf>
    <xf numFmtId="0" fontId="26" fillId="24" borderId="0" xfId="44" applyFont="1" applyFill="1" applyBorder="1" applyAlignment="1">
      <alignment horizontal="left" vertical="center"/>
    </xf>
    <xf numFmtId="0" fontId="26" fillId="24" borderId="0" xfId="0" applyFont="1" applyFill="1" applyBorder="1" applyAlignment="1">
      <alignment horizontal="left" vertical="center" wrapText="1"/>
    </xf>
    <xf numFmtId="0" fontId="26" fillId="24" borderId="0" xfId="40" applyFont="1" applyFill="1" applyBorder="1" applyAlignment="1">
      <alignment horizontal="left" vertical="center"/>
    </xf>
    <xf numFmtId="1" fontId="26" fillId="24" borderId="0" xfId="40" applyNumberFormat="1" applyFont="1" applyFill="1" applyBorder="1" applyAlignment="1">
      <alignment horizontal="left" vertical="center"/>
    </xf>
    <xf numFmtId="3" fontId="1" fillId="32" borderId="0" xfId="28" applyNumberFormat="1" applyFont="1" applyFill="1" applyBorder="1" applyAlignment="1">
      <alignment horizontal="right" wrapText="1"/>
    </xf>
    <xf numFmtId="3" fontId="66" fillId="31" borderId="0" xfId="28" applyNumberFormat="1" applyFont="1" applyFill="1" applyBorder="1" applyAlignment="1">
      <alignment horizontal="right" wrapText="1"/>
    </xf>
    <xf numFmtId="166" fontId="66" fillId="31" borderId="0" xfId="28" applyNumberFormat="1" applyFont="1" applyFill="1" applyBorder="1" applyAlignment="1">
      <alignment horizontal="right" wrapText="1"/>
    </xf>
    <xf numFmtId="166" fontId="76" fillId="31" borderId="0" xfId="28" applyNumberFormat="1" applyFont="1" applyFill="1" applyBorder="1" applyAlignment="1">
      <alignment horizontal="right" wrapText="1"/>
    </xf>
    <xf numFmtId="0" fontId="35" fillId="25" borderId="0" xfId="0" applyFont="1" applyFill="1" applyAlignment="1">
      <alignment horizontal="center"/>
    </xf>
    <xf numFmtId="0" fontId="32" fillId="25" borderId="0" xfId="0" applyFont="1" applyFill="1" applyAlignment="1">
      <alignment horizontal="center" wrapText="1"/>
    </xf>
    <xf numFmtId="0" fontId="34" fillId="25" borderId="0" xfId="0" applyFont="1" applyFill="1" applyAlignment="1">
      <alignment horizontal="center"/>
    </xf>
    <xf numFmtId="49" fontId="37" fillId="25" borderId="0" xfId="0" applyNumberFormat="1" applyFont="1" applyFill="1" applyAlignment="1">
      <alignment horizontal="center" vertical="center"/>
    </xf>
    <xf numFmtId="49" fontId="38" fillId="25" borderId="0" xfId="0" applyNumberFormat="1" applyFont="1" applyFill="1" applyAlignment="1">
      <alignment horizontal="center" vertical="center"/>
    </xf>
    <xf numFmtId="0" fontId="26" fillId="25" borderId="0" xfId="0" applyFont="1" applyFill="1" applyAlignment="1">
      <alignment horizontal="center" vertical="center"/>
    </xf>
    <xf numFmtId="0" fontId="49" fillId="28" borderId="0" xfId="0" applyFont="1" applyFill="1" applyBorder="1" applyAlignment="1">
      <alignment horizontal="center" vertical="center"/>
    </xf>
    <xf numFmtId="0" fontId="55" fillId="31" borderId="11" xfId="0" applyFont="1" applyFill="1" applyBorder="1" applyAlignment="1">
      <alignment horizontal="center" vertical="center"/>
    </xf>
    <xf numFmtId="0" fontId="55" fillId="31" borderId="13" xfId="0" applyFont="1" applyFill="1" applyBorder="1" applyAlignment="1">
      <alignment horizontal="center" vertical="center"/>
    </xf>
    <xf numFmtId="0" fontId="55" fillId="31" borderId="12" xfId="0" applyFont="1" applyFill="1" applyBorder="1" applyAlignment="1">
      <alignment horizontal="center" vertical="center"/>
    </xf>
    <xf numFmtId="0" fontId="26" fillId="0" borderId="0" xfId="0" applyFont="1" applyFill="1" applyAlignment="1">
      <alignment horizontal="center"/>
    </xf>
    <xf numFmtId="0" fontId="0" fillId="0" borderId="0" xfId="0" applyAlignment="1">
      <alignment horizontal="left" wrapText="1"/>
    </xf>
    <xf numFmtId="0" fontId="1" fillId="0" borderId="11" xfId="0" applyFont="1" applyBorder="1" applyAlignment="1">
      <alignment horizontal="left" vertical="center" wrapText="1"/>
    </xf>
    <xf numFmtId="0" fontId="1" fillId="0" borderId="13" xfId="0" applyFont="1" applyBorder="1" applyAlignment="1">
      <alignment horizontal="left" vertical="center" wrapText="1"/>
    </xf>
    <xf numFmtId="0" fontId="1" fillId="0" borderId="12" xfId="0" applyFont="1" applyBorder="1" applyAlignment="1">
      <alignment horizontal="left" vertical="center" wrapText="1"/>
    </xf>
    <xf numFmtId="0" fontId="23" fillId="31" borderId="0" xfId="0" applyFont="1" applyFill="1" applyBorder="1" applyAlignment="1">
      <alignment horizontal="center" vertical="center"/>
    </xf>
    <xf numFmtId="0" fontId="0" fillId="0" borderId="11" xfId="0" applyBorder="1" applyAlignment="1">
      <alignment horizontal="left"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1" fillId="0" borderId="14" xfId="0" applyFont="1" applyBorder="1" applyAlignment="1">
      <alignment horizontal="left" vertical="top" wrapText="1"/>
    </xf>
    <xf numFmtId="0" fontId="26" fillId="0" borderId="11" xfId="0" applyFont="1" applyBorder="1" applyAlignment="1">
      <alignment horizontal="left"/>
    </xf>
    <xf numFmtId="0" fontId="26" fillId="0" borderId="13" xfId="0" applyFont="1" applyBorder="1" applyAlignment="1">
      <alignment horizontal="left"/>
    </xf>
    <xf numFmtId="0" fontId="26" fillId="0" borderId="12" xfId="0" applyFont="1" applyBorder="1" applyAlignment="1">
      <alignment horizontal="left"/>
    </xf>
    <xf numFmtId="0" fontId="1" fillId="0" borderId="13" xfId="0" applyFont="1" applyBorder="1" applyAlignment="1">
      <alignment horizontal="left" vertical="center"/>
    </xf>
    <xf numFmtId="0" fontId="1" fillId="0" borderId="12" xfId="0" applyFont="1" applyBorder="1" applyAlignment="1">
      <alignment horizontal="left" vertical="center"/>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vertical="center" wrapText="1"/>
    </xf>
    <xf numFmtId="0" fontId="1" fillId="0" borderId="0" xfId="0" applyFont="1" applyAlignment="1">
      <alignment wrapText="1"/>
    </xf>
    <xf numFmtId="0" fontId="48" fillId="0" borderId="0" xfId="0" applyFont="1" applyAlignment="1">
      <alignment horizontal="left" vertical="top" wrapText="1"/>
    </xf>
    <xf numFmtId="0" fontId="56" fillId="29" borderId="0" xfId="0" applyFont="1" applyFill="1" applyBorder="1" applyAlignment="1">
      <alignment horizontal="center" vertical="center"/>
    </xf>
    <xf numFmtId="0" fontId="23" fillId="29" borderId="0" xfId="0" applyFont="1" applyFill="1" applyBorder="1" applyAlignment="1">
      <alignment horizontal="center" vertical="center"/>
    </xf>
    <xf numFmtId="0" fontId="77" fillId="25" borderId="0" xfId="0" applyFont="1" applyFill="1" applyAlignment="1">
      <alignment horizontal="left" vertical="center" wrapText="1"/>
    </xf>
    <xf numFmtId="0" fontId="78" fillId="0" borderId="0" xfId="35" applyFont="1" applyAlignment="1" applyProtection="1">
      <alignment horizontal="left" vertical="top" wrapText="1"/>
    </xf>
    <xf numFmtId="0" fontId="56" fillId="27" borderId="0" xfId="0" applyFont="1" applyFill="1" applyBorder="1" applyAlignment="1">
      <alignment horizontal="center" vertical="center" wrapText="1"/>
    </xf>
    <xf numFmtId="0" fontId="57" fillId="27" borderId="0" xfId="0" applyFont="1" applyFill="1" applyAlignment="1">
      <alignment horizontal="center" vertical="center" wrapText="1"/>
    </xf>
    <xf numFmtId="0" fontId="56" fillId="27" borderId="0" xfId="0" applyFont="1" applyFill="1" applyBorder="1" applyAlignment="1">
      <alignment horizontal="center" vertical="center"/>
    </xf>
    <xf numFmtId="0" fontId="57" fillId="27" borderId="0" xfId="0" applyFont="1" applyFill="1" applyAlignment="1">
      <alignment horizontal="center" vertical="center"/>
    </xf>
    <xf numFmtId="168" fontId="51" fillId="27" borderId="0" xfId="0" applyNumberFormat="1" applyFont="1" applyFill="1" applyBorder="1" applyAlignment="1"/>
    <xf numFmtId="0" fontId="60" fillId="27" borderId="0" xfId="0" applyFont="1" applyFill="1" applyAlignment="1"/>
    <xf numFmtId="0" fontId="1" fillId="0" borderId="0" xfId="0" applyFont="1" applyAlignment="1">
      <alignment horizontal="left" vertical="center" wrapText="1"/>
    </xf>
    <xf numFmtId="0" fontId="49" fillId="27" borderId="0" xfId="0" applyFont="1" applyFill="1" applyBorder="1" applyAlignment="1">
      <alignment horizontal="center" vertical="center"/>
    </xf>
    <xf numFmtId="0" fontId="26" fillId="0" borderId="0" xfId="0" applyFont="1" applyBorder="1" applyAlignment="1">
      <alignment horizontal="center" vertical="center"/>
    </xf>
    <xf numFmtId="0" fontId="24" fillId="0" borderId="0" xfId="0" applyFont="1" applyAlignment="1">
      <alignment horizontal="center"/>
    </xf>
    <xf numFmtId="0" fontId="22" fillId="28" borderId="0" xfId="0" applyFont="1" applyFill="1" applyBorder="1" applyAlignment="1">
      <alignment horizontal="center" vertical="center" wrapText="1"/>
    </xf>
    <xf numFmtId="0" fontId="0" fillId="28" borderId="0" xfId="0" applyFill="1" applyBorder="1" applyAlignment="1">
      <alignment horizontal="center" vertical="center" wrapText="1"/>
    </xf>
    <xf numFmtId="0" fontId="22" fillId="28" borderId="0" xfId="0" applyFont="1" applyFill="1" applyBorder="1" applyAlignment="1">
      <alignment horizontal="center" vertical="center"/>
    </xf>
    <xf numFmtId="0" fontId="0" fillId="28" borderId="0" xfId="0" applyFill="1" applyBorder="1" applyAlignment="1">
      <alignment horizontal="center" vertical="center"/>
    </xf>
    <xf numFmtId="168" fontId="51" fillId="28" borderId="0" xfId="0" applyNumberFormat="1" applyFont="1" applyFill="1" applyBorder="1" applyAlignment="1"/>
    <xf numFmtId="0" fontId="50" fillId="28" borderId="0" xfId="0" applyFont="1" applyFill="1" applyAlignment="1"/>
    <xf numFmtId="0" fontId="49" fillId="28" borderId="15" xfId="0" applyFont="1" applyFill="1" applyBorder="1" applyAlignment="1">
      <alignment horizontal="center" vertical="center"/>
    </xf>
    <xf numFmtId="0" fontId="71" fillId="38" borderId="0" xfId="0" applyFont="1" applyFill="1" applyBorder="1" applyAlignment="1">
      <alignment horizontal="center"/>
    </xf>
    <xf numFmtId="0" fontId="71" fillId="36" borderId="0" xfId="0" applyFont="1" applyFill="1" applyBorder="1" applyAlignment="1">
      <alignment horizontal="center"/>
    </xf>
    <xf numFmtId="0" fontId="71" fillId="27" borderId="0" xfId="0" applyFont="1" applyFill="1" applyAlignment="1">
      <alignment horizontal="center"/>
    </xf>
    <xf numFmtId="0" fontId="61" fillId="39" borderId="0" xfId="0" applyFont="1" applyFill="1" applyBorder="1" applyAlignment="1">
      <alignment horizontal="center" vertical="center" wrapText="1"/>
    </xf>
    <xf numFmtId="0" fontId="63" fillId="34" borderId="0" xfId="0" applyFont="1" applyFill="1" applyBorder="1" applyAlignment="1">
      <alignment horizontal="center" vertical="center" wrapText="1"/>
    </xf>
    <xf numFmtId="0" fontId="62" fillId="26" borderId="0" xfId="0" applyFont="1" applyFill="1" applyBorder="1" applyAlignment="1">
      <alignment horizontal="left" vertical="top" wrapText="1"/>
    </xf>
    <xf numFmtId="0" fontId="67" fillId="26" borderId="0" xfId="0" applyFont="1" applyFill="1" applyBorder="1" applyAlignment="1">
      <alignment horizontal="left" wrapText="1"/>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hidden="1"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10" xfId="39"/>
    <cellStyle name="Normal 2" xfId="40"/>
    <cellStyle name="Normal 3" xfId="41"/>
    <cellStyle name="Normal 4" xfId="42"/>
    <cellStyle name="Normal 5" xfId="43"/>
    <cellStyle name="Normal_SUMMER" xfId="44"/>
    <cellStyle name="Note" xfId="45" builtinId="10" customBuiltin="1"/>
    <cellStyle name="Output" xfId="46" builtinId="21" customBuiltin="1"/>
    <cellStyle name="Percent" xfId="47" builtinId="5"/>
    <cellStyle name="Percent 2" xfId="48"/>
    <cellStyle name="Title" xfId="49" builtinId="15" customBuiltin="1"/>
    <cellStyle name="Total" xfId="50" builtinId="25" customBuiltin="1"/>
    <cellStyle name="Warning Text" xfId="51" builtinId="11" customBuiltin="1"/>
  </cellStyles>
  <dxfs count="0"/>
  <tableStyles count="0" defaultTableStyle="TableStyleMedium9" defaultPivotStyle="PivotStyleLight16"/>
  <colors>
    <mruColors>
      <color rgb="FFDEE1E2"/>
      <color rgb="FFD9D9D9"/>
      <color rgb="FFCDF5E4"/>
      <color rgb="FFFFFF99"/>
      <color rgb="FFFFFFCC"/>
      <color rgb="FFCCFFCC"/>
      <color rgb="FFCCFFFF"/>
      <color rgb="FFDA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25" b="1" i="0" u="none" strike="noStrike" baseline="0">
                <a:solidFill>
                  <a:srgbClr val="000000"/>
                </a:solidFill>
                <a:latin typeface="Arial"/>
                <a:ea typeface="Arial"/>
                <a:cs typeface="Arial"/>
              </a:defRPr>
            </a:pPr>
            <a:r>
              <a:rPr lang="en-US"/>
              <a:t>Summer Loads and Resources</a:t>
            </a:r>
          </a:p>
        </c:rich>
      </c:tx>
      <c:layout>
        <c:manualLayout>
          <c:xMode val="edge"/>
          <c:yMode val="edge"/>
          <c:x val="0.29137185192988002"/>
          <c:y val="2.6315734437577773E-2"/>
        </c:manualLayout>
      </c:layout>
      <c:overlay val="0"/>
      <c:spPr>
        <a:noFill/>
        <a:ln w="25400">
          <a:noFill/>
        </a:ln>
      </c:spPr>
    </c:title>
    <c:autoTitleDeleted val="0"/>
    <c:plotArea>
      <c:layout>
        <c:manualLayout>
          <c:layoutTarget val="inner"/>
          <c:xMode val="edge"/>
          <c:yMode val="edge"/>
          <c:x val="6.7571240661135817E-2"/>
          <c:y val="8.0295466810577448E-2"/>
          <c:w val="0.75186062696705391"/>
          <c:h val="0.7115783998562116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numRef>
              <c:f>SummerSummary!$D$4:$H$4</c:f>
              <c:numCache>
                <c:formatCode>0</c:formatCode>
                <c:ptCount val="5"/>
                <c:pt idx="0">
                  <c:v>2019</c:v>
                </c:pt>
                <c:pt idx="1">
                  <c:v>2020</c:v>
                </c:pt>
                <c:pt idx="2">
                  <c:v>2021</c:v>
                </c:pt>
                <c:pt idx="3">
                  <c:v>2022</c:v>
                </c:pt>
                <c:pt idx="4">
                  <c:v>2023</c:v>
                </c:pt>
              </c:numCache>
            </c:numRef>
          </c:cat>
          <c:val>
            <c:numRef>
              <c:f>SummerSummary!$D$13:$H$13</c:f>
              <c:numCache>
                <c:formatCode>#,##0</c:formatCode>
                <c:ptCount val="5"/>
                <c:pt idx="0">
                  <c:v>71678.616216497787</c:v>
                </c:pt>
                <c:pt idx="1">
                  <c:v>73355.222888051634</c:v>
                </c:pt>
                <c:pt idx="2">
                  <c:v>75071.684101720442</c:v>
                </c:pt>
                <c:pt idx="3">
                  <c:v>76503.399866353051</c:v>
                </c:pt>
                <c:pt idx="4">
                  <c:v>77907.183677364475</c:v>
                </c:pt>
              </c:numCache>
            </c:numRef>
          </c:val>
          <c:smooth val="0"/>
          <c:extLst>
            <c:ext xmlns:c16="http://schemas.microsoft.com/office/drawing/2014/chart" uri="{C3380CC4-5D6E-409C-BE32-E72D297353CC}">
              <c16:uniqueId val="{00000000-2F7B-4E75-BF9A-4107EAF96FEB}"/>
            </c:ext>
          </c:extLst>
        </c:ser>
        <c:ser>
          <c:idx val="1"/>
          <c:order val="1"/>
          <c:tx>
            <c:strRef>
              <c:f>SummerSummary!$C$33</c:f>
              <c:strCache>
                <c:ptCount val="1"/>
                <c:pt idx="0">
                  <c:v>Total Capacity, MW</c:v>
                </c:pt>
              </c:strCache>
            </c:strRef>
          </c:tx>
          <c:spPr>
            <a:ln w="38100">
              <a:solidFill>
                <a:schemeClr val="accent6"/>
              </a:solidFill>
              <a:prstDash val="solid"/>
            </a:ln>
          </c:spPr>
          <c:marker>
            <c:symbol val="square"/>
            <c:size val="9"/>
            <c:spPr>
              <a:solidFill>
                <a:schemeClr val="accent6"/>
              </a:solidFill>
              <a:ln>
                <a:noFill/>
                <a:prstDash val="solid"/>
              </a:ln>
            </c:spPr>
          </c:marker>
          <c:cat>
            <c:numRef>
              <c:f>SummerSummary!$D$4:$H$4</c:f>
              <c:numCache>
                <c:formatCode>0</c:formatCode>
                <c:ptCount val="5"/>
                <c:pt idx="0">
                  <c:v>2019</c:v>
                </c:pt>
                <c:pt idx="1">
                  <c:v>2020</c:v>
                </c:pt>
                <c:pt idx="2">
                  <c:v>2021</c:v>
                </c:pt>
                <c:pt idx="3">
                  <c:v>2022</c:v>
                </c:pt>
                <c:pt idx="4">
                  <c:v>2023</c:v>
                </c:pt>
              </c:numCache>
            </c:numRef>
          </c:cat>
          <c:val>
            <c:numRef>
              <c:f>SummerSummary!$D$33:$H$33</c:f>
              <c:numCache>
                <c:formatCode>#,##0</c:formatCode>
                <c:ptCount val="5"/>
                <c:pt idx="0">
                  <c:v>79587.204999999973</c:v>
                </c:pt>
                <c:pt idx="1">
                  <c:v>82387.323999999979</c:v>
                </c:pt>
                <c:pt idx="2">
                  <c:v>84099.843999999968</c:v>
                </c:pt>
                <c:pt idx="3">
                  <c:v>84813.843999999968</c:v>
                </c:pt>
                <c:pt idx="4">
                  <c:v>84813.843999999968</c:v>
                </c:pt>
              </c:numCache>
            </c:numRef>
          </c:val>
          <c:smooth val="0"/>
          <c:extLst>
            <c:ext xmlns:c16="http://schemas.microsoft.com/office/drawing/2014/chart" uri="{C3380CC4-5D6E-409C-BE32-E72D297353CC}">
              <c16:uniqueId val="{00000001-2F7B-4E75-BF9A-4107EAF96FEB}"/>
            </c:ext>
          </c:extLst>
        </c:ser>
        <c:ser>
          <c:idx val="2"/>
          <c:order val="2"/>
          <c:tx>
            <c:v>Total Summer Peak Demand</c:v>
          </c:tx>
          <c:cat>
            <c:numRef>
              <c:f>SummerSummary!$D$4:$H$4</c:f>
              <c:numCache>
                <c:formatCode>0</c:formatCode>
                <c:ptCount val="5"/>
                <c:pt idx="0">
                  <c:v>2019</c:v>
                </c:pt>
                <c:pt idx="1">
                  <c:v>2020</c:v>
                </c:pt>
                <c:pt idx="2">
                  <c:v>2021</c:v>
                </c:pt>
                <c:pt idx="3">
                  <c:v>2022</c:v>
                </c:pt>
                <c:pt idx="4">
                  <c:v>2023</c:v>
                </c:pt>
              </c:numCache>
            </c:numRef>
          </c:cat>
          <c:val>
            <c:numRef>
              <c:f>SummerSummary!$D$5:$H$5</c:f>
              <c:numCache>
                <c:formatCode>_(* #,##0_);_(* \(#,##0\);_(* "-"??_);_(@_)</c:formatCode>
                <c:ptCount val="5"/>
                <c:pt idx="0">
                  <c:v>74201.984016497794</c:v>
                </c:pt>
                <c:pt idx="1">
                  <c:v>75878.590688051641</c:v>
                </c:pt>
                <c:pt idx="2">
                  <c:v>77595.05190172045</c:v>
                </c:pt>
                <c:pt idx="3">
                  <c:v>79026.767666353044</c:v>
                </c:pt>
                <c:pt idx="4">
                  <c:v>80430.551477364483</c:v>
                </c:pt>
              </c:numCache>
            </c:numRef>
          </c:val>
          <c:smooth val="0"/>
          <c:extLst>
            <c:ext xmlns:c16="http://schemas.microsoft.com/office/drawing/2014/chart" uri="{C3380CC4-5D6E-409C-BE32-E72D297353CC}">
              <c16:uniqueId val="{00000002-2F7B-4E75-BF9A-4107EAF96FEB}"/>
            </c:ext>
          </c:extLst>
        </c:ser>
        <c:dLbls>
          <c:showLegendKey val="0"/>
          <c:showVal val="0"/>
          <c:showCatName val="0"/>
          <c:showSerName val="0"/>
          <c:showPercent val="0"/>
          <c:showBubbleSize val="0"/>
        </c:dLbls>
        <c:marker val="1"/>
        <c:smooth val="0"/>
        <c:axId val="209190096"/>
        <c:axId val="209650536"/>
      </c:lineChart>
      <c:catAx>
        <c:axId val="209190096"/>
        <c:scaling>
          <c:orientation val="minMax"/>
        </c:scaling>
        <c:delete val="0"/>
        <c:axPos val="b"/>
        <c:numFmt formatCode="0"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9650536"/>
        <c:crosses val="autoZero"/>
        <c:auto val="1"/>
        <c:lblAlgn val="ctr"/>
        <c:lblOffset val="100"/>
        <c:tickLblSkip val="1"/>
        <c:tickMarkSkip val="1"/>
        <c:noMultiLvlLbl val="0"/>
      </c:catAx>
      <c:valAx>
        <c:axId val="209650536"/>
        <c:scaling>
          <c:orientation val="minMax"/>
          <c:min val="50000"/>
        </c:scaling>
        <c:delete val="0"/>
        <c:axPos val="l"/>
        <c:majorGridlines>
          <c:spPr>
            <a:ln w="3175">
              <a:solidFill>
                <a:srgbClr val="000000"/>
              </a:solidFill>
              <a:prstDash val="sysDash"/>
            </a:ln>
          </c:spPr>
        </c:majorGridlines>
        <c:title>
          <c:tx>
            <c:rich>
              <a:bodyPr rot="0" vert="horz"/>
              <a:lstStyle/>
              <a:p>
                <a:pPr algn="ctr">
                  <a:defRPr sz="1600" b="1" i="0" u="none" strike="noStrike" baseline="0">
                    <a:solidFill>
                      <a:srgbClr val="000000"/>
                    </a:solidFill>
                    <a:latin typeface="Arial"/>
                    <a:ea typeface="Arial"/>
                    <a:cs typeface="Arial"/>
                  </a:defRPr>
                </a:pPr>
                <a:r>
                  <a:rPr lang="en-US"/>
                  <a:t>MW</a:t>
                </a:r>
              </a:p>
            </c:rich>
          </c:tx>
          <c:layout>
            <c:manualLayout>
              <c:xMode val="edge"/>
              <c:yMode val="edge"/>
              <c:x val="1.3573328417559845E-2"/>
              <c:y val="2.4930688444820891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9190096"/>
        <c:crosses val="autoZero"/>
        <c:crossBetween val="midCat"/>
      </c:valAx>
      <c:spPr>
        <a:noFill/>
        <a:ln w="25400">
          <a:noFill/>
        </a:ln>
      </c:spPr>
    </c:plotArea>
    <c:legend>
      <c:legendPos val="r"/>
      <c:layout>
        <c:manualLayout>
          <c:xMode val="edge"/>
          <c:yMode val="edge"/>
          <c:x val="5.8347025791721574E-2"/>
          <c:y val="0.85705478056436923"/>
          <c:w val="0.76601532611683731"/>
          <c:h val="5.3921427152283208E-2"/>
        </c:manualLayout>
      </c:layout>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2308-44B2-943A-3BF1257FE358}"/>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08-44B2-943A-3BF1257FE358}"/>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2308-44B2-943A-3BF1257FE358}"/>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9C9-4FCC-85E3-8B87E8AE16EB}"/>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9C9-4FCC-85E3-8B87E8AE16EB}"/>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E9C9-4FCC-85E3-8B87E8AE16EB}"/>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A64-4E38-893E-ABC0A4932BB4}"/>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64-4E38-893E-ABC0A4932BB4}"/>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4A64-4E38-893E-ABC0A4932BB4}"/>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2B23-48D0-A2BD-067607A20158}"/>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23-48D0-A2BD-067607A20158}"/>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2B23-48D0-A2BD-067607A20158}"/>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854-4694-A40E-A5F4D697A79D}"/>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54-4694-A40E-A5F4D697A79D}"/>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C854-4694-A40E-A5F4D697A79D}"/>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33" r="0.75000000000000533"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Winter Loads and Resources</a:t>
            </a:r>
            <a:endParaRPr lang="en-US">
              <a:effectLst/>
            </a:endParaRPr>
          </a:p>
        </c:rich>
      </c:tx>
      <c:layout/>
      <c:overlay val="0"/>
    </c:title>
    <c:autoTitleDeleted val="0"/>
    <c:plotArea>
      <c:layout>
        <c:manualLayout>
          <c:layoutTarget val="inner"/>
          <c:xMode val="edge"/>
          <c:yMode val="edge"/>
          <c:x val="7.3749415527334619E-2"/>
          <c:y val="9.6696148778126836E-2"/>
          <c:w val="0.90482010411217106"/>
          <c:h val="0.77353456387165143"/>
        </c:manualLayout>
      </c:layout>
      <c:lineChart>
        <c:grouping val="standard"/>
        <c:varyColors val="0"/>
        <c:ser>
          <c:idx val="0"/>
          <c:order val="0"/>
          <c:tx>
            <c:v>Firm Load Forecast</c:v>
          </c:tx>
          <c:spPr>
            <a:ln w="38100">
              <a:solidFill>
                <a:schemeClr val="accent4"/>
              </a:solidFill>
              <a:prstDash val="solid"/>
            </a:ln>
          </c:spPr>
          <c:marker>
            <c:symbol val="diamond"/>
            <c:size val="9"/>
            <c:spPr>
              <a:solidFill>
                <a:schemeClr val="accent4"/>
              </a:solidFill>
              <a:ln>
                <a:solidFill>
                  <a:schemeClr val="accent4"/>
                </a:solidFill>
                <a:prstDash val="solid"/>
              </a:ln>
            </c:spPr>
          </c:marker>
          <c:cat>
            <c:strRef>
              <c:f>WinterSummary!$D$4:$H$4</c:f>
              <c:strCache>
                <c:ptCount val="5"/>
                <c:pt idx="0">
                  <c:v>2018/2019</c:v>
                </c:pt>
                <c:pt idx="1">
                  <c:v>2019/2020</c:v>
                </c:pt>
                <c:pt idx="2">
                  <c:v>2020/2021</c:v>
                </c:pt>
                <c:pt idx="3">
                  <c:v>2021/2022</c:v>
                </c:pt>
                <c:pt idx="4">
                  <c:v>2022/2023</c:v>
                </c:pt>
              </c:strCache>
            </c:strRef>
          </c:cat>
          <c:val>
            <c:numRef>
              <c:f>WinterSummary!$D$13:$H$13</c:f>
              <c:numCache>
                <c:formatCode>#,##0</c:formatCode>
                <c:ptCount val="5"/>
                <c:pt idx="0">
                  <c:v>55984.17053192282</c:v>
                </c:pt>
                <c:pt idx="1">
                  <c:v>56759.014369695287</c:v>
                </c:pt>
                <c:pt idx="2">
                  <c:v>57746.081666304926</c:v>
                </c:pt>
                <c:pt idx="3">
                  <c:v>58852.442983644461</c:v>
                </c:pt>
                <c:pt idx="4">
                  <c:v>59761.960525663002</c:v>
                </c:pt>
              </c:numCache>
            </c:numRef>
          </c:val>
          <c:smooth val="0"/>
          <c:extLst>
            <c:ext xmlns:c16="http://schemas.microsoft.com/office/drawing/2014/chart" uri="{C3380CC4-5D6E-409C-BE32-E72D297353CC}">
              <c16:uniqueId val="{00000000-8776-4AC5-A2AC-84F915D2CDC1}"/>
            </c:ext>
          </c:extLst>
        </c:ser>
        <c:ser>
          <c:idx val="1"/>
          <c:order val="1"/>
          <c:tx>
            <c:strRef>
              <c:f>WinterSummary!$C$33</c:f>
              <c:strCache>
                <c:ptCount val="1"/>
                <c:pt idx="0">
                  <c:v>Total Capacity, MW</c:v>
                </c:pt>
              </c:strCache>
            </c:strRef>
          </c:tx>
          <c:spPr>
            <a:ln w="38100">
              <a:solidFill>
                <a:schemeClr val="accent6"/>
              </a:solidFill>
              <a:prstDash val="solid"/>
            </a:ln>
          </c:spPr>
          <c:marker>
            <c:symbol val="square"/>
            <c:size val="9"/>
            <c:spPr>
              <a:solidFill>
                <a:schemeClr val="accent6"/>
              </a:solidFill>
              <a:ln>
                <a:solidFill>
                  <a:schemeClr val="accent6"/>
                </a:solidFill>
                <a:prstDash val="solid"/>
              </a:ln>
            </c:spPr>
          </c:marker>
          <c:cat>
            <c:strRef>
              <c:f>WinterSummary!$D$4:$H$4</c:f>
              <c:strCache>
                <c:ptCount val="5"/>
                <c:pt idx="0">
                  <c:v>2018/2019</c:v>
                </c:pt>
                <c:pt idx="1">
                  <c:v>2019/2020</c:v>
                </c:pt>
                <c:pt idx="2">
                  <c:v>2020/2021</c:v>
                </c:pt>
                <c:pt idx="3">
                  <c:v>2021/2022</c:v>
                </c:pt>
                <c:pt idx="4">
                  <c:v>2022/2023</c:v>
                </c:pt>
              </c:strCache>
            </c:strRef>
          </c:cat>
          <c:val>
            <c:numRef>
              <c:f>WinterSummary!$D$33:$H$33</c:f>
              <c:numCache>
                <c:formatCode>#,##0</c:formatCode>
                <c:ptCount val="5"/>
                <c:pt idx="0">
                  <c:v>80622.781657637563</c:v>
                </c:pt>
                <c:pt idx="1">
                  <c:v>83070.168657637565</c:v>
                </c:pt>
                <c:pt idx="2">
                  <c:v>85876.975657637566</c:v>
                </c:pt>
                <c:pt idx="3">
                  <c:v>87028.475657637566</c:v>
                </c:pt>
                <c:pt idx="4">
                  <c:v>87028.475657637566</c:v>
                </c:pt>
              </c:numCache>
            </c:numRef>
          </c:val>
          <c:smooth val="0"/>
          <c:extLst>
            <c:ext xmlns:c16="http://schemas.microsoft.com/office/drawing/2014/chart" uri="{C3380CC4-5D6E-409C-BE32-E72D297353CC}">
              <c16:uniqueId val="{00000001-8776-4AC5-A2AC-84F915D2CDC1}"/>
            </c:ext>
          </c:extLst>
        </c:ser>
        <c:ser>
          <c:idx val="2"/>
          <c:order val="2"/>
          <c:tx>
            <c:v>Total Winter Peak Demand</c:v>
          </c:tx>
          <c:cat>
            <c:strRef>
              <c:f>WinterSummary!$D$4:$H$4</c:f>
              <c:strCache>
                <c:ptCount val="5"/>
                <c:pt idx="0">
                  <c:v>2018/2019</c:v>
                </c:pt>
                <c:pt idx="1">
                  <c:v>2019/2020</c:v>
                </c:pt>
                <c:pt idx="2">
                  <c:v>2020/2021</c:v>
                </c:pt>
                <c:pt idx="3">
                  <c:v>2021/2022</c:v>
                </c:pt>
                <c:pt idx="4">
                  <c:v>2022/2023</c:v>
                </c:pt>
              </c:strCache>
            </c:strRef>
          </c:cat>
          <c:val>
            <c:numRef>
              <c:f>WinterSummary!$D$5:$H$5</c:f>
              <c:numCache>
                <c:formatCode>#,##0</c:formatCode>
                <c:ptCount val="5"/>
                <c:pt idx="0">
                  <c:v>58229.178291922814</c:v>
                </c:pt>
                <c:pt idx="1">
                  <c:v>59004.02212969528</c:v>
                </c:pt>
                <c:pt idx="2">
                  <c:v>59991.089426304919</c:v>
                </c:pt>
                <c:pt idx="3">
                  <c:v>61097.450743644455</c:v>
                </c:pt>
                <c:pt idx="4">
                  <c:v>62006.968285662995</c:v>
                </c:pt>
              </c:numCache>
            </c:numRef>
          </c:val>
          <c:smooth val="0"/>
          <c:extLst>
            <c:ext xmlns:c16="http://schemas.microsoft.com/office/drawing/2014/chart" uri="{C3380CC4-5D6E-409C-BE32-E72D297353CC}">
              <c16:uniqueId val="{00000002-8776-4AC5-A2AC-84F915D2CDC1}"/>
            </c:ext>
          </c:extLst>
        </c:ser>
        <c:dLbls>
          <c:showLegendKey val="0"/>
          <c:showVal val="0"/>
          <c:showCatName val="0"/>
          <c:showSerName val="0"/>
          <c:showPercent val="0"/>
          <c:showBubbleSize val="0"/>
        </c:dLbls>
        <c:marker val="1"/>
        <c:smooth val="0"/>
        <c:axId val="211897752"/>
        <c:axId val="210710720"/>
      </c:lineChart>
      <c:catAx>
        <c:axId val="211897752"/>
        <c:scaling>
          <c:orientation val="minMax"/>
        </c:scaling>
        <c:delete val="0"/>
        <c:axPos val="b"/>
        <c:numFmt formatCode="General" sourceLinked="1"/>
        <c:majorTickMark val="in"/>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10710720"/>
        <c:crosses val="autoZero"/>
        <c:auto val="1"/>
        <c:lblAlgn val="ctr"/>
        <c:lblOffset val="100"/>
        <c:tickLblSkip val="1"/>
        <c:tickMarkSkip val="1"/>
        <c:noMultiLvlLbl val="0"/>
      </c:catAx>
      <c:valAx>
        <c:axId val="210710720"/>
        <c:scaling>
          <c:orientation val="minMax"/>
          <c:min val="40000"/>
        </c:scaling>
        <c:delete val="0"/>
        <c:axPos val="l"/>
        <c:majorGridlines>
          <c:spPr>
            <a:ln w="3175">
              <a:solidFill>
                <a:srgbClr val="000000"/>
              </a:solidFill>
              <a:prstDash val="sysDash"/>
            </a:ln>
          </c:spPr>
        </c:majorGridlines>
        <c:title>
          <c:tx>
            <c:rich>
              <a:bodyPr rot="0" vert="horz"/>
              <a:lstStyle/>
              <a:p>
                <a:pPr algn="ctr">
                  <a:defRPr sz="1600" b="0" i="0" u="none" strike="noStrike" baseline="0">
                    <a:solidFill>
                      <a:srgbClr val="000000"/>
                    </a:solidFill>
                    <a:latin typeface="Arial"/>
                    <a:ea typeface="Arial"/>
                    <a:cs typeface="Arial"/>
                  </a:defRPr>
                </a:pPr>
                <a:r>
                  <a:rPr lang="en-US"/>
                  <a:t>MW</a:t>
                </a:r>
              </a:p>
            </c:rich>
          </c:tx>
          <c:layout>
            <c:manualLayout>
              <c:xMode val="edge"/>
              <c:yMode val="edge"/>
              <c:x val="1.4945955563028154E-2"/>
              <c:y val="2.8885063991043774E-2"/>
            </c:manualLayout>
          </c:layout>
          <c:overlay val="0"/>
          <c:spPr>
            <a:noFill/>
            <a:ln w="25400">
              <a:noFill/>
            </a:ln>
          </c:spPr>
        </c:title>
        <c:numFmt formatCode="#,##0" sourceLinked="0"/>
        <c:majorTickMark val="none"/>
        <c:minorTickMark val="none"/>
        <c:tickLblPos val="nextTo"/>
        <c:spPr>
          <a:ln w="25400">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11897752"/>
        <c:crosses val="autoZero"/>
        <c:crossBetween val="midCat"/>
      </c:valAx>
      <c:spPr>
        <a:noFill/>
        <a:ln w="25400">
          <a:noFill/>
        </a:ln>
      </c:spPr>
    </c:plotArea>
    <c:legend>
      <c:legendPos val="r"/>
      <c:layout>
        <c:manualLayout>
          <c:xMode val="edge"/>
          <c:yMode val="edge"/>
          <c:x val="0.16468590831918506"/>
          <c:y val="0.9419158868877654"/>
          <c:w val="0.6765704584040747"/>
          <c:h val="4.5525902668759777E-2"/>
        </c:manualLayout>
      </c:layout>
      <c:overlay val="0"/>
      <c:spPr>
        <a:solidFill>
          <a:srgbClr val="FFFFFF"/>
        </a:solidFill>
        <a:ln w="25400">
          <a:noFill/>
        </a:ln>
      </c:spPr>
      <c:txPr>
        <a:bodyPr/>
        <a:lstStyle/>
        <a:p>
          <a:pPr>
            <a:defRPr sz="10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400" b="0" i="0" u="none" strike="noStrike" baseline="0">
          <a:solidFill>
            <a:srgbClr val="000000"/>
          </a:solidFill>
          <a:latin typeface="Arial"/>
          <a:ea typeface="Arial"/>
          <a:cs typeface="Arial"/>
        </a:defRPr>
      </a:pPr>
      <a:endParaRPr lang="en-US"/>
    </a:p>
  </c:txPr>
  <c:printSettings>
    <c:headerFooter/>
    <c:pageMargins b="0.750000000000003" l="0.70000000000000095" r="0.70000000000000095" t="0.750000000000003"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8606-409E-913B-DF838CC0938A}"/>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06-409E-913B-DF838CC0938A}"/>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8606-409E-913B-DF838CC0938A}"/>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AE25-4EFB-83ED-D83139A106A1}"/>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25-4EFB-83ED-D83139A106A1}"/>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AE25-4EFB-83ED-D83139A106A1}"/>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5" b="1" i="0" u="none" strike="noStrike" baseline="0">
                <a:solidFill>
                  <a:srgbClr val="000000"/>
                </a:solidFill>
                <a:latin typeface="Arial"/>
                <a:ea typeface="Arial"/>
                <a:cs typeface="Arial"/>
              </a:defRPr>
            </a:pPr>
            <a:r>
              <a:rPr lang="en-US"/>
              <a:t>Summer 2007 Fuel Types - Northeast Zone</a:t>
            </a:r>
          </a:p>
        </c:rich>
      </c:tx>
      <c:overlay val="0"/>
      <c:spPr>
        <a:noFill/>
        <a:ln w="25400">
          <a:noFill/>
        </a:ln>
      </c:spPr>
    </c:title>
    <c:autoTitleDeleted val="0"/>
    <c:plotArea>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062C-4E31-B5C3-4D03AF7AA7FF}"/>
              </c:ext>
            </c:extLst>
          </c:dPt>
          <c:dLbls>
            <c:dLbl>
              <c:idx val="6"/>
              <c:spPr>
                <a:noFill/>
                <a:ln w="25400">
                  <a:noFill/>
                </a:ln>
              </c:spPr>
              <c:txPr>
                <a:bodyPr/>
                <a:lstStyle/>
                <a:p>
                  <a:pPr>
                    <a:defRPr sz="125" b="0" i="0" u="none" strike="noStrike" baseline="0">
                      <a:solidFill>
                        <a:srgbClr val="000000"/>
                      </a:solidFill>
                      <a:latin typeface="Arial"/>
                      <a:ea typeface="Arial"/>
                      <a:cs typeface="Arial"/>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2C-4E31-B5C3-4D03AF7AA7FF}"/>
                </c:ext>
              </c:extLst>
            </c:dLbl>
            <c:spPr>
              <a:noFill/>
              <a:ln w="25400">
                <a:noFill/>
              </a:ln>
            </c:spPr>
            <c:txPr>
              <a:bodyPr wrap="square" lIns="38100" tIns="19050" rIns="38100" bIns="19050" anchor="ctr">
                <a:spAutoFit/>
              </a:bodyPr>
              <a:lstStyle/>
              <a:p>
                <a:pPr>
                  <a:defRPr sz="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val>
            <c:numLit>
              <c:formatCode>General</c:formatCode>
              <c:ptCount val="1"/>
              <c:pt idx="0">
                <c:v>0</c:v>
              </c:pt>
            </c:numLit>
          </c:val>
          <c:extLst>
            <c:ext xmlns:c16="http://schemas.microsoft.com/office/drawing/2014/chart" uri="{C3380CC4-5D6E-409C-BE32-E72D297353CC}">
              <c16:uniqueId val="{00000002-062C-4E31-B5C3-4D03AF7AA7FF}"/>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spPr>
        <a:solidFill>
          <a:srgbClr val="FFFFFF"/>
        </a:solidFill>
        <a:ln w="25400">
          <a:noFill/>
        </a:ln>
      </c:spPr>
      <c:txPr>
        <a:bodyPr/>
        <a:lstStyle/>
        <a:p>
          <a:pPr rtl="0">
            <a:defRPr sz="10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9525">
      <a:noFill/>
    </a:ln>
  </c:spPr>
  <c:txPr>
    <a:bodyPr/>
    <a:lstStyle/>
    <a:p>
      <a:pPr>
        <a:defRPr sz="125" b="0" i="0" u="none" strike="noStrike" baseline="0">
          <a:solidFill>
            <a:srgbClr val="000000"/>
          </a:solidFill>
          <a:latin typeface="Arial"/>
          <a:ea typeface="Arial"/>
          <a:cs typeface="Arial"/>
        </a:defRPr>
      </a:pPr>
      <a:endParaRPr lang="en-US"/>
    </a:p>
  </c:txPr>
  <c:printSettings>
    <c:headerFooter alignWithMargins="0"/>
    <c:pageMargins b="1" l="0.75000000000000555" r="0.7500000000000055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328841</xdr:colOff>
      <xdr:row>28</xdr:row>
      <xdr:rowOff>1905</xdr:rowOff>
    </xdr:from>
    <xdr:to>
      <xdr:col>19</xdr:col>
      <xdr:colOff>28583</xdr:colOff>
      <xdr:row>40</xdr:row>
      <xdr:rowOff>66675</xdr:rowOff>
    </xdr:to>
    <xdr:sp macro="" textlink="">
      <xdr:nvSpPr>
        <xdr:cNvPr id="4" name="TextBox 3"/>
        <xdr:cNvSpPr txBox="1"/>
      </xdr:nvSpPr>
      <xdr:spPr>
        <a:xfrm>
          <a:off x="3594555" y="4095387"/>
          <a:ext cx="8147510" cy="2412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2800" b="1">
              <a:solidFill>
                <a:schemeClr val="tx2"/>
              </a:solidFill>
              <a:latin typeface="Arial" panose="020B0604020202020204" pitchFamily="34" charset="0"/>
              <a:cs typeface="Arial" panose="020B0604020202020204" pitchFamily="34" charset="0"/>
            </a:rPr>
            <a:t>Report on the Capacity, Demand and Reserves</a:t>
          </a:r>
          <a:r>
            <a:rPr lang="en-US" sz="2800" b="1" baseline="0">
              <a:solidFill>
                <a:schemeClr val="tx2"/>
              </a:solidFill>
              <a:latin typeface="Arial" panose="020B0604020202020204" pitchFamily="34" charset="0"/>
              <a:cs typeface="Arial" panose="020B0604020202020204" pitchFamily="34" charset="0"/>
            </a:rPr>
            <a:t> </a:t>
          </a:r>
        </a:p>
        <a:p>
          <a:pPr algn="r"/>
          <a:r>
            <a:rPr lang="en-US" sz="2800" b="1" baseline="0">
              <a:solidFill>
                <a:schemeClr val="tx2"/>
              </a:solidFill>
              <a:latin typeface="Arial" panose="020B0604020202020204" pitchFamily="34" charset="0"/>
              <a:cs typeface="Arial" panose="020B0604020202020204" pitchFamily="34" charset="0"/>
            </a:rPr>
            <a:t>(CDR) in the ERCOT Region, 2019-2028</a:t>
          </a:r>
        </a:p>
        <a:p>
          <a:pPr algn="r"/>
          <a:endParaRPr lang="en-US" sz="2800" b="1" baseline="0">
            <a:solidFill>
              <a:schemeClr val="tx2"/>
            </a:solidFill>
            <a:latin typeface="Arial" panose="020B0604020202020204" pitchFamily="34" charset="0"/>
            <a:cs typeface="Arial" panose="020B0604020202020204" pitchFamily="34" charset="0"/>
          </a:endParaRPr>
        </a:p>
        <a:p>
          <a:pPr algn="r"/>
          <a:r>
            <a:rPr lang="en-US" sz="2800" b="0" baseline="0">
              <a:solidFill>
                <a:schemeClr val="tx2"/>
              </a:solidFill>
              <a:latin typeface="Arial" panose="020B0604020202020204" pitchFamily="34" charset="0"/>
              <a:cs typeface="Arial" panose="020B0604020202020204" pitchFamily="34" charset="0"/>
            </a:rPr>
            <a:t>April 30, 2018</a:t>
          </a:r>
          <a:r>
            <a:rPr lang="en-US" sz="2800" b="0" u="sng" baseline="0">
              <a:solidFill>
                <a:schemeClr val="tx2"/>
              </a:solidFill>
              <a:latin typeface="Arial" panose="020B0604020202020204" pitchFamily="34" charset="0"/>
              <a:cs typeface="Arial" panose="020B0604020202020204" pitchFamily="34" charset="0"/>
            </a:rPr>
            <a:t> </a:t>
          </a:r>
        </a:p>
      </xdr:txBody>
    </xdr:sp>
    <xdr:clientData/>
  </xdr:twoCellAnchor>
  <xdr:twoCellAnchor editAs="oneCell">
    <xdr:from>
      <xdr:col>13</xdr:col>
      <xdr:colOff>340178</xdr:colOff>
      <xdr:row>6</xdr:row>
      <xdr:rowOff>147410</xdr:rowOff>
    </xdr:from>
    <xdr:to>
      <xdr:col>19</xdr:col>
      <xdr:colOff>323857</xdr:colOff>
      <xdr:row>20</xdr:row>
      <xdr:rowOff>25857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79732" y="737053"/>
          <a:ext cx="3657607" cy="1828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2</xdr:row>
      <xdr:rowOff>40003</xdr:rowOff>
    </xdr:from>
    <xdr:to>
      <xdr:col>11</xdr:col>
      <xdr:colOff>676275</xdr:colOff>
      <xdr:row>41</xdr:row>
      <xdr:rowOff>0</xdr:rowOff>
    </xdr:to>
    <xdr:sp macro="" textlink="">
      <xdr:nvSpPr>
        <xdr:cNvPr id="2" name="TextBox 1"/>
        <xdr:cNvSpPr txBox="1"/>
      </xdr:nvSpPr>
      <xdr:spPr>
        <a:xfrm>
          <a:off x="148590" y="582928"/>
          <a:ext cx="6757035" cy="62750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j-lt"/>
              <a:ea typeface="+mn-ea"/>
              <a:cs typeface="+mn-cs"/>
            </a:rPr>
            <a:t>The methodology for developing this report is defined in Section 3.2.6 of the ERCOT Protocols (see: http://www.ercot.com/content/wcm/current_guides/53528/03-041118_Nodal.docx).  ERCOT developed this report using data provided by resource developers and owners.  Although ERCOT works to ensure that the data provided are as accurate and current as possible, it cannot independently verify all of the information. Information available to ERCOT as of April 20th</a:t>
          </a:r>
          <a:r>
            <a:rPr lang="en-US" sz="1200" baseline="0">
              <a:solidFill>
                <a:schemeClr val="dk1"/>
              </a:solidFill>
              <a:effectLst/>
              <a:latin typeface="+mj-lt"/>
              <a:ea typeface="+mn-ea"/>
              <a:cs typeface="+mn-cs"/>
            </a:rPr>
            <a:t> </a:t>
          </a:r>
          <a:r>
            <a:rPr lang="en-US" sz="1200">
              <a:solidFill>
                <a:schemeClr val="dk1"/>
              </a:solidFill>
              <a:effectLst/>
              <a:latin typeface="+mj-lt"/>
              <a:ea typeface="+mn-ea"/>
              <a:cs typeface="+mn-cs"/>
            </a:rPr>
            <a:t>is included in this report.</a:t>
          </a:r>
        </a:p>
        <a:p>
          <a:endParaRPr lang="en-US" sz="1200">
            <a:effectLst/>
            <a:latin typeface="+mj-lt"/>
          </a:endParaRPr>
        </a:p>
        <a:p>
          <a:pPr eaLnBrk="1" fontAlgn="auto" latinLnBrk="0" hangingPunct="1"/>
          <a:r>
            <a:rPr lang="en-US" sz="1200">
              <a:solidFill>
                <a:schemeClr val="dk1"/>
              </a:solidFill>
              <a:effectLst/>
              <a:latin typeface="+mj-lt"/>
              <a:ea typeface="+mn-ea"/>
              <a:cs typeface="+mn-cs"/>
            </a:rPr>
            <a:t>This CDR report reflects an updated long-term load forecast originally prepared in November 2017.*</a:t>
          </a:r>
          <a:r>
            <a:rPr lang="en-US" sz="1200" baseline="0">
              <a:solidFill>
                <a:schemeClr val="dk1"/>
              </a:solidFill>
              <a:effectLst/>
              <a:latin typeface="+mj-lt"/>
              <a:ea typeface="+mn-ea"/>
              <a:cs typeface="+mn-cs"/>
            </a:rPr>
            <a:t>  </a:t>
          </a:r>
          <a:r>
            <a:rPr lang="en-US" sz="1200">
              <a:solidFill>
                <a:schemeClr val="dk1"/>
              </a:solidFill>
              <a:effectLst/>
              <a:latin typeface="+mj-lt"/>
              <a:ea typeface="+mn-ea"/>
              <a:cs typeface="+mn-cs"/>
            </a:rPr>
            <a:t>The 2019 summer demand forecast was lowered to reflect changes in implementation schedules for industrial facilities along the Texas coast. The updated demand forecast for summer 2019 is now 74,202 MW. The peak demand forecast has also been adjusted upward starting in 2021 to reflect the planned integration of Lubbock Power &amp; Light (LP&amp;L) load.</a:t>
          </a:r>
        </a:p>
        <a:p>
          <a:pPr eaLnBrk="1" fontAlgn="auto" latinLnBrk="0" hangingPunct="1"/>
          <a:endParaRPr lang="en-US" sz="12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j-lt"/>
              <a:ea typeface="+mn-ea"/>
              <a:cs typeface="+mn-cs"/>
            </a:rPr>
            <a:t>Based on recent updates to the peak load forecast and resource availability, the 2019 summer planning reserve margin is projected to be 11.0%, a reduction of 0.7 percentage points compared to the reserve margin reported in the Dec 2017 CDR report. The decrease is primarily due to delays and cancellations in planned projects. </a:t>
          </a:r>
        </a:p>
        <a:p>
          <a:pPr eaLnBrk="1" fontAlgn="auto" latinLnBrk="0" hangingPunct="1"/>
          <a:endParaRPr lang="en-US" sz="12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mj-lt"/>
              <a:ea typeface="+mn-ea"/>
              <a:cs typeface="+mn-cs"/>
            </a:rPr>
            <a:t>Since the December 2017 CDR report, three gas-fired resources totaling 748 MW are expected</a:t>
          </a:r>
          <a:r>
            <a:rPr lang="en-US" sz="1200" baseline="0">
              <a:solidFill>
                <a:schemeClr val="dk1"/>
              </a:solidFill>
              <a:effectLst/>
              <a:latin typeface="+mj-lt"/>
              <a:ea typeface="+mn-ea"/>
              <a:cs typeface="+mn-cs"/>
            </a:rPr>
            <a:t> to </a:t>
          </a:r>
          <a:r>
            <a:rPr lang="en-US" sz="1200">
              <a:solidFill>
                <a:schemeClr val="dk1"/>
              </a:solidFill>
              <a:effectLst/>
              <a:latin typeface="+mj-lt"/>
              <a:ea typeface="+mn-ea"/>
              <a:cs typeface="+mn-cs"/>
            </a:rPr>
            <a:t>return from mothball/extended outage status before June 1, 2018,</a:t>
          </a:r>
          <a:r>
            <a:rPr lang="en-US" sz="1200" baseline="0">
              <a:solidFill>
                <a:schemeClr val="dk1"/>
              </a:solidFill>
              <a:effectLst/>
              <a:latin typeface="+mj-lt"/>
              <a:ea typeface="+mn-ea"/>
              <a:cs typeface="+mn-cs"/>
            </a:rPr>
            <a:t> while 776 MW of installed wind and solar capacity have been approved by ERCOT for commercial operations. These renewable resources have a summer peak average capacity contribution of 273 MW. Planned resources that became newly eligible for inclusion in this CDR report total 2,156 MW of installed capacity, including 1,606 MW of wind resources, 450 MW of solar resources, and 100 MW of gas resources. Additionally, a formerly unavailable Switchable Generation Resource (54.6 MW) is now planned to be available to the ERCOT grid for summer 2018 and 2019.  Integration of certain LP&amp;L gas-fired resources in 2021, totalling 79 MW for the summer season, is also reflected in this CDR report.</a:t>
          </a:r>
        </a:p>
        <a:p>
          <a:pPr marL="0" indent="0" eaLnBrk="1" fontAlgn="auto" latinLnBrk="0" hangingPunct="1"/>
          <a:endParaRPr lang="en-US" sz="1200">
            <a:solidFill>
              <a:schemeClr val="dk1"/>
            </a:solidFill>
            <a:effectLst/>
            <a:latin typeface="+mj-lt"/>
            <a:ea typeface="+mn-ea"/>
            <a:cs typeface="+mn-cs"/>
          </a:endParaRPr>
        </a:p>
        <a:p>
          <a:pPr eaLnBrk="1" fontAlgn="auto" latinLnBrk="0" hangingPunct="1"/>
          <a:r>
            <a:rPr lang="en-US" sz="1200">
              <a:solidFill>
                <a:schemeClr val="dk1"/>
              </a:solidFill>
              <a:effectLst/>
              <a:latin typeface="+mj-lt"/>
              <a:ea typeface="+mn-ea"/>
              <a:cs typeface="+mn-cs"/>
            </a:rPr>
            <a:t>Contributing to the overall reduction in total resource capacity since the December 2017 CDR report is a delay in the expected </a:t>
          </a:r>
          <a:r>
            <a:rPr lang="en-US" sz="1200" baseline="0">
              <a:solidFill>
                <a:schemeClr val="dk1"/>
              </a:solidFill>
              <a:effectLst/>
              <a:latin typeface="+mj-lt"/>
              <a:ea typeface="+mn-ea"/>
              <a:cs typeface="+mn-cs"/>
            </a:rPr>
            <a:t>in-service dates for three planned gas-fired resources beyond 2019. These three resources have a combined capacity of 1,824 MW</a:t>
          </a:r>
          <a:r>
            <a:rPr lang="en-US" sz="1200">
              <a:solidFill>
                <a:schemeClr val="dk1"/>
              </a:solidFill>
              <a:effectLst/>
              <a:latin typeface="+mj-lt"/>
              <a:ea typeface="+mn-ea"/>
              <a:cs typeface="+mn-cs"/>
            </a:rPr>
            <a:t>. Several planned</a:t>
          </a:r>
          <a:r>
            <a:rPr lang="en-US" sz="1200" baseline="0">
              <a:solidFill>
                <a:schemeClr val="dk1"/>
              </a:solidFill>
              <a:effectLst/>
              <a:latin typeface="+mj-lt"/>
              <a:ea typeface="+mn-ea"/>
              <a:cs typeface="+mn-cs"/>
            </a:rPr>
            <a:t> renewable generation projects were delayed as well, with a total summer peak average capacity contribution of 584 MW and installed capacity of </a:t>
          </a:r>
          <a:r>
            <a:rPr lang="en-US" sz="1200">
              <a:solidFill>
                <a:schemeClr val="dk1"/>
              </a:solidFill>
              <a:effectLst/>
              <a:latin typeface="+mj-lt"/>
              <a:ea typeface="+mn-ea"/>
              <a:cs typeface="+mn-cs"/>
            </a:rPr>
            <a:t>1,847 MW</a:t>
          </a:r>
          <a:r>
            <a:rPr lang="en-US" sz="1200" baseline="0">
              <a:solidFill>
                <a:schemeClr val="dk1"/>
              </a:solidFill>
              <a:effectLst/>
              <a:latin typeface="+mj-lt"/>
              <a:ea typeface="+mn-ea"/>
              <a:cs typeface="+mn-cs"/>
            </a:rPr>
            <a:t>. Developers cancelled two wind projects with a total installed capacity of 214 MW.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95145</xdr:colOff>
      <xdr:row>39</xdr:row>
      <xdr:rowOff>125436</xdr:rowOff>
    </xdr:from>
    <xdr:to>
      <xdr:col>7</xdr:col>
      <xdr:colOff>565699</xdr:colOff>
      <xdr:row>79</xdr:row>
      <xdr:rowOff>149832</xdr:rowOff>
    </xdr:to>
    <xdr:graphicFrame macro="">
      <xdr:nvGraphicFramePr>
        <xdr:cNvPr id="31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0</xdr:colOff>
      <xdr:row>35</xdr:row>
      <xdr:rowOff>152400</xdr:rowOff>
    </xdr:from>
    <xdr:to>
      <xdr:col>20</xdr:col>
      <xdr:colOff>0</xdr:colOff>
      <xdr:row>57</xdr:row>
      <xdr:rowOff>9525</xdr:rowOff>
    </xdr:to>
    <xdr:graphicFrame macro="">
      <xdr:nvGraphicFramePr>
        <xdr:cNvPr id="45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35</xdr:row>
      <xdr:rowOff>152400</xdr:rowOff>
    </xdr:from>
    <xdr:to>
      <xdr:col>20</xdr:col>
      <xdr:colOff>0</xdr:colOff>
      <xdr:row>57</xdr:row>
      <xdr:rowOff>9525</xdr:rowOff>
    </xdr:to>
    <xdr:graphicFrame macro="">
      <xdr:nvGraphicFramePr>
        <xdr:cNvPr id="45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35</xdr:row>
      <xdr:rowOff>152400</xdr:rowOff>
    </xdr:from>
    <xdr:to>
      <xdr:col>20</xdr:col>
      <xdr:colOff>0</xdr:colOff>
      <xdr:row>57</xdr:row>
      <xdr:rowOff>9525</xdr:rowOff>
    </xdr:to>
    <xdr:graphicFrame macro="">
      <xdr:nvGraphicFramePr>
        <xdr:cNvPr id="453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35</xdr:row>
      <xdr:rowOff>152400</xdr:rowOff>
    </xdr:from>
    <xdr:to>
      <xdr:col>20</xdr:col>
      <xdr:colOff>0</xdr:colOff>
      <xdr:row>57</xdr:row>
      <xdr:rowOff>9525</xdr:rowOff>
    </xdr:to>
    <xdr:graphicFrame macro="">
      <xdr:nvGraphicFramePr>
        <xdr:cNvPr id="45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99380</xdr:colOff>
      <xdr:row>37</xdr:row>
      <xdr:rowOff>122288</xdr:rowOff>
    </xdr:from>
    <xdr:to>
      <xdr:col>7</xdr:col>
      <xdr:colOff>149187</xdr:colOff>
      <xdr:row>74</xdr:row>
      <xdr:rowOff>11477</xdr:rowOff>
    </xdr:to>
    <xdr:graphicFrame macro="">
      <xdr:nvGraphicFramePr>
        <xdr:cNvPr id="52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20</xdr:col>
      <xdr:colOff>0</xdr:colOff>
      <xdr:row>35</xdr:row>
      <xdr:rowOff>152400</xdr:rowOff>
    </xdr:from>
    <xdr:to>
      <xdr:col>20</xdr:col>
      <xdr:colOff>0</xdr:colOff>
      <xdr:row>54</xdr:row>
      <xdr:rowOff>9525</xdr:rowOff>
    </xdr:to>
    <xdr:graphicFrame macro="">
      <xdr:nvGraphicFramePr>
        <xdr:cNvPr id="65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35</xdr:row>
      <xdr:rowOff>152400</xdr:rowOff>
    </xdr:from>
    <xdr:to>
      <xdr:col>20</xdr:col>
      <xdr:colOff>0</xdr:colOff>
      <xdr:row>54</xdr:row>
      <xdr:rowOff>9525</xdr:rowOff>
    </xdr:to>
    <xdr:graphicFrame macro="">
      <xdr:nvGraphicFramePr>
        <xdr:cNvPr id="65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35</xdr:row>
      <xdr:rowOff>152400</xdr:rowOff>
    </xdr:from>
    <xdr:to>
      <xdr:col>20</xdr:col>
      <xdr:colOff>0</xdr:colOff>
      <xdr:row>54</xdr:row>
      <xdr:rowOff>9525</xdr:rowOff>
    </xdr:to>
    <xdr:graphicFrame macro="">
      <xdr:nvGraphicFramePr>
        <xdr:cNvPr id="65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35</xdr:row>
      <xdr:rowOff>152400</xdr:rowOff>
    </xdr:from>
    <xdr:to>
      <xdr:col>20</xdr:col>
      <xdr:colOff>0</xdr:colOff>
      <xdr:row>54</xdr:row>
      <xdr:rowOff>9525</xdr:rowOff>
    </xdr:to>
    <xdr:graphicFrame macro="">
      <xdr:nvGraphicFramePr>
        <xdr:cNvPr id="65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ERCOT Identity v.2">
      <a:dk1>
        <a:sysClr val="windowText" lastClr="000000"/>
      </a:dk1>
      <a:lt1>
        <a:srgbClr val="FFFFFF"/>
      </a:lt1>
      <a:dk2>
        <a:srgbClr val="5B6770"/>
      </a:dk2>
      <a:lt2>
        <a:srgbClr val="FFFFFF"/>
      </a:lt2>
      <a:accent1>
        <a:srgbClr val="00AEC7"/>
      </a:accent1>
      <a:accent2>
        <a:srgbClr val="5B6770"/>
      </a:accent2>
      <a:accent3>
        <a:srgbClr val="26D07C"/>
      </a:accent3>
      <a:accent4>
        <a:srgbClr val="003865"/>
      </a:accent4>
      <a:accent5>
        <a:srgbClr val="685BC7"/>
      </a:accent5>
      <a:accent6>
        <a:srgbClr val="890C58"/>
      </a:accent6>
      <a:hlink>
        <a:srgbClr val="0000FF"/>
      </a:hlink>
      <a:folHlink>
        <a:srgbClr val="800080"/>
      </a:folHlink>
    </a:clrScheme>
    <a:fontScheme name="ERCOT">
      <a:majorFont>
        <a:latin typeface="Arial"/>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hyperlink" Target="http://www.ercot.com/content/wcm/lists/143010/2018_Long-Term_Hourly_Peak_Demand_and_Energy_Forecast_Final.pdf"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63"/>
  <sheetViews>
    <sheetView tabSelected="1" zoomScale="84" zoomScaleNormal="84" workbookViewId="0"/>
  </sheetViews>
  <sheetFormatPr defaultRowHeight="12.5"/>
  <cols>
    <col min="1" max="1" width="3" customWidth="1"/>
    <col min="8" max="8" width="16.54296875" customWidth="1"/>
  </cols>
  <sheetData>
    <row r="1" spans="1:10" s="66" customFormat="1" ht="5.25" customHeight="1"/>
    <row r="2" spans="1:10" s="66" customFormat="1" ht="5.25" customHeight="1">
      <c r="A2" s="68"/>
      <c r="B2" s="68"/>
      <c r="C2" s="68"/>
      <c r="D2" s="68"/>
      <c r="E2" s="68"/>
      <c r="F2" s="68"/>
      <c r="G2" s="68"/>
      <c r="H2" s="68"/>
    </row>
    <row r="3" spans="1:10" s="66" customFormat="1" ht="5.25" customHeight="1">
      <c r="A3" s="68"/>
      <c r="B3" s="68"/>
      <c r="C3" s="68"/>
      <c r="D3" s="68"/>
      <c r="E3" s="68"/>
      <c r="F3" s="68"/>
      <c r="G3" s="68"/>
      <c r="H3" s="68"/>
    </row>
    <row r="4" spans="1:10" s="66" customFormat="1" ht="5.25" customHeight="1">
      <c r="A4" s="68"/>
      <c r="B4" s="68"/>
      <c r="C4" s="68"/>
      <c r="D4" s="68"/>
      <c r="E4" s="68"/>
      <c r="F4" s="68"/>
      <c r="G4" s="68"/>
      <c r="H4" s="68"/>
    </row>
    <row r="5" spans="1:10" s="66" customFormat="1">
      <c r="A5" s="68"/>
      <c r="B5" s="68"/>
      <c r="C5" s="68"/>
      <c r="D5" s="68"/>
      <c r="E5" s="68"/>
      <c r="F5" s="68"/>
      <c r="G5" s="68"/>
      <c r="H5" s="68"/>
    </row>
    <row r="6" spans="1:10" s="66" customFormat="1">
      <c r="A6" s="68"/>
      <c r="B6" s="68"/>
      <c r="C6" s="68"/>
      <c r="D6" s="68"/>
      <c r="E6" s="68"/>
      <c r="F6" s="68"/>
      <c r="G6" s="68"/>
      <c r="H6" s="68"/>
    </row>
    <row r="7" spans="1:10" s="66" customFormat="1">
      <c r="A7" s="68"/>
      <c r="B7" s="68"/>
      <c r="C7" s="68"/>
      <c r="D7" s="68"/>
      <c r="E7" s="68"/>
      <c r="F7" s="68"/>
      <c r="G7" s="68"/>
      <c r="H7" s="68"/>
    </row>
    <row r="8" spans="1:10" s="66" customFormat="1">
      <c r="A8" s="68"/>
      <c r="B8" s="68"/>
      <c r="C8" s="68"/>
      <c r="D8" s="68"/>
      <c r="E8" s="68"/>
      <c r="F8" s="68"/>
      <c r="G8" s="68"/>
      <c r="H8" s="68"/>
    </row>
    <row r="9" spans="1:10" s="66" customFormat="1">
      <c r="A9" s="68"/>
      <c r="B9" s="68"/>
      <c r="C9" s="68"/>
      <c r="D9" s="68"/>
      <c r="E9" s="68"/>
      <c r="F9" s="68"/>
      <c r="G9" s="68"/>
      <c r="H9" s="68"/>
    </row>
    <row r="10" spans="1:10" s="66" customFormat="1">
      <c r="A10" s="68"/>
      <c r="B10" s="68"/>
      <c r="C10" s="68"/>
      <c r="D10" s="68"/>
      <c r="E10" s="68"/>
      <c r="F10" s="68"/>
      <c r="G10" s="68"/>
      <c r="H10" s="68"/>
    </row>
    <row r="11" spans="1:10" s="66" customFormat="1">
      <c r="A11" s="68"/>
      <c r="B11" s="68"/>
      <c r="C11" s="68"/>
      <c r="D11" s="68"/>
      <c r="E11" s="68"/>
      <c r="F11" s="68"/>
      <c r="G11" s="68"/>
      <c r="H11" s="68"/>
      <c r="J11" s="66" t="s">
        <v>8</v>
      </c>
    </row>
    <row r="12" spans="1:10" s="66" customFormat="1">
      <c r="A12" s="68"/>
      <c r="B12" s="68"/>
      <c r="C12" s="68"/>
      <c r="D12" s="68"/>
      <c r="E12" s="68"/>
      <c r="F12" s="68"/>
      <c r="G12" s="68"/>
      <c r="H12" s="68"/>
    </row>
    <row r="13" spans="1:10" s="66" customFormat="1">
      <c r="A13" s="68"/>
      <c r="B13" s="68"/>
      <c r="C13" s="68"/>
      <c r="D13" s="68"/>
      <c r="E13" s="68"/>
      <c r="F13" s="68"/>
      <c r="G13" s="68"/>
      <c r="H13" s="68"/>
    </row>
    <row r="14" spans="1:10" s="66" customFormat="1">
      <c r="A14" s="68"/>
      <c r="B14" s="68"/>
      <c r="C14" s="68"/>
      <c r="D14" s="68"/>
      <c r="E14" s="68"/>
      <c r="F14" s="68"/>
      <c r="G14" s="68"/>
      <c r="H14" s="68"/>
    </row>
    <row r="15" spans="1:10" s="66" customFormat="1">
      <c r="A15" s="68"/>
      <c r="B15" s="68"/>
      <c r="C15" s="68"/>
      <c r="D15" s="68"/>
      <c r="E15" s="68"/>
      <c r="F15" s="68"/>
      <c r="G15" s="68"/>
      <c r="H15" s="68"/>
    </row>
    <row r="16" spans="1:10" s="66" customFormat="1" ht="12.75" customHeight="1">
      <c r="A16" s="69"/>
      <c r="B16" s="69"/>
      <c r="C16" s="69"/>
      <c r="D16" s="69"/>
      <c r="E16" s="69"/>
      <c r="F16" s="69"/>
      <c r="G16" s="69"/>
      <c r="H16" s="69"/>
    </row>
    <row r="17" spans="1:11" s="66" customFormat="1" ht="6.75" customHeight="1">
      <c r="A17" s="69"/>
      <c r="B17" s="69"/>
      <c r="C17" s="69"/>
      <c r="D17" s="69"/>
      <c r="E17" s="69"/>
      <c r="F17" s="69"/>
      <c r="G17" s="69"/>
      <c r="H17" s="69"/>
    </row>
    <row r="18" spans="1:11" s="66" customFormat="1" ht="6.75" customHeight="1">
      <c r="A18" s="69"/>
      <c r="B18" s="69"/>
      <c r="C18" s="69"/>
      <c r="D18" s="69"/>
      <c r="E18" s="69"/>
      <c r="F18" s="69"/>
      <c r="G18" s="69"/>
      <c r="H18" s="69"/>
    </row>
    <row r="19" spans="1:11" s="66" customFormat="1" ht="6.75" customHeight="1">
      <c r="A19" s="69"/>
      <c r="B19" s="69"/>
      <c r="C19" s="69"/>
      <c r="D19" s="69"/>
      <c r="E19" s="69"/>
      <c r="F19" s="69"/>
      <c r="G19" s="69"/>
      <c r="H19" s="69"/>
    </row>
    <row r="20" spans="1:11" s="66" customFormat="1" ht="6.75" customHeight="1">
      <c r="A20" s="69"/>
      <c r="B20" s="69"/>
      <c r="C20" s="69"/>
      <c r="D20" s="69"/>
      <c r="E20" s="69"/>
      <c r="F20" s="69"/>
      <c r="G20" s="69"/>
      <c r="H20" s="69"/>
    </row>
    <row r="21" spans="1:11" s="66" customFormat="1" ht="6.75" customHeight="1"/>
    <row r="22" spans="1:11" s="66" customFormat="1" ht="6.75" customHeight="1">
      <c r="A22" s="216"/>
      <c r="B22" s="216"/>
      <c r="C22" s="216"/>
      <c r="D22" s="216"/>
      <c r="E22" s="216"/>
      <c r="F22" s="216"/>
      <c r="G22" s="216"/>
      <c r="H22" s="216"/>
      <c r="I22" s="70"/>
      <c r="J22" s="71"/>
      <c r="K22" s="71"/>
    </row>
    <row r="23" spans="1:11" s="66" customFormat="1" ht="6.75" customHeight="1">
      <c r="A23" s="217"/>
      <c r="B23" s="217"/>
      <c r="C23" s="217"/>
      <c r="D23" s="217"/>
      <c r="E23" s="217"/>
      <c r="F23" s="217"/>
      <c r="G23" s="217"/>
      <c r="H23" s="217"/>
    </row>
    <row r="24" spans="1:11" s="66" customFormat="1">
      <c r="A24" s="217"/>
      <c r="B24" s="217"/>
      <c r="C24" s="217"/>
      <c r="D24" s="217"/>
      <c r="E24" s="217"/>
      <c r="F24" s="217"/>
      <c r="G24" s="217"/>
      <c r="H24" s="217"/>
    </row>
    <row r="25" spans="1:11" s="66" customFormat="1" ht="13">
      <c r="A25" s="220"/>
      <c r="B25" s="220"/>
      <c r="C25" s="220"/>
      <c r="D25" s="220"/>
      <c r="E25" s="220"/>
      <c r="F25" s="220"/>
      <c r="G25" s="220"/>
      <c r="H25" s="220"/>
    </row>
    <row r="26" spans="1:11" s="66" customFormat="1" ht="26.25" customHeight="1">
      <c r="A26" s="217"/>
      <c r="B26" s="217"/>
      <c r="C26" s="217"/>
      <c r="D26" s="217"/>
      <c r="E26" s="217"/>
      <c r="F26" s="217"/>
      <c r="G26" s="217"/>
      <c r="H26" s="217"/>
      <c r="I26" s="72"/>
    </row>
    <row r="27" spans="1:11" s="66" customFormat="1" ht="22.5">
      <c r="F27" s="73"/>
    </row>
    <row r="28" spans="1:11" s="66" customFormat="1" ht="27.75" customHeight="1">
      <c r="A28" s="218"/>
      <c r="B28" s="219"/>
      <c r="C28" s="219"/>
      <c r="D28" s="219"/>
      <c r="E28" s="219"/>
      <c r="F28" s="219"/>
      <c r="G28" s="219"/>
      <c r="H28" s="219"/>
      <c r="I28" s="74"/>
    </row>
    <row r="29" spans="1:11" s="66" customFormat="1"/>
    <row r="30" spans="1:11" s="66" customFormat="1"/>
    <row r="31" spans="1:11" s="66" customFormat="1"/>
    <row r="32" spans="1:11" s="66" customFormat="1"/>
    <row r="33" spans="1:9" s="66" customFormat="1"/>
    <row r="34" spans="1:9" s="66" customFormat="1"/>
    <row r="35" spans="1:9" s="66" customFormat="1"/>
    <row r="36" spans="1:9" s="66" customFormat="1"/>
    <row r="37" spans="1:9" s="66" customFormat="1" ht="24" customHeight="1">
      <c r="A37" s="215"/>
      <c r="B37" s="215"/>
      <c r="C37" s="215"/>
      <c r="D37" s="215"/>
      <c r="E37" s="215"/>
      <c r="F37" s="215"/>
      <c r="G37" s="215"/>
      <c r="H37" s="215"/>
      <c r="I37" s="75"/>
    </row>
    <row r="38" spans="1:9" s="66" customFormat="1" ht="24" customHeight="1">
      <c r="A38" s="215"/>
      <c r="B38" s="215"/>
      <c r="C38" s="215"/>
      <c r="D38" s="215"/>
      <c r="E38" s="215"/>
      <c r="F38" s="215"/>
      <c r="G38" s="215"/>
      <c r="H38" s="215"/>
      <c r="I38" s="75"/>
    </row>
    <row r="39" spans="1:9" s="66" customFormat="1" ht="24" customHeight="1">
      <c r="A39" s="215"/>
      <c r="B39" s="215"/>
      <c r="C39" s="215"/>
      <c r="D39" s="215"/>
      <c r="E39" s="215"/>
      <c r="F39" s="215"/>
      <c r="G39" s="215"/>
      <c r="H39" s="215"/>
      <c r="I39" s="75"/>
    </row>
    <row r="40" spans="1:9" s="66" customFormat="1"/>
    <row r="41" spans="1:9" s="66" customFormat="1"/>
    <row r="42" spans="1:9" s="66" customFormat="1"/>
    <row r="43" spans="1:9" s="66" customFormat="1"/>
    <row r="44" spans="1:9" s="66" customFormat="1"/>
    <row r="45" spans="1:9" s="66" customFormat="1"/>
    <row r="46" spans="1:9" s="66" customFormat="1"/>
    <row r="47" spans="1:9" s="66" customFormat="1"/>
    <row r="48" spans="1:9" s="66" customFormat="1"/>
    <row r="49" s="66" customFormat="1"/>
    <row r="50" s="66" customFormat="1"/>
    <row r="51" s="66" customFormat="1"/>
    <row r="52" s="66" customFormat="1"/>
    <row r="53" s="66" customFormat="1"/>
    <row r="54" s="66" customFormat="1"/>
    <row r="55" s="66" customFormat="1"/>
    <row r="56" s="66" customFormat="1"/>
    <row r="57" s="66" customFormat="1"/>
    <row r="58" s="66" customFormat="1"/>
    <row r="59" s="66" customFormat="1"/>
    <row r="60" s="66" customFormat="1"/>
    <row r="61" s="66" customFormat="1"/>
    <row r="62" s="66" customFormat="1"/>
    <row r="63" s="66" customFormat="1"/>
  </sheetData>
  <mergeCells count="8">
    <mergeCell ref="A37:H37"/>
    <mergeCell ref="A38:H38"/>
    <mergeCell ref="A39:H39"/>
    <mergeCell ref="A22:H22"/>
    <mergeCell ref="A26:H26"/>
    <mergeCell ref="A28:H28"/>
    <mergeCell ref="A23:H24"/>
    <mergeCell ref="A25:H25"/>
  </mergeCells>
  <phoneticPr fontId="21" type="noConversion"/>
  <pageMargins left="0.75" right="0.75" top="1" bottom="1" header="0.5" footer="0.5"/>
  <pageSetup scale="70" orientation="landscape" r:id="rId1"/>
  <headerFooter differentFirst="1" alignWithMargins="0">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3"/>
    <pageSetUpPr fitToPage="1"/>
  </sheetPr>
  <dimension ref="A1:W38"/>
  <sheetViews>
    <sheetView zoomScale="130" zoomScaleNormal="130" zoomScaleSheetLayoutView="100" workbookViewId="0"/>
  </sheetViews>
  <sheetFormatPr defaultRowHeight="12.5"/>
  <cols>
    <col min="1" max="1" width="2" bestFit="1" customWidth="1"/>
    <col min="2" max="2" width="3" customWidth="1"/>
    <col min="3" max="3" width="74.81640625" customWidth="1"/>
    <col min="4" max="8" width="9.7265625" customWidth="1"/>
    <col min="9" max="14" width="9.26953125" customWidth="1"/>
    <col min="15" max="22" width="8.453125" customWidth="1"/>
    <col min="25" max="25" width="14.453125" customWidth="1"/>
  </cols>
  <sheetData>
    <row r="1" spans="1:23" ht="43.5" customHeight="1">
      <c r="A1" s="26"/>
      <c r="B1" s="259" t="s">
        <v>1039</v>
      </c>
      <c r="C1" s="260"/>
      <c r="D1" s="260"/>
      <c r="E1" s="260"/>
      <c r="F1" s="260"/>
      <c r="G1" s="260"/>
      <c r="H1" s="260"/>
      <c r="I1" s="96"/>
      <c r="J1" s="96"/>
      <c r="K1" s="96"/>
      <c r="L1" s="96"/>
      <c r="M1" s="96"/>
      <c r="N1" s="90"/>
    </row>
    <row r="2" spans="1:23" ht="28.4" customHeight="1">
      <c r="B2" s="261" t="s">
        <v>1596</v>
      </c>
      <c r="C2" s="262"/>
      <c r="D2" s="262"/>
      <c r="E2" s="262"/>
      <c r="F2" s="262"/>
      <c r="G2" s="262"/>
      <c r="H2" s="262"/>
      <c r="I2" s="97"/>
      <c r="J2" s="97"/>
      <c r="K2" s="97"/>
      <c r="L2" s="97"/>
      <c r="M2" s="97"/>
      <c r="N2" s="97"/>
    </row>
    <row r="3" spans="1:23" ht="13" customHeight="1">
      <c r="B3" s="258"/>
      <c r="C3" s="258"/>
      <c r="D3" s="258"/>
      <c r="E3" s="258"/>
      <c r="F3" s="258"/>
      <c r="G3" s="258"/>
      <c r="H3" s="258"/>
      <c r="I3" s="2"/>
      <c r="Q3" s="22"/>
      <c r="R3" s="22"/>
      <c r="S3" s="22"/>
      <c r="T3" s="22"/>
      <c r="U3" s="22"/>
      <c r="V3" s="22"/>
      <c r="W3" s="22"/>
    </row>
    <row r="4" spans="1:23" s="5" customFormat="1" ht="13" customHeight="1">
      <c r="A4" s="4"/>
      <c r="B4" s="104" t="s">
        <v>1016</v>
      </c>
      <c r="C4" s="105"/>
      <c r="D4" s="175" t="str">
        <f>WinterCapacities!I2</f>
        <v>2018/2019</v>
      </c>
      <c r="E4" s="175" t="str">
        <f>WinterCapacities!J2</f>
        <v>2019/2020</v>
      </c>
      <c r="F4" s="175" t="str">
        <f>WinterCapacities!K2</f>
        <v>2020/2021</v>
      </c>
      <c r="G4" s="175" t="str">
        <f>WinterCapacities!L2</f>
        <v>2021/2022</v>
      </c>
      <c r="H4" s="175" t="str">
        <f>WinterCapacities!M2</f>
        <v>2022/2023</v>
      </c>
      <c r="J4"/>
      <c r="K4"/>
      <c r="L4"/>
      <c r="M4"/>
      <c r="N4"/>
      <c r="O4"/>
      <c r="P4"/>
    </row>
    <row r="5" spans="1:23" ht="13" customHeight="1">
      <c r="B5" s="107"/>
      <c r="C5" s="108" t="s">
        <v>1516</v>
      </c>
      <c r="D5" s="198">
        <v>58229.178291922814</v>
      </c>
      <c r="E5" s="198">
        <v>59004.02212969528</v>
      </c>
      <c r="F5" s="198">
        <v>59991.089426304919</v>
      </c>
      <c r="G5" s="198">
        <v>61097.450743644455</v>
      </c>
      <c r="H5" s="198">
        <v>62006.968285662995</v>
      </c>
    </row>
    <row r="6" spans="1:23" ht="13" customHeight="1">
      <c r="B6" s="107"/>
      <c r="C6" s="109" t="s">
        <v>1782</v>
      </c>
      <c r="D6" s="188">
        <v>1543.7865151397482</v>
      </c>
      <c r="E6" s="188">
        <v>1822.0386082192447</v>
      </c>
      <c r="F6" s="188">
        <v>2103.9243812384893</v>
      </c>
      <c r="G6" s="188">
        <v>2389.4438341974819</v>
      </c>
      <c r="H6" s="188">
        <v>2678.5969670962227</v>
      </c>
    </row>
    <row r="7" spans="1:23" ht="13" customHeight="1">
      <c r="B7" s="107"/>
      <c r="C7" s="108" t="s">
        <v>1524</v>
      </c>
      <c r="D7" s="188">
        <f>D5+D6</f>
        <v>59772.964807062563</v>
      </c>
      <c r="E7" s="188">
        <f>E5+E6</f>
        <v>60826.060737914522</v>
      </c>
      <c r="F7" s="188">
        <f>F5+F6</f>
        <v>62095.013807543408</v>
      </c>
      <c r="G7" s="188">
        <f>G5+G6</f>
        <v>63486.894577841937</v>
      </c>
      <c r="H7" s="188">
        <f>H5+H6</f>
        <v>64685.565252759217</v>
      </c>
    </row>
    <row r="8" spans="1:23" s="6" customFormat="1" ht="13.9" customHeight="1">
      <c r="B8" s="110"/>
      <c r="C8" s="109" t="s">
        <v>1525</v>
      </c>
      <c r="D8" s="211">
        <f>-1291.3*1.02</f>
        <v>-1317.126</v>
      </c>
      <c r="E8" s="211">
        <f>+D8</f>
        <v>-1317.126</v>
      </c>
      <c r="F8" s="211">
        <f t="shared" ref="E8:H10" si="0">+E8</f>
        <v>-1317.126</v>
      </c>
      <c r="G8" s="211">
        <f t="shared" si="0"/>
        <v>-1317.126</v>
      </c>
      <c r="H8" s="211">
        <f t="shared" si="0"/>
        <v>-1317.126</v>
      </c>
      <c r="J8"/>
      <c r="K8"/>
      <c r="L8"/>
      <c r="M8"/>
      <c r="N8"/>
      <c r="O8"/>
      <c r="P8"/>
    </row>
    <row r="9" spans="1:23">
      <c r="B9" s="110"/>
      <c r="C9" s="109" t="s">
        <v>1526</v>
      </c>
      <c r="D9" s="211">
        <v>0</v>
      </c>
      <c r="E9" s="211">
        <v>0</v>
      </c>
      <c r="F9" s="211">
        <v>0</v>
      </c>
      <c r="G9" s="211">
        <v>0</v>
      </c>
      <c r="H9" s="211">
        <v>0</v>
      </c>
    </row>
    <row r="10" spans="1:23">
      <c r="B10" s="110"/>
      <c r="C10" s="109" t="s">
        <v>1512</v>
      </c>
      <c r="D10" s="211">
        <f>-909.688*1.02</f>
        <v>-927.88175999999999</v>
      </c>
      <c r="E10" s="211">
        <f t="shared" si="0"/>
        <v>-927.88175999999999</v>
      </c>
      <c r="F10" s="211">
        <f t="shared" si="0"/>
        <v>-927.88175999999999</v>
      </c>
      <c r="G10" s="211">
        <f t="shared" si="0"/>
        <v>-927.88175999999999</v>
      </c>
      <c r="H10" s="211">
        <f t="shared" si="0"/>
        <v>-927.88175999999999</v>
      </c>
    </row>
    <row r="11" spans="1:23">
      <c r="B11" s="110"/>
      <c r="C11" s="109" t="s">
        <v>1513</v>
      </c>
      <c r="D11" s="211">
        <v>0</v>
      </c>
      <c r="E11" s="211">
        <v>0</v>
      </c>
      <c r="F11" s="211">
        <v>0</v>
      </c>
      <c r="G11" s="211">
        <v>0</v>
      </c>
      <c r="H11" s="211">
        <v>0</v>
      </c>
    </row>
    <row r="12" spans="1:23">
      <c r="B12" s="110"/>
      <c r="C12" s="109" t="s">
        <v>1522</v>
      </c>
      <c r="D12" s="211">
        <f>-1*D6</f>
        <v>-1543.7865151397482</v>
      </c>
      <c r="E12" s="211">
        <f>-1*E6</f>
        <v>-1822.0386082192447</v>
      </c>
      <c r="F12" s="211">
        <f>-1*F6</f>
        <v>-2103.9243812384893</v>
      </c>
      <c r="G12" s="211">
        <f>-1*G6</f>
        <v>-2389.4438341974819</v>
      </c>
      <c r="H12" s="211">
        <f>-1*H6</f>
        <v>-2678.5969670962227</v>
      </c>
    </row>
    <row r="13" spans="1:23" ht="13">
      <c r="B13" s="111"/>
      <c r="C13" s="112" t="s">
        <v>1013</v>
      </c>
      <c r="D13" s="113">
        <f>SUM(D7:D12)</f>
        <v>55984.17053192282</v>
      </c>
      <c r="E13" s="113">
        <f>SUM(E7:E12)</f>
        <v>56759.014369695287</v>
      </c>
      <c r="F13" s="113">
        <f>SUM(F7:F12)</f>
        <v>57746.081666304926</v>
      </c>
      <c r="G13" s="113">
        <f>SUM(G7:G12)</f>
        <v>58852.442983644461</v>
      </c>
      <c r="H13" s="113">
        <f>SUM(H7:H12)</f>
        <v>59761.960525663002</v>
      </c>
    </row>
    <row r="14" spans="1:23">
      <c r="D14" s="26"/>
      <c r="E14" s="26"/>
      <c r="F14" s="26"/>
      <c r="G14" s="26"/>
      <c r="H14" s="26"/>
    </row>
    <row r="15" spans="1:23" ht="13">
      <c r="B15" s="114" t="s">
        <v>1015</v>
      </c>
      <c r="C15" s="115"/>
      <c r="D15" s="131" t="str">
        <f>WinterCapacities!I2</f>
        <v>2018/2019</v>
      </c>
      <c r="E15" s="131" t="str">
        <f>WinterCapacities!J2</f>
        <v>2019/2020</v>
      </c>
      <c r="F15" s="131" t="str">
        <f>WinterCapacities!K2</f>
        <v>2020/2021</v>
      </c>
      <c r="G15" s="131" t="str">
        <f>WinterCapacities!L2</f>
        <v>2021/2022</v>
      </c>
      <c r="H15" s="131" t="str">
        <f>WinterCapacities!M2</f>
        <v>2022/2023</v>
      </c>
    </row>
    <row r="16" spans="1:23">
      <c r="B16" s="115"/>
      <c r="C16" s="117" t="s">
        <v>1019</v>
      </c>
      <c r="D16" s="118">
        <f>WinterCapacities!I401</f>
        <v>68081.764363548675</v>
      </c>
      <c r="E16" s="118">
        <f>WinterCapacities!J401</f>
        <v>68081.764363548675</v>
      </c>
      <c r="F16" s="118">
        <f>WinterCapacities!K401</f>
        <v>68081.764363548675</v>
      </c>
      <c r="G16" s="118">
        <f>WinterCapacities!L401</f>
        <v>68163.264363548675</v>
      </c>
      <c r="H16" s="118">
        <f>WinterCapacities!M401</f>
        <v>68163.264363548675</v>
      </c>
    </row>
    <row r="17" spans="2:8">
      <c r="B17" s="115"/>
      <c r="C17" s="117" t="s">
        <v>1021</v>
      </c>
      <c r="D17" s="118">
        <f>WinterCapacities!I423</f>
        <v>3736</v>
      </c>
      <c r="E17" s="118">
        <f>WinterCapacities!J423</f>
        <v>3736</v>
      </c>
      <c r="F17" s="118">
        <f>WinterCapacities!K423</f>
        <v>3736</v>
      </c>
      <c r="G17" s="118">
        <f>WinterCapacities!L423</f>
        <v>3736</v>
      </c>
      <c r="H17" s="118">
        <f>WinterCapacities!M423</f>
        <v>3736</v>
      </c>
    </row>
    <row r="18" spans="2:8">
      <c r="B18" s="115"/>
      <c r="C18" s="117" t="s">
        <v>1515</v>
      </c>
      <c r="D18" s="118">
        <f>WinterCapacities!I432</f>
        <v>-802</v>
      </c>
      <c r="E18" s="118">
        <f>WinterCapacities!J432</f>
        <v>-858</v>
      </c>
      <c r="F18" s="118">
        <f>WinterCapacities!K432</f>
        <v>-858</v>
      </c>
      <c r="G18" s="118">
        <f>WinterCapacities!L432</f>
        <v>-558</v>
      </c>
      <c r="H18" s="118">
        <f>WinterCapacities!M432</f>
        <v>-558</v>
      </c>
    </row>
    <row r="19" spans="2:8">
      <c r="B19" s="115"/>
      <c r="C19" s="117" t="s">
        <v>1022</v>
      </c>
      <c r="D19" s="118">
        <f>WinterCapacities!I434</f>
        <v>0</v>
      </c>
      <c r="E19" s="118">
        <f>WinterCapacities!J434</f>
        <v>0</v>
      </c>
      <c r="F19" s="118">
        <f>WinterCapacities!K434</f>
        <v>0</v>
      </c>
      <c r="G19" s="118">
        <f>WinterCapacities!L434</f>
        <v>0</v>
      </c>
      <c r="H19" s="118">
        <f>WinterCapacities!M434</f>
        <v>0</v>
      </c>
    </row>
    <row r="20" spans="2:8">
      <c r="B20" s="115"/>
      <c r="C20" s="117" t="s">
        <v>1017</v>
      </c>
      <c r="D20" s="118">
        <f>WinterCapacities!I436+WinterCapacities!I437</f>
        <v>3612.2320801639089</v>
      </c>
      <c r="E20" s="118">
        <f>WinterCapacities!J436+WinterCapacities!J437</f>
        <v>3576.2320801639089</v>
      </c>
      <c r="F20" s="118">
        <f>WinterCapacities!K436+WinterCapacities!K437</f>
        <v>3547.2320801639089</v>
      </c>
      <c r="G20" s="118">
        <f>WinterCapacities!L436+WinterCapacities!L437</f>
        <v>3607.2320801639089</v>
      </c>
      <c r="H20" s="118">
        <f>WinterCapacities!M436+WinterCapacities!M437</f>
        <v>3607.2320801639089</v>
      </c>
    </row>
    <row r="21" spans="2:8">
      <c r="B21" s="115"/>
      <c r="C21" s="117" t="s">
        <v>1422</v>
      </c>
      <c r="D21" s="118">
        <f>WinterCapacities!I609*WinterCapacities!I610/100</f>
        <v>3651.16</v>
      </c>
      <c r="E21" s="118">
        <f>WinterCapacities!J609*WinterCapacities!J610/100</f>
        <v>3651.16</v>
      </c>
      <c r="F21" s="118">
        <f>WinterCapacities!K609*WinterCapacities!K610/100</f>
        <v>3651.16</v>
      </c>
      <c r="G21" s="118">
        <f>WinterCapacities!L609*WinterCapacities!L610/100</f>
        <v>3651.16</v>
      </c>
      <c r="H21" s="118">
        <f>WinterCapacities!M609*WinterCapacities!M610/100</f>
        <v>3651.16</v>
      </c>
    </row>
    <row r="22" spans="2:8">
      <c r="B22" s="115"/>
      <c r="C22" s="117" t="s">
        <v>1763</v>
      </c>
      <c r="D22" s="118">
        <f>WinterCapacities!I632*WinterCapacities!I633/100</f>
        <v>1126.4280000000001</v>
      </c>
      <c r="E22" s="118">
        <f>WinterCapacities!J632*WinterCapacities!J633/100</f>
        <v>1126.4280000000001</v>
      </c>
      <c r="F22" s="118">
        <f>WinterCapacities!K632*WinterCapacities!K633/100</f>
        <v>1126.4280000000001</v>
      </c>
      <c r="G22" s="118">
        <f>WinterCapacities!L632*WinterCapacities!L633/100</f>
        <v>1126.4280000000001</v>
      </c>
      <c r="H22" s="118">
        <f>WinterCapacities!M632*WinterCapacities!M633/100</f>
        <v>1126.4280000000001</v>
      </c>
    </row>
    <row r="23" spans="2:8">
      <c r="B23" s="115"/>
      <c r="C23" s="117" t="s">
        <v>1764</v>
      </c>
      <c r="D23" s="118">
        <f>WinterCapacities!I665*WinterCapacities!I666/100</f>
        <v>132.648</v>
      </c>
      <c r="E23" s="118">
        <f>WinterCapacities!J665*WinterCapacities!J666/100</f>
        <v>132.648</v>
      </c>
      <c r="F23" s="118">
        <f>WinterCapacities!K665*WinterCapacities!K666/100</f>
        <v>132.648</v>
      </c>
      <c r="G23" s="118">
        <f>WinterCapacities!L665*WinterCapacities!L666/100</f>
        <v>132.648</v>
      </c>
      <c r="H23" s="118">
        <f>WinterCapacities!M665*WinterCapacities!M666/100</f>
        <v>132.648</v>
      </c>
    </row>
    <row r="24" spans="2:8">
      <c r="B24" s="115"/>
      <c r="C24" s="117" t="s">
        <v>1018</v>
      </c>
      <c r="D24" s="118">
        <f>WinterCapacities!I668</f>
        <v>0</v>
      </c>
      <c r="E24" s="118">
        <f>WinterCapacities!J668</f>
        <v>0</v>
      </c>
      <c r="F24" s="118">
        <f>WinterCapacities!K668</f>
        <v>0</v>
      </c>
      <c r="G24" s="118">
        <f>WinterCapacities!L668</f>
        <v>0</v>
      </c>
      <c r="H24" s="118">
        <f>WinterCapacities!M668</f>
        <v>0</v>
      </c>
    </row>
    <row r="25" spans="2:8">
      <c r="B25" s="115"/>
      <c r="C25" s="117" t="s">
        <v>1790</v>
      </c>
      <c r="D25" s="118">
        <f>WinterCapacities!I670</f>
        <v>0</v>
      </c>
      <c r="E25" s="118">
        <f>WinterCapacities!J670</f>
        <v>0</v>
      </c>
      <c r="F25" s="118">
        <f>WinterCapacities!K670</f>
        <v>0</v>
      </c>
      <c r="G25" s="118">
        <f>WinterCapacities!L670</f>
        <v>0</v>
      </c>
      <c r="H25" s="118">
        <f>WinterCapacities!M670</f>
        <v>0</v>
      </c>
    </row>
    <row r="26" spans="2:8" ht="13">
      <c r="B26" s="115"/>
      <c r="C26" s="114" t="s">
        <v>1014</v>
      </c>
      <c r="D26" s="119">
        <f>SUM(D16:D25)</f>
        <v>79538.232443712594</v>
      </c>
      <c r="E26" s="119">
        <f t="shared" ref="E26:H26" si="1">SUM(E16:E25)</f>
        <v>79446.232443712594</v>
      </c>
      <c r="F26" s="119">
        <f t="shared" si="1"/>
        <v>79417.232443712594</v>
      </c>
      <c r="G26" s="119">
        <f t="shared" si="1"/>
        <v>79858.732443712594</v>
      </c>
      <c r="H26" s="119">
        <f t="shared" si="1"/>
        <v>79858.732443712594</v>
      </c>
    </row>
    <row r="27" spans="2:8">
      <c r="B27" s="115"/>
      <c r="C27" s="115"/>
      <c r="D27" s="118"/>
      <c r="E27" s="118"/>
      <c r="F27" s="118"/>
      <c r="G27" s="118"/>
      <c r="H27" s="118"/>
    </row>
    <row r="28" spans="2:8">
      <c r="B28" s="115"/>
      <c r="C28" s="117" t="s">
        <v>1020</v>
      </c>
      <c r="D28" s="118">
        <f>WinterCapacities!I680</f>
        <v>286.58121392496383</v>
      </c>
      <c r="E28" s="118">
        <f>WinterCapacities!J680</f>
        <v>286.58121392496383</v>
      </c>
      <c r="F28" s="118">
        <f>WinterCapacities!K680</f>
        <v>286.58121392496383</v>
      </c>
      <c r="G28" s="118">
        <f>WinterCapacities!L680</f>
        <v>286.58121392496383</v>
      </c>
      <c r="H28" s="118">
        <f>WinterCapacities!M680</f>
        <v>286.58121392496383</v>
      </c>
    </row>
    <row r="29" spans="2:8">
      <c r="B29" s="115"/>
      <c r="C29" s="117" t="s">
        <v>1383</v>
      </c>
      <c r="D29" s="118">
        <f>WinterCapacities!I695</f>
        <v>455.8</v>
      </c>
      <c r="E29" s="118">
        <f>WinterCapacities!J695</f>
        <v>1360.8</v>
      </c>
      <c r="F29" s="118">
        <f>WinterCapacities!K695</f>
        <v>3644.7</v>
      </c>
      <c r="G29" s="118">
        <f>WinterCapacities!L695</f>
        <v>4298.7</v>
      </c>
      <c r="H29" s="118">
        <f>WinterCapacities!M695</f>
        <v>4298.7</v>
      </c>
    </row>
    <row r="30" spans="2:8">
      <c r="B30" s="115"/>
      <c r="C30" s="117" t="s">
        <v>1421</v>
      </c>
      <c r="D30" s="118">
        <f>WinterCapacities!I742*WinterCapacities!I743/100</f>
        <v>292.08</v>
      </c>
      <c r="E30" s="118">
        <f>WinterCapacities!J742*WinterCapacities!J743/100</f>
        <v>1536.7799999999997</v>
      </c>
      <c r="F30" s="118">
        <f>WinterCapacities!K742*WinterCapacities!K743/100</f>
        <v>1723.88</v>
      </c>
      <c r="G30" s="118">
        <f>WinterCapacities!L742*WinterCapacities!L743/100</f>
        <v>1755.8799999999994</v>
      </c>
      <c r="H30" s="118">
        <f>WinterCapacities!M742*WinterCapacities!M743/100</f>
        <v>1755.8799999999994</v>
      </c>
    </row>
    <row r="31" spans="2:8">
      <c r="B31" s="115"/>
      <c r="C31" s="117" t="s">
        <v>1765</v>
      </c>
      <c r="D31" s="118">
        <f>WinterCapacities!I745*WinterCapacities!I746/100</f>
        <v>0</v>
      </c>
      <c r="E31" s="118">
        <f>WinterCapacities!J745*WinterCapacities!J746/100</f>
        <v>259.24700000000001</v>
      </c>
      <c r="F31" s="118">
        <f>WinterCapacities!K745*WinterCapacities!K746/100</f>
        <v>558.05399999999997</v>
      </c>
      <c r="G31" s="118">
        <f>WinterCapacities!L745*WinterCapacities!L746/100</f>
        <v>558.05399999999997</v>
      </c>
      <c r="H31" s="118">
        <f>WinterCapacities!M745*WinterCapacities!M746/100</f>
        <v>558.05399999999997</v>
      </c>
    </row>
    <row r="32" spans="2:8">
      <c r="B32" s="115"/>
      <c r="C32" s="117" t="s">
        <v>1766</v>
      </c>
      <c r="D32" s="118">
        <f>WinterCapacities!I768*WinterCapacities!I769/100</f>
        <v>50.087999999999994</v>
      </c>
      <c r="E32" s="118">
        <f>WinterCapacities!J768*WinterCapacities!J769/100</f>
        <v>180.52800000000002</v>
      </c>
      <c r="F32" s="118">
        <f>WinterCapacities!K768*WinterCapacities!K769/100</f>
        <v>246.52800000000002</v>
      </c>
      <c r="G32" s="118">
        <f>WinterCapacities!L768*WinterCapacities!L769/100</f>
        <v>270.52800000000002</v>
      </c>
      <c r="H32" s="118">
        <f>WinterCapacities!M768*WinterCapacities!M769/100</f>
        <v>270.52800000000002</v>
      </c>
    </row>
    <row r="33" spans="2:8" ht="13">
      <c r="B33" s="115"/>
      <c r="C33" s="114" t="s">
        <v>1012</v>
      </c>
      <c r="D33" s="119">
        <f>SUM(D26:D32)</f>
        <v>80622.781657637563</v>
      </c>
      <c r="E33" s="119">
        <f t="shared" ref="E33:H33" si="2">SUM(E26:E32)</f>
        <v>83070.168657637565</v>
      </c>
      <c r="F33" s="119">
        <f t="shared" si="2"/>
        <v>85876.975657637566</v>
      </c>
      <c r="G33" s="119">
        <f t="shared" si="2"/>
        <v>87028.475657637566</v>
      </c>
      <c r="H33" s="119">
        <f t="shared" si="2"/>
        <v>87028.475657637566</v>
      </c>
    </row>
    <row r="34" spans="2:8" ht="13">
      <c r="B34" s="7"/>
      <c r="C34" s="8"/>
      <c r="D34" s="9"/>
      <c r="E34" s="9"/>
      <c r="F34" s="9"/>
      <c r="G34" s="9"/>
      <c r="H34" s="9"/>
    </row>
    <row r="35" spans="2:8" ht="13">
      <c r="C35" s="121" t="s">
        <v>1498</v>
      </c>
      <c r="D35" s="122">
        <f>(D33 -D13)/D13</f>
        <v>0.44009960121969693</v>
      </c>
      <c r="E35" s="122">
        <f t="shared" ref="E35:G35" si="3">(E33 -E13)/E13</f>
        <v>0.46355904132807318</v>
      </c>
      <c r="F35" s="122">
        <f t="shared" si="3"/>
        <v>0.48714810043548168</v>
      </c>
      <c r="G35" s="122">
        <f t="shared" si="3"/>
        <v>0.4787572315702075</v>
      </c>
      <c r="H35" s="122">
        <f>(H33 -H13)/H13</f>
        <v>0.45625201871122967</v>
      </c>
    </row>
    <row r="36" spans="2:8">
      <c r="C36" s="26" t="s">
        <v>1001</v>
      </c>
    </row>
    <row r="38" spans="2:8" ht="13" customHeight="1"/>
  </sheetData>
  <mergeCells count="3">
    <mergeCell ref="B3:H3"/>
    <mergeCell ref="B1:H1"/>
    <mergeCell ref="B2:H2"/>
  </mergeCells>
  <phoneticPr fontId="21" type="noConversion"/>
  <pageMargins left="0.86" right="0.73" top="1.01" bottom="0.62" header="0.5" footer="0.5"/>
  <pageSetup scale="69" firstPageNumber="19" orientation="portrait" horizontalDpi="1200" verticalDpi="1200" r:id="rId1"/>
  <headerFooter alignWithMargins="0">
    <oddFooter>&amp;C&amp;14&amp;P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3"/>
  </sheetPr>
  <dimension ref="A1:S780"/>
  <sheetViews>
    <sheetView view="pageBreakPreview" zoomScale="91" zoomScaleNormal="100" zoomScaleSheetLayoutView="91" workbookViewId="0">
      <pane ySplit="2" topLeftCell="A3" activePane="bottomLeft" state="frozen"/>
      <selection pane="bottomLeft" activeCell="A3" sqref="A3"/>
    </sheetView>
  </sheetViews>
  <sheetFormatPr defaultColWidth="15.7265625" defaultRowHeight="12.5"/>
  <cols>
    <col min="1" max="1" width="4.26953125" style="26" customWidth="1"/>
    <col min="2" max="2" width="48" style="54" customWidth="1"/>
    <col min="3" max="3" width="20.54296875" style="54" customWidth="1"/>
    <col min="4" max="4" width="27.26953125" style="54" customWidth="1"/>
    <col min="5" max="5" width="13.26953125" style="54" customWidth="1"/>
    <col min="6" max="6" width="9.7265625" style="54" customWidth="1"/>
    <col min="7" max="7" width="12.453125" style="54" customWidth="1"/>
    <col min="8" max="8" width="12" style="59" customWidth="1"/>
    <col min="9" max="13" width="9.7265625" style="57" customWidth="1"/>
    <col min="14" max="19" width="9.7265625" style="58" customWidth="1"/>
    <col min="20" max="16384" width="15.7265625" style="26"/>
  </cols>
  <sheetData>
    <row r="1" spans="1:19" s="64" customFormat="1" ht="25.9" customHeight="1">
      <c r="A1" s="132"/>
      <c r="B1" s="133" t="s">
        <v>1042</v>
      </c>
      <c r="C1" s="134"/>
      <c r="D1" s="135"/>
      <c r="E1" s="134"/>
      <c r="F1" s="134"/>
      <c r="G1" s="134"/>
      <c r="H1" s="136"/>
      <c r="I1" s="137"/>
      <c r="J1" s="137"/>
      <c r="K1" s="138"/>
      <c r="L1" s="138"/>
      <c r="M1" s="138"/>
      <c r="N1" s="139"/>
      <c r="O1" s="139"/>
      <c r="P1" s="139"/>
      <c r="Q1" s="263"/>
      <c r="R1" s="264"/>
      <c r="S1" s="264"/>
    </row>
    <row r="2" spans="1:19" s="55" customFormat="1" ht="43.5" customHeight="1">
      <c r="B2" s="202" t="s">
        <v>694</v>
      </c>
      <c r="C2" s="203" t="s">
        <v>1114</v>
      </c>
      <c r="D2" s="204" t="s">
        <v>695</v>
      </c>
      <c r="E2" s="202" t="s">
        <v>500</v>
      </c>
      <c r="F2" s="204" t="s">
        <v>544</v>
      </c>
      <c r="G2" s="204" t="s">
        <v>542</v>
      </c>
      <c r="H2" s="205" t="s">
        <v>1119</v>
      </c>
      <c r="I2" s="205" t="s">
        <v>787</v>
      </c>
      <c r="J2" s="205" t="s">
        <v>788</v>
      </c>
      <c r="K2" s="205" t="s">
        <v>789</v>
      </c>
      <c r="L2" s="205" t="s">
        <v>790</v>
      </c>
      <c r="M2" s="205" t="s">
        <v>791</v>
      </c>
      <c r="N2" s="206" t="s">
        <v>792</v>
      </c>
      <c r="O2" s="206" t="s">
        <v>793</v>
      </c>
      <c r="P2" s="206" t="s">
        <v>1384</v>
      </c>
      <c r="Q2" s="206" t="s">
        <v>1420</v>
      </c>
      <c r="R2" s="206" t="s">
        <v>1581</v>
      </c>
      <c r="S2" s="206" t="str">
        <f>"2028/2029"</f>
        <v>2028/2029</v>
      </c>
    </row>
    <row r="3" spans="1:19" s="18" customFormat="1" ht="18" customHeight="1">
      <c r="B3" s="79" t="s">
        <v>1120</v>
      </c>
      <c r="C3" s="79"/>
      <c r="D3" s="79"/>
      <c r="E3" s="79"/>
      <c r="F3" s="79"/>
      <c r="G3" s="79"/>
      <c r="H3" s="80"/>
      <c r="I3" s="81"/>
      <c r="J3" s="82"/>
      <c r="K3" s="82"/>
      <c r="L3" s="82"/>
      <c r="M3" s="56"/>
      <c r="N3" s="56"/>
      <c r="O3" s="56"/>
      <c r="P3" s="56"/>
      <c r="Q3" s="56"/>
      <c r="R3" s="56"/>
      <c r="S3" s="56"/>
    </row>
    <row r="4" spans="1:19">
      <c r="A4" s="26">
        <v>4</v>
      </c>
      <c r="B4" s="83" t="s">
        <v>805</v>
      </c>
      <c r="C4" s="83"/>
      <c r="D4" s="83" t="s">
        <v>77</v>
      </c>
      <c r="E4" s="83" t="s">
        <v>683</v>
      </c>
      <c r="F4" s="83" t="s">
        <v>620</v>
      </c>
      <c r="G4" s="83" t="s">
        <v>501</v>
      </c>
      <c r="H4" s="84">
        <v>1990</v>
      </c>
      <c r="I4" s="77">
        <v>1235</v>
      </c>
      <c r="J4" s="57">
        <v>1235</v>
      </c>
      <c r="K4" s="57">
        <v>1235</v>
      </c>
      <c r="L4" s="57">
        <v>1235</v>
      </c>
      <c r="M4" s="58">
        <v>1235</v>
      </c>
      <c r="N4" s="58">
        <v>1235</v>
      </c>
      <c r="O4" s="58">
        <v>1235</v>
      </c>
      <c r="P4" s="58">
        <v>1235</v>
      </c>
      <c r="Q4" s="58">
        <v>1235</v>
      </c>
      <c r="R4" s="58">
        <v>1235</v>
      </c>
      <c r="S4" s="58">
        <v>1235</v>
      </c>
    </row>
    <row r="5" spans="1:19">
      <c r="A5" s="26">
        <f>A4+1</f>
        <v>5</v>
      </c>
      <c r="B5" s="83" t="s">
        <v>806</v>
      </c>
      <c r="C5" s="83"/>
      <c r="D5" s="83" t="s">
        <v>78</v>
      </c>
      <c r="E5" s="83" t="s">
        <v>683</v>
      </c>
      <c r="F5" s="83" t="s">
        <v>620</v>
      </c>
      <c r="G5" s="83" t="s">
        <v>501</v>
      </c>
      <c r="H5" s="84">
        <v>1993</v>
      </c>
      <c r="I5" s="77">
        <v>1225</v>
      </c>
      <c r="J5" s="57">
        <v>1225</v>
      </c>
      <c r="K5" s="57">
        <v>1225</v>
      </c>
      <c r="L5" s="57">
        <v>1225</v>
      </c>
      <c r="M5" s="58">
        <v>1225</v>
      </c>
      <c r="N5" s="58">
        <v>1225</v>
      </c>
      <c r="O5" s="58">
        <v>1225</v>
      </c>
      <c r="P5" s="58">
        <v>1225</v>
      </c>
      <c r="Q5" s="58">
        <v>1225</v>
      </c>
      <c r="R5" s="58">
        <v>1225</v>
      </c>
      <c r="S5" s="58">
        <v>1225</v>
      </c>
    </row>
    <row r="6" spans="1:19">
      <c r="A6" s="26">
        <f t="shared" ref="A6:A69" si="0">A5+1</f>
        <v>6</v>
      </c>
      <c r="B6" s="83" t="s">
        <v>807</v>
      </c>
      <c r="C6" s="83"/>
      <c r="D6" s="83" t="s">
        <v>276</v>
      </c>
      <c r="E6" s="83" t="s">
        <v>684</v>
      </c>
      <c r="F6" s="83" t="s">
        <v>620</v>
      </c>
      <c r="G6" s="83" t="s">
        <v>1043</v>
      </c>
      <c r="H6" s="84">
        <v>1988</v>
      </c>
      <c r="I6" s="77">
        <v>1340</v>
      </c>
      <c r="J6" s="57">
        <v>1340</v>
      </c>
      <c r="K6" s="57">
        <v>1340</v>
      </c>
      <c r="L6" s="57">
        <v>1340</v>
      </c>
      <c r="M6" s="58">
        <v>1340</v>
      </c>
      <c r="N6" s="58">
        <v>1340</v>
      </c>
      <c r="O6" s="58">
        <v>1340</v>
      </c>
      <c r="P6" s="58">
        <v>1340</v>
      </c>
      <c r="Q6" s="58">
        <v>1340</v>
      </c>
      <c r="R6" s="58">
        <v>1340</v>
      </c>
      <c r="S6" s="58">
        <v>1340</v>
      </c>
    </row>
    <row r="7" spans="1:19">
      <c r="A7" s="26">
        <f t="shared" si="0"/>
        <v>7</v>
      </c>
      <c r="B7" s="83" t="s">
        <v>808</v>
      </c>
      <c r="C7" s="83"/>
      <c r="D7" s="83" t="s">
        <v>277</v>
      </c>
      <c r="E7" s="83" t="s">
        <v>684</v>
      </c>
      <c r="F7" s="83" t="s">
        <v>620</v>
      </c>
      <c r="G7" s="83" t="s">
        <v>1043</v>
      </c>
      <c r="H7" s="84">
        <v>1989</v>
      </c>
      <c r="I7" s="77">
        <v>1340</v>
      </c>
      <c r="J7" s="57">
        <v>1340</v>
      </c>
      <c r="K7" s="57">
        <v>1340</v>
      </c>
      <c r="L7" s="57">
        <v>1340</v>
      </c>
      <c r="M7" s="58">
        <v>1340</v>
      </c>
      <c r="N7" s="58">
        <v>1340</v>
      </c>
      <c r="O7" s="58">
        <v>1340</v>
      </c>
      <c r="P7" s="58">
        <v>1340</v>
      </c>
      <c r="Q7" s="58">
        <v>1340</v>
      </c>
      <c r="R7" s="58">
        <v>1340</v>
      </c>
      <c r="S7" s="58">
        <v>1340</v>
      </c>
    </row>
    <row r="8" spans="1:19">
      <c r="A8" s="26">
        <f t="shared" si="0"/>
        <v>8</v>
      </c>
      <c r="B8" s="83" t="s">
        <v>520</v>
      </c>
      <c r="C8" s="83"/>
      <c r="D8" s="83" t="s">
        <v>70</v>
      </c>
      <c r="E8" s="83" t="s">
        <v>651</v>
      </c>
      <c r="F8" s="83" t="s">
        <v>615</v>
      </c>
      <c r="G8" s="83" t="s">
        <v>503</v>
      </c>
      <c r="H8" s="84">
        <v>1980</v>
      </c>
      <c r="I8" s="77">
        <v>655</v>
      </c>
      <c r="J8" s="57">
        <v>655</v>
      </c>
      <c r="K8" s="57">
        <v>655</v>
      </c>
      <c r="L8" s="57">
        <v>655</v>
      </c>
      <c r="M8" s="58">
        <v>655</v>
      </c>
      <c r="N8" s="58">
        <v>655</v>
      </c>
      <c r="O8" s="58">
        <v>655</v>
      </c>
      <c r="P8" s="58">
        <v>655</v>
      </c>
      <c r="Q8" s="58">
        <v>655</v>
      </c>
      <c r="R8" s="58">
        <v>655</v>
      </c>
      <c r="S8" s="58">
        <v>655</v>
      </c>
    </row>
    <row r="9" spans="1:19">
      <c r="A9" s="26">
        <f t="shared" si="0"/>
        <v>9</v>
      </c>
      <c r="B9" s="83" t="s">
        <v>1044</v>
      </c>
      <c r="C9" s="83"/>
      <c r="D9" s="83" t="s">
        <v>111</v>
      </c>
      <c r="E9" s="83" t="s">
        <v>652</v>
      </c>
      <c r="F9" s="83" t="s">
        <v>615</v>
      </c>
      <c r="G9" s="83" t="s">
        <v>503</v>
      </c>
      <c r="H9" s="84">
        <v>1979</v>
      </c>
      <c r="I9" s="77">
        <v>603</v>
      </c>
      <c r="J9" s="57">
        <v>603</v>
      </c>
      <c r="K9" s="57">
        <v>603</v>
      </c>
      <c r="L9" s="57">
        <v>603</v>
      </c>
      <c r="M9" s="58">
        <v>603</v>
      </c>
      <c r="N9" s="58">
        <v>603</v>
      </c>
      <c r="O9" s="58">
        <v>603</v>
      </c>
      <c r="P9" s="58">
        <v>603</v>
      </c>
      <c r="Q9" s="58">
        <v>603</v>
      </c>
      <c r="R9" s="58">
        <v>603</v>
      </c>
      <c r="S9" s="58">
        <v>603</v>
      </c>
    </row>
    <row r="10" spans="1:19">
      <c r="A10" s="26">
        <f t="shared" si="0"/>
        <v>10</v>
      </c>
      <c r="B10" s="83" t="s">
        <v>1045</v>
      </c>
      <c r="C10" s="83"/>
      <c r="D10" s="83" t="s">
        <v>112</v>
      </c>
      <c r="E10" s="83" t="s">
        <v>652</v>
      </c>
      <c r="F10" s="83" t="s">
        <v>615</v>
      </c>
      <c r="G10" s="83" t="s">
        <v>503</v>
      </c>
      <c r="H10" s="84">
        <v>1980</v>
      </c>
      <c r="I10" s="77">
        <v>605</v>
      </c>
      <c r="J10" s="57">
        <v>605</v>
      </c>
      <c r="K10" s="57">
        <v>605</v>
      </c>
      <c r="L10" s="57">
        <v>605</v>
      </c>
      <c r="M10" s="58">
        <v>605</v>
      </c>
      <c r="N10" s="58">
        <v>605</v>
      </c>
      <c r="O10" s="58">
        <v>605</v>
      </c>
      <c r="P10" s="58">
        <v>605</v>
      </c>
      <c r="Q10" s="58">
        <v>605</v>
      </c>
      <c r="R10" s="58">
        <v>605</v>
      </c>
      <c r="S10" s="58">
        <v>605</v>
      </c>
    </row>
    <row r="11" spans="1:19">
      <c r="A11" s="26">
        <f t="shared" si="0"/>
        <v>11</v>
      </c>
      <c r="B11" s="83" t="s">
        <v>1046</v>
      </c>
      <c r="C11" s="83"/>
      <c r="D11" s="83" t="s">
        <v>113</v>
      </c>
      <c r="E11" s="83" t="s">
        <v>652</v>
      </c>
      <c r="F11" s="83" t="s">
        <v>615</v>
      </c>
      <c r="G11" s="83" t="s">
        <v>503</v>
      </c>
      <c r="H11" s="84">
        <v>1988</v>
      </c>
      <c r="I11" s="77">
        <v>449</v>
      </c>
      <c r="J11" s="57">
        <v>449</v>
      </c>
      <c r="K11" s="57">
        <v>449</v>
      </c>
      <c r="L11" s="57">
        <v>449</v>
      </c>
      <c r="M11" s="58">
        <v>449</v>
      </c>
      <c r="N11" s="58">
        <v>449</v>
      </c>
      <c r="O11" s="58">
        <v>449</v>
      </c>
      <c r="P11" s="58">
        <v>449</v>
      </c>
      <c r="Q11" s="58">
        <v>449</v>
      </c>
      <c r="R11" s="58">
        <v>449</v>
      </c>
      <c r="S11" s="58">
        <v>449</v>
      </c>
    </row>
    <row r="12" spans="1:19">
      <c r="A12" s="26">
        <f t="shared" si="0"/>
        <v>12</v>
      </c>
      <c r="B12" s="83" t="s">
        <v>809</v>
      </c>
      <c r="C12" s="83"/>
      <c r="D12" s="83" t="s">
        <v>130</v>
      </c>
      <c r="E12" s="83" t="s">
        <v>626</v>
      </c>
      <c r="F12" s="83" t="s">
        <v>615</v>
      </c>
      <c r="G12" s="83" t="s">
        <v>501</v>
      </c>
      <c r="H12" s="84">
        <v>1983</v>
      </c>
      <c r="I12" s="77">
        <v>470</v>
      </c>
      <c r="J12" s="57">
        <v>470</v>
      </c>
      <c r="K12" s="57">
        <v>470</v>
      </c>
      <c r="L12" s="57">
        <v>470</v>
      </c>
      <c r="M12" s="58">
        <v>470</v>
      </c>
      <c r="N12" s="58">
        <v>470</v>
      </c>
      <c r="O12" s="58">
        <v>470</v>
      </c>
      <c r="P12" s="58">
        <v>470</v>
      </c>
      <c r="Q12" s="58">
        <v>470</v>
      </c>
      <c r="R12" s="58">
        <v>470</v>
      </c>
      <c r="S12" s="58">
        <v>470</v>
      </c>
    </row>
    <row r="13" spans="1:19">
      <c r="A13" s="26">
        <f t="shared" si="0"/>
        <v>13</v>
      </c>
      <c r="B13" s="83" t="s">
        <v>810</v>
      </c>
      <c r="C13" s="83"/>
      <c r="D13" s="83" t="s">
        <v>158</v>
      </c>
      <c r="E13" s="83" t="s">
        <v>537</v>
      </c>
      <c r="F13" s="83" t="s">
        <v>615</v>
      </c>
      <c r="G13" s="83" t="s">
        <v>503</v>
      </c>
      <c r="H13" s="84">
        <v>1992</v>
      </c>
      <c r="I13" s="77">
        <v>560</v>
      </c>
      <c r="J13" s="57">
        <v>560</v>
      </c>
      <c r="K13" s="57">
        <v>560</v>
      </c>
      <c r="L13" s="57">
        <v>560</v>
      </c>
      <c r="M13" s="58">
        <v>560</v>
      </c>
      <c r="N13" s="58">
        <v>560</v>
      </c>
      <c r="O13" s="58">
        <v>560</v>
      </c>
      <c r="P13" s="58">
        <v>560</v>
      </c>
      <c r="Q13" s="58">
        <v>560</v>
      </c>
      <c r="R13" s="58">
        <v>560</v>
      </c>
      <c r="S13" s="58">
        <v>560</v>
      </c>
    </row>
    <row r="14" spans="1:19">
      <c r="A14" s="26">
        <f t="shared" si="0"/>
        <v>14</v>
      </c>
      <c r="B14" s="83" t="s">
        <v>811</v>
      </c>
      <c r="C14" s="83"/>
      <c r="D14" s="83" t="s">
        <v>159</v>
      </c>
      <c r="E14" s="83" t="s">
        <v>537</v>
      </c>
      <c r="F14" s="83" t="s">
        <v>615</v>
      </c>
      <c r="G14" s="83" t="s">
        <v>503</v>
      </c>
      <c r="H14" s="84">
        <v>2010</v>
      </c>
      <c r="I14" s="77">
        <v>785</v>
      </c>
      <c r="J14" s="57">
        <v>785</v>
      </c>
      <c r="K14" s="57">
        <v>785</v>
      </c>
      <c r="L14" s="57">
        <v>785</v>
      </c>
      <c r="M14" s="58">
        <v>785</v>
      </c>
      <c r="N14" s="58">
        <v>785</v>
      </c>
      <c r="O14" s="58">
        <v>785</v>
      </c>
      <c r="P14" s="58">
        <v>785</v>
      </c>
      <c r="Q14" s="58">
        <v>785</v>
      </c>
      <c r="R14" s="58">
        <v>785</v>
      </c>
      <c r="S14" s="58">
        <v>785</v>
      </c>
    </row>
    <row r="15" spans="1:19">
      <c r="A15" s="26">
        <f t="shared" si="0"/>
        <v>15</v>
      </c>
      <c r="B15" s="83" t="s">
        <v>812</v>
      </c>
      <c r="C15" s="83"/>
      <c r="D15" s="83" t="s">
        <v>160</v>
      </c>
      <c r="E15" s="83" t="s">
        <v>537</v>
      </c>
      <c r="F15" s="83" t="s">
        <v>615</v>
      </c>
      <c r="G15" s="83" t="s">
        <v>503</v>
      </c>
      <c r="H15" s="84">
        <v>1977</v>
      </c>
      <c r="I15" s="77">
        <v>0</v>
      </c>
      <c r="J15" s="57">
        <v>0</v>
      </c>
      <c r="K15" s="57">
        <v>0</v>
      </c>
      <c r="L15" s="57">
        <v>0</v>
      </c>
      <c r="M15" s="58">
        <v>0</v>
      </c>
      <c r="N15" s="58">
        <v>0</v>
      </c>
      <c r="O15" s="58">
        <v>0</v>
      </c>
      <c r="P15" s="58">
        <v>0</v>
      </c>
      <c r="Q15" s="58">
        <v>0</v>
      </c>
      <c r="R15" s="58">
        <v>0</v>
      </c>
      <c r="S15" s="58">
        <v>0</v>
      </c>
    </row>
    <row r="16" spans="1:19">
      <c r="A16" s="26">
        <f t="shared" si="0"/>
        <v>16</v>
      </c>
      <c r="B16" s="83" t="s">
        <v>813</v>
      </c>
      <c r="C16" s="83"/>
      <c r="D16" s="83" t="s">
        <v>161</v>
      </c>
      <c r="E16" s="83" t="s">
        <v>537</v>
      </c>
      <c r="F16" s="83" t="s">
        <v>615</v>
      </c>
      <c r="G16" s="83" t="s">
        <v>503</v>
      </c>
      <c r="H16" s="84">
        <v>1978</v>
      </c>
      <c r="I16" s="77">
        <v>0</v>
      </c>
      <c r="J16" s="57">
        <v>0</v>
      </c>
      <c r="K16" s="57">
        <v>0</v>
      </c>
      <c r="L16" s="57">
        <v>0</v>
      </c>
      <c r="M16" s="58">
        <v>0</v>
      </c>
      <c r="N16" s="58">
        <v>0</v>
      </c>
      <c r="O16" s="58">
        <v>0</v>
      </c>
      <c r="P16" s="58">
        <v>0</v>
      </c>
      <c r="Q16" s="58">
        <v>0</v>
      </c>
      <c r="R16" s="58">
        <v>0</v>
      </c>
      <c r="S16" s="58">
        <v>0</v>
      </c>
    </row>
    <row r="17" spans="1:19">
      <c r="A17" s="26">
        <f t="shared" si="0"/>
        <v>17</v>
      </c>
      <c r="B17" s="83" t="s">
        <v>814</v>
      </c>
      <c r="C17" s="83"/>
      <c r="D17" s="83" t="s">
        <v>181</v>
      </c>
      <c r="E17" s="83" t="s">
        <v>653</v>
      </c>
      <c r="F17" s="83" t="s">
        <v>615</v>
      </c>
      <c r="G17" s="83" t="s">
        <v>501</v>
      </c>
      <c r="H17" s="84">
        <v>1985</v>
      </c>
      <c r="I17" s="77">
        <v>824</v>
      </c>
      <c r="J17" s="57">
        <v>824</v>
      </c>
      <c r="K17" s="57">
        <v>824</v>
      </c>
      <c r="L17" s="57">
        <v>824</v>
      </c>
      <c r="M17" s="58">
        <v>824</v>
      </c>
      <c r="N17" s="58">
        <v>824</v>
      </c>
      <c r="O17" s="58">
        <v>824</v>
      </c>
      <c r="P17" s="58">
        <v>824</v>
      </c>
      <c r="Q17" s="58">
        <v>824</v>
      </c>
      <c r="R17" s="58">
        <v>824</v>
      </c>
      <c r="S17" s="58">
        <v>824</v>
      </c>
    </row>
    <row r="18" spans="1:19">
      <c r="A18" s="26">
        <f t="shared" si="0"/>
        <v>18</v>
      </c>
      <c r="B18" s="83" t="s">
        <v>815</v>
      </c>
      <c r="C18" s="83"/>
      <c r="D18" s="83" t="s">
        <v>182</v>
      </c>
      <c r="E18" s="83" t="s">
        <v>653</v>
      </c>
      <c r="F18" s="83" t="s">
        <v>615</v>
      </c>
      <c r="G18" s="83" t="s">
        <v>501</v>
      </c>
      <c r="H18" s="84">
        <v>1986</v>
      </c>
      <c r="I18" s="77">
        <v>836</v>
      </c>
      <c r="J18" s="57">
        <v>836</v>
      </c>
      <c r="K18" s="57">
        <v>836</v>
      </c>
      <c r="L18" s="57">
        <v>836</v>
      </c>
      <c r="M18" s="58">
        <v>836</v>
      </c>
      <c r="N18" s="58">
        <v>836</v>
      </c>
      <c r="O18" s="58">
        <v>836</v>
      </c>
      <c r="P18" s="58">
        <v>836</v>
      </c>
      <c r="Q18" s="58">
        <v>836</v>
      </c>
      <c r="R18" s="58">
        <v>836</v>
      </c>
      <c r="S18" s="58">
        <v>836</v>
      </c>
    </row>
    <row r="19" spans="1:19">
      <c r="A19" s="26">
        <f t="shared" si="0"/>
        <v>19</v>
      </c>
      <c r="B19" s="83" t="s">
        <v>1385</v>
      </c>
      <c r="C19" s="83"/>
      <c r="D19" s="83" t="s">
        <v>194</v>
      </c>
      <c r="E19" s="83" t="s">
        <v>649</v>
      </c>
      <c r="F19" s="83" t="s">
        <v>615</v>
      </c>
      <c r="G19" s="83" t="s">
        <v>501</v>
      </c>
      <c r="H19" s="84">
        <v>1977</v>
      </c>
      <c r="I19" s="77">
        <v>815</v>
      </c>
      <c r="J19" s="57">
        <v>815</v>
      </c>
      <c r="K19" s="57">
        <v>815</v>
      </c>
      <c r="L19" s="57">
        <v>815</v>
      </c>
      <c r="M19" s="58">
        <v>815</v>
      </c>
      <c r="N19" s="58">
        <v>815</v>
      </c>
      <c r="O19" s="58">
        <v>815</v>
      </c>
      <c r="P19" s="58">
        <v>815</v>
      </c>
      <c r="Q19" s="58">
        <v>815</v>
      </c>
      <c r="R19" s="58">
        <v>815</v>
      </c>
      <c r="S19" s="58">
        <v>815</v>
      </c>
    </row>
    <row r="20" spans="1:19">
      <c r="A20" s="26">
        <f t="shared" si="0"/>
        <v>20</v>
      </c>
      <c r="B20" s="83" t="s">
        <v>1428</v>
      </c>
      <c r="C20" s="83"/>
      <c r="D20" s="83" t="s">
        <v>195</v>
      </c>
      <c r="E20" s="83" t="s">
        <v>649</v>
      </c>
      <c r="F20" s="83" t="s">
        <v>615</v>
      </c>
      <c r="G20" s="83" t="s">
        <v>501</v>
      </c>
      <c r="H20" s="84">
        <v>1978</v>
      </c>
      <c r="I20" s="77">
        <v>820</v>
      </c>
      <c r="J20" s="57">
        <v>820</v>
      </c>
      <c r="K20" s="57">
        <v>820</v>
      </c>
      <c r="L20" s="57">
        <v>820</v>
      </c>
      <c r="M20" s="58">
        <v>820</v>
      </c>
      <c r="N20" s="58">
        <v>820</v>
      </c>
      <c r="O20" s="58">
        <v>820</v>
      </c>
      <c r="P20" s="58">
        <v>820</v>
      </c>
      <c r="Q20" s="58">
        <v>820</v>
      </c>
      <c r="R20" s="58">
        <v>820</v>
      </c>
      <c r="S20" s="58">
        <v>820</v>
      </c>
    </row>
    <row r="21" spans="1:19">
      <c r="A21" s="26">
        <f t="shared" si="0"/>
        <v>21</v>
      </c>
      <c r="B21" s="83" t="s">
        <v>992</v>
      </c>
      <c r="C21" s="83"/>
      <c r="D21" s="83" t="s">
        <v>196</v>
      </c>
      <c r="E21" s="83" t="s">
        <v>649</v>
      </c>
      <c r="F21" s="83" t="s">
        <v>615</v>
      </c>
      <c r="G21" s="83" t="s">
        <v>501</v>
      </c>
      <c r="H21" s="84">
        <v>1979</v>
      </c>
      <c r="I21" s="77">
        <v>820</v>
      </c>
      <c r="J21" s="57">
        <v>820</v>
      </c>
      <c r="K21" s="57">
        <v>820</v>
      </c>
      <c r="L21" s="57">
        <v>820</v>
      </c>
      <c r="M21" s="58">
        <v>820</v>
      </c>
      <c r="N21" s="58">
        <v>820</v>
      </c>
      <c r="O21" s="58">
        <v>820</v>
      </c>
      <c r="P21" s="58">
        <v>820</v>
      </c>
      <c r="Q21" s="58">
        <v>820</v>
      </c>
      <c r="R21" s="58">
        <v>820</v>
      </c>
      <c r="S21" s="58">
        <v>820</v>
      </c>
    </row>
    <row r="22" spans="1:19">
      <c r="A22" s="26">
        <f t="shared" si="0"/>
        <v>22</v>
      </c>
      <c r="B22" s="83" t="s">
        <v>816</v>
      </c>
      <c r="C22" s="83"/>
      <c r="D22" s="83" t="s">
        <v>434</v>
      </c>
      <c r="E22" s="83" t="s">
        <v>654</v>
      </c>
      <c r="F22" s="83" t="s">
        <v>615</v>
      </c>
      <c r="G22" s="83" t="s">
        <v>501</v>
      </c>
      <c r="H22" s="84">
        <v>2010</v>
      </c>
      <c r="I22" s="77">
        <v>840</v>
      </c>
      <c r="J22" s="57">
        <v>840</v>
      </c>
      <c r="K22" s="57">
        <v>840</v>
      </c>
      <c r="L22" s="57">
        <v>840</v>
      </c>
      <c r="M22" s="58">
        <v>840</v>
      </c>
      <c r="N22" s="58">
        <v>840</v>
      </c>
      <c r="O22" s="58">
        <v>840</v>
      </c>
      <c r="P22" s="58">
        <v>840</v>
      </c>
      <c r="Q22" s="58">
        <v>840</v>
      </c>
      <c r="R22" s="58">
        <v>840</v>
      </c>
      <c r="S22" s="58">
        <v>840</v>
      </c>
    </row>
    <row r="23" spans="1:19">
      <c r="A23" s="26">
        <f t="shared" si="0"/>
        <v>23</v>
      </c>
      <c r="B23" s="83" t="s">
        <v>817</v>
      </c>
      <c r="C23" s="83"/>
      <c r="D23" s="83" t="s">
        <v>424</v>
      </c>
      <c r="E23" s="83" t="s">
        <v>654</v>
      </c>
      <c r="F23" s="83" t="s">
        <v>615</v>
      </c>
      <c r="G23" s="83" t="s">
        <v>501</v>
      </c>
      <c r="H23" s="84">
        <v>2011</v>
      </c>
      <c r="I23" s="77">
        <v>825</v>
      </c>
      <c r="J23" s="57">
        <v>825</v>
      </c>
      <c r="K23" s="57">
        <v>825</v>
      </c>
      <c r="L23" s="57">
        <v>825</v>
      </c>
      <c r="M23" s="58">
        <v>825</v>
      </c>
      <c r="N23" s="58">
        <v>825</v>
      </c>
      <c r="O23" s="58">
        <v>825</v>
      </c>
      <c r="P23" s="58">
        <v>825</v>
      </c>
      <c r="Q23" s="58">
        <v>825</v>
      </c>
      <c r="R23" s="58">
        <v>825</v>
      </c>
      <c r="S23" s="58">
        <v>825</v>
      </c>
    </row>
    <row r="24" spans="1:19">
      <c r="A24" s="26">
        <f t="shared" si="0"/>
        <v>24</v>
      </c>
      <c r="B24" s="83" t="s">
        <v>818</v>
      </c>
      <c r="C24" s="83"/>
      <c r="D24" s="83" t="s">
        <v>224</v>
      </c>
      <c r="E24" s="83" t="s">
        <v>631</v>
      </c>
      <c r="F24" s="83" t="s">
        <v>615</v>
      </c>
      <c r="G24" s="83" t="s">
        <v>504</v>
      </c>
      <c r="H24" s="84">
        <v>1986</v>
      </c>
      <c r="I24" s="77">
        <v>650</v>
      </c>
      <c r="J24" s="57">
        <v>650</v>
      </c>
      <c r="K24" s="57">
        <v>650</v>
      </c>
      <c r="L24" s="57">
        <v>650</v>
      </c>
      <c r="M24" s="58">
        <v>650</v>
      </c>
      <c r="N24" s="58">
        <v>650</v>
      </c>
      <c r="O24" s="58">
        <v>650</v>
      </c>
      <c r="P24" s="58">
        <v>650</v>
      </c>
      <c r="Q24" s="58">
        <v>650</v>
      </c>
      <c r="R24" s="58">
        <v>650</v>
      </c>
      <c r="S24" s="58">
        <v>650</v>
      </c>
    </row>
    <row r="25" spans="1:19">
      <c r="A25" s="26">
        <f t="shared" si="0"/>
        <v>25</v>
      </c>
      <c r="B25" s="83" t="s">
        <v>819</v>
      </c>
      <c r="C25" s="83"/>
      <c r="D25" s="83" t="s">
        <v>1386</v>
      </c>
      <c r="E25" s="83" t="s">
        <v>657</v>
      </c>
      <c r="F25" s="83" t="s">
        <v>615</v>
      </c>
      <c r="G25" s="83" t="s">
        <v>503</v>
      </c>
      <c r="H25" s="84">
        <v>1982</v>
      </c>
      <c r="I25" s="77">
        <v>391</v>
      </c>
      <c r="J25" s="57">
        <v>391</v>
      </c>
      <c r="K25" s="57">
        <v>391</v>
      </c>
      <c r="L25" s="57">
        <v>391</v>
      </c>
      <c r="M25" s="58">
        <v>391</v>
      </c>
      <c r="N25" s="58">
        <v>391</v>
      </c>
      <c r="O25" s="58">
        <v>391</v>
      </c>
      <c r="P25" s="58">
        <v>391</v>
      </c>
      <c r="Q25" s="58">
        <v>391</v>
      </c>
      <c r="R25" s="58">
        <v>391</v>
      </c>
      <c r="S25" s="58">
        <v>391</v>
      </c>
    </row>
    <row r="26" spans="1:19">
      <c r="A26" s="26">
        <f t="shared" si="0"/>
        <v>26</v>
      </c>
      <c r="B26" s="83" t="s">
        <v>820</v>
      </c>
      <c r="C26" s="83"/>
      <c r="D26" s="83" t="s">
        <v>497</v>
      </c>
      <c r="E26" s="83" t="s">
        <v>613</v>
      </c>
      <c r="F26" s="83" t="s">
        <v>615</v>
      </c>
      <c r="G26" s="83" t="s">
        <v>501</v>
      </c>
      <c r="H26" s="84">
        <v>2013</v>
      </c>
      <c r="I26" s="77">
        <v>950</v>
      </c>
      <c r="J26" s="57">
        <v>950</v>
      </c>
      <c r="K26" s="57">
        <v>950</v>
      </c>
      <c r="L26" s="57">
        <v>950</v>
      </c>
      <c r="M26" s="58">
        <v>950</v>
      </c>
      <c r="N26" s="58">
        <v>950</v>
      </c>
      <c r="O26" s="58">
        <v>950</v>
      </c>
      <c r="P26" s="58">
        <v>950</v>
      </c>
      <c r="Q26" s="58">
        <v>950</v>
      </c>
      <c r="R26" s="58">
        <v>950</v>
      </c>
      <c r="S26" s="58">
        <v>950</v>
      </c>
    </row>
    <row r="27" spans="1:19">
      <c r="A27" s="26">
        <f t="shared" si="0"/>
        <v>27</v>
      </c>
      <c r="B27" s="83" t="s">
        <v>821</v>
      </c>
      <c r="C27" s="83"/>
      <c r="D27" s="83" t="s">
        <v>304</v>
      </c>
      <c r="E27" s="83" t="s">
        <v>654</v>
      </c>
      <c r="F27" s="83" t="s">
        <v>615</v>
      </c>
      <c r="G27" s="83" t="s">
        <v>501</v>
      </c>
      <c r="H27" s="84">
        <v>1990</v>
      </c>
      <c r="I27" s="77">
        <v>155</v>
      </c>
      <c r="J27" s="57">
        <v>155</v>
      </c>
      <c r="K27" s="57">
        <v>155</v>
      </c>
      <c r="L27" s="57">
        <v>155</v>
      </c>
      <c r="M27" s="58">
        <v>155</v>
      </c>
      <c r="N27" s="58">
        <v>155</v>
      </c>
      <c r="O27" s="58">
        <v>155</v>
      </c>
      <c r="P27" s="58">
        <v>155</v>
      </c>
      <c r="Q27" s="58">
        <v>155</v>
      </c>
      <c r="R27" s="58">
        <v>155</v>
      </c>
      <c r="S27" s="58">
        <v>155</v>
      </c>
    </row>
    <row r="28" spans="1:19">
      <c r="A28" s="26">
        <f t="shared" si="0"/>
        <v>28</v>
      </c>
      <c r="B28" s="83" t="s">
        <v>822</v>
      </c>
      <c r="C28" s="83"/>
      <c r="D28" s="83" t="s">
        <v>305</v>
      </c>
      <c r="E28" s="83" t="s">
        <v>654</v>
      </c>
      <c r="F28" s="83" t="s">
        <v>615</v>
      </c>
      <c r="G28" s="83" t="s">
        <v>501</v>
      </c>
      <c r="H28" s="84">
        <v>1991</v>
      </c>
      <c r="I28" s="77">
        <v>155</v>
      </c>
      <c r="J28" s="57">
        <v>155</v>
      </c>
      <c r="K28" s="57">
        <v>155</v>
      </c>
      <c r="L28" s="57">
        <v>155</v>
      </c>
      <c r="M28" s="58">
        <v>155</v>
      </c>
      <c r="N28" s="58">
        <v>155</v>
      </c>
      <c r="O28" s="58">
        <v>155</v>
      </c>
      <c r="P28" s="58">
        <v>155</v>
      </c>
      <c r="Q28" s="58">
        <v>155</v>
      </c>
      <c r="R28" s="58">
        <v>155</v>
      </c>
      <c r="S28" s="58">
        <v>155</v>
      </c>
    </row>
    <row r="29" spans="1:19">
      <c r="A29" s="26">
        <f t="shared" si="0"/>
        <v>29</v>
      </c>
      <c r="B29" s="83" t="s">
        <v>823</v>
      </c>
      <c r="C29" s="83"/>
      <c r="D29" s="83" t="s">
        <v>315</v>
      </c>
      <c r="E29" s="83" t="s">
        <v>696</v>
      </c>
      <c r="F29" s="83" t="s">
        <v>615</v>
      </c>
      <c r="G29" s="83" t="s">
        <v>502</v>
      </c>
      <c r="H29" s="84">
        <v>1977</v>
      </c>
      <c r="I29" s="77">
        <v>664</v>
      </c>
      <c r="J29" s="57">
        <v>664</v>
      </c>
      <c r="K29" s="57">
        <v>664</v>
      </c>
      <c r="L29" s="57">
        <v>664</v>
      </c>
      <c r="M29" s="58">
        <v>664</v>
      </c>
      <c r="N29" s="58">
        <v>664</v>
      </c>
      <c r="O29" s="58">
        <v>664</v>
      </c>
      <c r="P29" s="58">
        <v>664</v>
      </c>
      <c r="Q29" s="58">
        <v>664</v>
      </c>
      <c r="R29" s="58">
        <v>664</v>
      </c>
      <c r="S29" s="58">
        <v>664</v>
      </c>
    </row>
    <row r="30" spans="1:19">
      <c r="A30" s="26">
        <f t="shared" si="0"/>
        <v>30</v>
      </c>
      <c r="B30" s="83" t="s">
        <v>824</v>
      </c>
      <c r="C30" s="83"/>
      <c r="D30" s="83" t="s">
        <v>316</v>
      </c>
      <c r="E30" s="83" t="s">
        <v>696</v>
      </c>
      <c r="F30" s="83" t="s">
        <v>615</v>
      </c>
      <c r="G30" s="83" t="s">
        <v>502</v>
      </c>
      <c r="H30" s="84">
        <v>1978</v>
      </c>
      <c r="I30" s="77">
        <v>663</v>
      </c>
      <c r="J30" s="57">
        <v>663</v>
      </c>
      <c r="K30" s="57">
        <v>663</v>
      </c>
      <c r="L30" s="57">
        <v>663</v>
      </c>
      <c r="M30" s="58">
        <v>663</v>
      </c>
      <c r="N30" s="58">
        <v>663</v>
      </c>
      <c r="O30" s="58">
        <v>663</v>
      </c>
      <c r="P30" s="58">
        <v>663</v>
      </c>
      <c r="Q30" s="58">
        <v>663</v>
      </c>
      <c r="R30" s="58">
        <v>663</v>
      </c>
      <c r="S30" s="58">
        <v>663</v>
      </c>
    </row>
    <row r="31" spans="1:19">
      <c r="A31" s="26">
        <f t="shared" si="0"/>
        <v>31</v>
      </c>
      <c r="B31" s="83" t="s">
        <v>825</v>
      </c>
      <c r="C31" s="83"/>
      <c r="D31" s="83" t="s">
        <v>317</v>
      </c>
      <c r="E31" s="83" t="s">
        <v>696</v>
      </c>
      <c r="F31" s="83" t="s">
        <v>615</v>
      </c>
      <c r="G31" s="83" t="s">
        <v>502</v>
      </c>
      <c r="H31" s="84">
        <v>1980</v>
      </c>
      <c r="I31" s="77">
        <v>577</v>
      </c>
      <c r="J31" s="57">
        <v>577</v>
      </c>
      <c r="K31" s="57">
        <v>577</v>
      </c>
      <c r="L31" s="57">
        <v>577</v>
      </c>
      <c r="M31" s="58">
        <v>577</v>
      </c>
      <c r="N31" s="58">
        <v>577</v>
      </c>
      <c r="O31" s="58">
        <v>577</v>
      </c>
      <c r="P31" s="58">
        <v>577</v>
      </c>
      <c r="Q31" s="58">
        <v>577</v>
      </c>
      <c r="R31" s="58">
        <v>577</v>
      </c>
      <c r="S31" s="58">
        <v>577</v>
      </c>
    </row>
    <row r="32" spans="1:19">
      <c r="A32" s="26">
        <f t="shared" si="0"/>
        <v>32</v>
      </c>
      <c r="B32" s="83" t="s">
        <v>826</v>
      </c>
      <c r="C32" s="83"/>
      <c r="D32" s="83" t="s">
        <v>318</v>
      </c>
      <c r="E32" s="83" t="s">
        <v>696</v>
      </c>
      <c r="F32" s="83" t="s">
        <v>615</v>
      </c>
      <c r="G32" s="83" t="s">
        <v>502</v>
      </c>
      <c r="H32" s="84">
        <v>1982</v>
      </c>
      <c r="I32" s="77">
        <v>610</v>
      </c>
      <c r="J32" s="57">
        <v>610</v>
      </c>
      <c r="K32" s="57">
        <v>610</v>
      </c>
      <c r="L32" s="57">
        <v>610</v>
      </c>
      <c r="M32" s="58">
        <v>610</v>
      </c>
      <c r="N32" s="58">
        <v>610</v>
      </c>
      <c r="O32" s="58">
        <v>610</v>
      </c>
      <c r="P32" s="58">
        <v>610</v>
      </c>
      <c r="Q32" s="58">
        <v>610</v>
      </c>
      <c r="R32" s="58">
        <v>610</v>
      </c>
      <c r="S32" s="58">
        <v>610</v>
      </c>
    </row>
    <row r="33" spans="1:19">
      <c r="A33" s="26">
        <f t="shared" si="0"/>
        <v>33</v>
      </c>
      <c r="B33" s="83" t="s">
        <v>1121</v>
      </c>
      <c r="C33" s="83"/>
      <c r="D33" s="83" t="s">
        <v>36</v>
      </c>
      <c r="E33" s="83" t="s">
        <v>537</v>
      </c>
      <c r="F33" s="83" t="s">
        <v>600</v>
      </c>
      <c r="G33" s="83" t="s">
        <v>503</v>
      </c>
      <c r="H33" s="84">
        <v>2000</v>
      </c>
      <c r="I33" s="77">
        <v>157</v>
      </c>
      <c r="J33" s="57">
        <v>157</v>
      </c>
      <c r="K33" s="57">
        <v>157</v>
      </c>
      <c r="L33" s="57">
        <v>157</v>
      </c>
      <c r="M33" s="58">
        <v>157</v>
      </c>
      <c r="N33" s="58">
        <v>157</v>
      </c>
      <c r="O33" s="58">
        <v>157</v>
      </c>
      <c r="P33" s="58">
        <v>157</v>
      </c>
      <c r="Q33" s="58">
        <v>157</v>
      </c>
      <c r="R33" s="58">
        <v>157</v>
      </c>
      <c r="S33" s="58">
        <v>157</v>
      </c>
    </row>
    <row r="34" spans="1:19">
      <c r="A34" s="26">
        <f t="shared" si="0"/>
        <v>34</v>
      </c>
      <c r="B34" s="83" t="s">
        <v>1122</v>
      </c>
      <c r="C34" s="83"/>
      <c r="D34" s="83" t="s">
        <v>38</v>
      </c>
      <c r="E34" s="83" t="s">
        <v>537</v>
      </c>
      <c r="F34" s="83" t="s">
        <v>600</v>
      </c>
      <c r="G34" s="83" t="s">
        <v>503</v>
      </c>
      <c r="H34" s="84">
        <v>2000</v>
      </c>
      <c r="I34" s="77">
        <v>157</v>
      </c>
      <c r="J34" s="57">
        <v>157</v>
      </c>
      <c r="K34" s="57">
        <v>157</v>
      </c>
      <c r="L34" s="57">
        <v>157</v>
      </c>
      <c r="M34" s="58">
        <v>157</v>
      </c>
      <c r="N34" s="58">
        <v>157</v>
      </c>
      <c r="O34" s="58">
        <v>157</v>
      </c>
      <c r="P34" s="58">
        <v>157</v>
      </c>
      <c r="Q34" s="58">
        <v>157</v>
      </c>
      <c r="R34" s="58">
        <v>157</v>
      </c>
      <c r="S34" s="58">
        <v>157</v>
      </c>
    </row>
    <row r="35" spans="1:19">
      <c r="A35" s="26">
        <f t="shared" si="0"/>
        <v>35</v>
      </c>
      <c r="B35" s="83" t="s">
        <v>1123</v>
      </c>
      <c r="C35" s="83"/>
      <c r="D35" s="83" t="s">
        <v>39</v>
      </c>
      <c r="E35" s="83" t="s">
        <v>537</v>
      </c>
      <c r="F35" s="83" t="s">
        <v>600</v>
      </c>
      <c r="G35" s="83" t="s">
        <v>503</v>
      </c>
      <c r="H35" s="84">
        <v>2000</v>
      </c>
      <c r="I35" s="77">
        <v>164</v>
      </c>
      <c r="J35" s="57">
        <v>164</v>
      </c>
      <c r="K35" s="57">
        <v>164</v>
      </c>
      <c r="L35" s="57">
        <v>164</v>
      </c>
      <c r="M35" s="58">
        <v>164</v>
      </c>
      <c r="N35" s="58">
        <v>164</v>
      </c>
      <c r="O35" s="58">
        <v>164</v>
      </c>
      <c r="P35" s="58">
        <v>164</v>
      </c>
      <c r="Q35" s="58">
        <v>164</v>
      </c>
      <c r="R35" s="58">
        <v>164</v>
      </c>
      <c r="S35" s="58">
        <v>164</v>
      </c>
    </row>
    <row r="36" spans="1:19">
      <c r="A36" s="26">
        <f t="shared" si="0"/>
        <v>36</v>
      </c>
      <c r="B36" s="83" t="s">
        <v>1124</v>
      </c>
      <c r="C36" s="83"/>
      <c r="D36" s="83" t="s">
        <v>48</v>
      </c>
      <c r="E36" s="83" t="s">
        <v>595</v>
      </c>
      <c r="F36" s="83" t="s">
        <v>600</v>
      </c>
      <c r="G36" s="83" t="s">
        <v>1043</v>
      </c>
      <c r="H36" s="84">
        <v>2010</v>
      </c>
      <c r="I36" s="77">
        <v>165</v>
      </c>
      <c r="J36" s="57">
        <v>165</v>
      </c>
      <c r="K36" s="57">
        <v>165</v>
      </c>
      <c r="L36" s="57">
        <v>165</v>
      </c>
      <c r="M36" s="58">
        <v>165</v>
      </c>
      <c r="N36" s="58">
        <v>165</v>
      </c>
      <c r="O36" s="58">
        <v>165</v>
      </c>
      <c r="P36" s="58">
        <v>165</v>
      </c>
      <c r="Q36" s="58">
        <v>165</v>
      </c>
      <c r="R36" s="58">
        <v>165</v>
      </c>
      <c r="S36" s="58">
        <v>165</v>
      </c>
    </row>
    <row r="37" spans="1:19">
      <c r="A37" s="26">
        <f t="shared" si="0"/>
        <v>37</v>
      </c>
      <c r="B37" s="83" t="s">
        <v>1125</v>
      </c>
      <c r="C37" s="83"/>
      <c r="D37" s="83" t="s">
        <v>49</v>
      </c>
      <c r="E37" s="83" t="s">
        <v>595</v>
      </c>
      <c r="F37" s="83" t="s">
        <v>600</v>
      </c>
      <c r="G37" s="83" t="s">
        <v>1043</v>
      </c>
      <c r="H37" s="84">
        <v>2010</v>
      </c>
      <c r="I37" s="77">
        <v>165</v>
      </c>
      <c r="J37" s="57">
        <v>165</v>
      </c>
      <c r="K37" s="57">
        <v>165</v>
      </c>
      <c r="L37" s="57">
        <v>165</v>
      </c>
      <c r="M37" s="58">
        <v>165</v>
      </c>
      <c r="N37" s="58">
        <v>165</v>
      </c>
      <c r="O37" s="58">
        <v>165</v>
      </c>
      <c r="P37" s="58">
        <v>165</v>
      </c>
      <c r="Q37" s="58">
        <v>165</v>
      </c>
      <c r="R37" s="58">
        <v>165</v>
      </c>
      <c r="S37" s="58">
        <v>165</v>
      </c>
    </row>
    <row r="38" spans="1:19">
      <c r="A38" s="26">
        <f t="shared" si="0"/>
        <v>38</v>
      </c>
      <c r="B38" s="83" t="s">
        <v>1126</v>
      </c>
      <c r="C38" s="83"/>
      <c r="D38" s="83" t="s">
        <v>47</v>
      </c>
      <c r="E38" s="83" t="s">
        <v>595</v>
      </c>
      <c r="F38" s="83" t="s">
        <v>600</v>
      </c>
      <c r="G38" s="83" t="s">
        <v>1043</v>
      </c>
      <c r="H38" s="84">
        <v>1976</v>
      </c>
      <c r="I38" s="77">
        <v>325</v>
      </c>
      <c r="J38" s="57">
        <v>325</v>
      </c>
      <c r="K38" s="57">
        <v>325</v>
      </c>
      <c r="L38" s="57">
        <v>325</v>
      </c>
      <c r="M38" s="58">
        <v>325</v>
      </c>
      <c r="N38" s="58">
        <v>325</v>
      </c>
      <c r="O38" s="58">
        <v>325</v>
      </c>
      <c r="P38" s="58">
        <v>325</v>
      </c>
      <c r="Q38" s="58">
        <v>325</v>
      </c>
      <c r="R38" s="58">
        <v>325</v>
      </c>
      <c r="S38" s="58">
        <v>325</v>
      </c>
    </row>
    <row r="39" spans="1:19">
      <c r="A39" s="26">
        <f t="shared" si="0"/>
        <v>39</v>
      </c>
      <c r="B39" s="83" t="s">
        <v>697</v>
      </c>
      <c r="C39" s="83"/>
      <c r="D39" s="83" t="s">
        <v>50</v>
      </c>
      <c r="E39" s="83" t="s">
        <v>514</v>
      </c>
      <c r="F39" s="83" t="s">
        <v>600</v>
      </c>
      <c r="G39" s="83" t="s">
        <v>503</v>
      </c>
      <c r="H39" s="84">
        <v>2002</v>
      </c>
      <c r="I39" s="77">
        <v>167</v>
      </c>
      <c r="J39" s="57">
        <v>167</v>
      </c>
      <c r="K39" s="57">
        <v>167</v>
      </c>
      <c r="L39" s="57">
        <v>167</v>
      </c>
      <c r="M39" s="58">
        <v>167</v>
      </c>
      <c r="N39" s="58">
        <v>167</v>
      </c>
      <c r="O39" s="58">
        <v>167</v>
      </c>
      <c r="P39" s="58">
        <v>167</v>
      </c>
      <c r="Q39" s="58">
        <v>167</v>
      </c>
      <c r="R39" s="58">
        <v>167</v>
      </c>
      <c r="S39" s="58">
        <v>167</v>
      </c>
    </row>
    <row r="40" spans="1:19">
      <c r="A40" s="26">
        <f t="shared" si="0"/>
        <v>40</v>
      </c>
      <c r="B40" s="83" t="s">
        <v>698</v>
      </c>
      <c r="C40" s="83"/>
      <c r="D40" s="83" t="s">
        <v>51</v>
      </c>
      <c r="E40" s="83" t="s">
        <v>514</v>
      </c>
      <c r="F40" s="83" t="s">
        <v>600</v>
      </c>
      <c r="G40" s="83" t="s">
        <v>503</v>
      </c>
      <c r="H40" s="84">
        <v>2002</v>
      </c>
      <c r="I40" s="77">
        <v>167</v>
      </c>
      <c r="J40" s="57">
        <v>167</v>
      </c>
      <c r="K40" s="57">
        <v>167</v>
      </c>
      <c r="L40" s="57">
        <v>167</v>
      </c>
      <c r="M40" s="58">
        <v>167</v>
      </c>
      <c r="N40" s="58">
        <v>167</v>
      </c>
      <c r="O40" s="58">
        <v>167</v>
      </c>
      <c r="P40" s="58">
        <v>167</v>
      </c>
      <c r="Q40" s="58">
        <v>167</v>
      </c>
      <c r="R40" s="58">
        <v>167</v>
      </c>
      <c r="S40" s="58">
        <v>167</v>
      </c>
    </row>
    <row r="41" spans="1:19">
      <c r="A41" s="26">
        <f t="shared" si="0"/>
        <v>41</v>
      </c>
      <c r="B41" s="83" t="s">
        <v>827</v>
      </c>
      <c r="C41" s="83"/>
      <c r="D41" s="83" t="s">
        <v>52</v>
      </c>
      <c r="E41" s="83" t="s">
        <v>514</v>
      </c>
      <c r="F41" s="83" t="s">
        <v>600</v>
      </c>
      <c r="G41" s="83" t="s">
        <v>503</v>
      </c>
      <c r="H41" s="84">
        <v>2002</v>
      </c>
      <c r="I41" s="77">
        <v>234</v>
      </c>
      <c r="J41" s="57">
        <v>234</v>
      </c>
      <c r="K41" s="57">
        <v>234</v>
      </c>
      <c r="L41" s="57">
        <v>234</v>
      </c>
      <c r="M41" s="58">
        <v>234</v>
      </c>
      <c r="N41" s="58">
        <v>234</v>
      </c>
      <c r="O41" s="58">
        <v>234</v>
      </c>
      <c r="P41" s="58">
        <v>234</v>
      </c>
      <c r="Q41" s="58">
        <v>234</v>
      </c>
      <c r="R41" s="58">
        <v>234</v>
      </c>
      <c r="S41" s="58">
        <v>234</v>
      </c>
    </row>
    <row r="42" spans="1:19">
      <c r="A42" s="26">
        <f t="shared" si="0"/>
        <v>42</v>
      </c>
      <c r="B42" s="83" t="s">
        <v>1127</v>
      </c>
      <c r="C42" s="83"/>
      <c r="D42" s="83" t="s">
        <v>54</v>
      </c>
      <c r="E42" s="83" t="s">
        <v>662</v>
      </c>
      <c r="F42" s="83" t="s">
        <v>600</v>
      </c>
      <c r="G42" s="83" t="s">
        <v>501</v>
      </c>
      <c r="H42" s="84">
        <v>2000</v>
      </c>
      <c r="I42" s="77">
        <v>170.9</v>
      </c>
      <c r="J42" s="57">
        <v>170.9</v>
      </c>
      <c r="K42" s="57">
        <v>170.9</v>
      </c>
      <c r="L42" s="57">
        <v>170.9</v>
      </c>
      <c r="M42" s="58">
        <v>170.9</v>
      </c>
      <c r="N42" s="58">
        <v>170.9</v>
      </c>
      <c r="O42" s="58">
        <v>170.9</v>
      </c>
      <c r="P42" s="58">
        <v>170.9</v>
      </c>
      <c r="Q42" s="58">
        <v>170.9</v>
      </c>
      <c r="R42" s="58">
        <v>170.9</v>
      </c>
      <c r="S42" s="58">
        <v>170.9</v>
      </c>
    </row>
    <row r="43" spans="1:19">
      <c r="A43" s="26">
        <f t="shared" si="0"/>
        <v>43</v>
      </c>
      <c r="B43" s="83" t="s">
        <v>1128</v>
      </c>
      <c r="C43" s="83"/>
      <c r="D43" s="83" t="s">
        <v>57</v>
      </c>
      <c r="E43" s="83" t="s">
        <v>662</v>
      </c>
      <c r="F43" s="83" t="s">
        <v>600</v>
      </c>
      <c r="G43" s="83" t="s">
        <v>501</v>
      </c>
      <c r="H43" s="84">
        <v>2001</v>
      </c>
      <c r="I43" s="77">
        <v>85.2</v>
      </c>
      <c r="J43" s="57">
        <v>85.2</v>
      </c>
      <c r="K43" s="57">
        <v>85.2</v>
      </c>
      <c r="L43" s="57">
        <v>85.2</v>
      </c>
      <c r="M43" s="58">
        <v>85.2</v>
      </c>
      <c r="N43" s="58">
        <v>85.2</v>
      </c>
      <c r="O43" s="58">
        <v>85.2</v>
      </c>
      <c r="P43" s="58">
        <v>85.2</v>
      </c>
      <c r="Q43" s="58">
        <v>85.2</v>
      </c>
      <c r="R43" s="58">
        <v>85.2</v>
      </c>
      <c r="S43" s="58">
        <v>85.2</v>
      </c>
    </row>
    <row r="44" spans="1:19">
      <c r="A44" s="26">
        <f t="shared" si="0"/>
        <v>44</v>
      </c>
      <c r="B44" s="83" t="s">
        <v>1129</v>
      </c>
      <c r="C44" s="83"/>
      <c r="D44" s="83" t="s">
        <v>55</v>
      </c>
      <c r="E44" s="83" t="s">
        <v>662</v>
      </c>
      <c r="F44" s="83" t="s">
        <v>600</v>
      </c>
      <c r="G44" s="83" t="s">
        <v>501</v>
      </c>
      <c r="H44" s="84">
        <v>2000</v>
      </c>
      <c r="I44" s="77">
        <v>170.9</v>
      </c>
      <c r="J44" s="57">
        <v>170.9</v>
      </c>
      <c r="K44" s="57">
        <v>170.9</v>
      </c>
      <c r="L44" s="57">
        <v>170.9</v>
      </c>
      <c r="M44" s="58">
        <v>170.9</v>
      </c>
      <c r="N44" s="58">
        <v>170.9</v>
      </c>
      <c r="O44" s="58">
        <v>170.9</v>
      </c>
      <c r="P44" s="58">
        <v>170.9</v>
      </c>
      <c r="Q44" s="58">
        <v>170.9</v>
      </c>
      <c r="R44" s="58">
        <v>170.9</v>
      </c>
      <c r="S44" s="58">
        <v>170.9</v>
      </c>
    </row>
    <row r="45" spans="1:19">
      <c r="A45" s="26">
        <f t="shared" si="0"/>
        <v>45</v>
      </c>
      <c r="B45" s="83" t="s">
        <v>1130</v>
      </c>
      <c r="C45" s="83"/>
      <c r="D45" s="83" t="s">
        <v>56</v>
      </c>
      <c r="E45" s="83" t="s">
        <v>662</v>
      </c>
      <c r="F45" s="83" t="s">
        <v>600</v>
      </c>
      <c r="G45" s="83" t="s">
        <v>501</v>
      </c>
      <c r="H45" s="84">
        <v>2001</v>
      </c>
      <c r="I45" s="77">
        <v>168.5</v>
      </c>
      <c r="J45" s="57">
        <v>168.5</v>
      </c>
      <c r="K45" s="57">
        <v>168.5</v>
      </c>
      <c r="L45" s="57">
        <v>168.5</v>
      </c>
      <c r="M45" s="58">
        <v>168.5</v>
      </c>
      <c r="N45" s="58">
        <v>168.5</v>
      </c>
      <c r="O45" s="58">
        <v>168.5</v>
      </c>
      <c r="P45" s="58">
        <v>168.5</v>
      </c>
      <c r="Q45" s="58">
        <v>168.5</v>
      </c>
      <c r="R45" s="58">
        <v>168.5</v>
      </c>
      <c r="S45" s="58">
        <v>168.5</v>
      </c>
    </row>
    <row r="46" spans="1:19">
      <c r="A46" s="26">
        <f t="shared" si="0"/>
        <v>46</v>
      </c>
      <c r="B46" s="83" t="s">
        <v>1131</v>
      </c>
      <c r="C46" s="83"/>
      <c r="D46" s="83" t="s">
        <v>58</v>
      </c>
      <c r="E46" s="83" t="s">
        <v>662</v>
      </c>
      <c r="F46" s="83" t="s">
        <v>600</v>
      </c>
      <c r="G46" s="83" t="s">
        <v>501</v>
      </c>
      <c r="H46" s="84">
        <v>2009</v>
      </c>
      <c r="I46" s="77">
        <v>226.7</v>
      </c>
      <c r="J46" s="57">
        <v>226.7</v>
      </c>
      <c r="K46" s="57">
        <v>226.7</v>
      </c>
      <c r="L46" s="57">
        <v>226.7</v>
      </c>
      <c r="M46" s="58">
        <v>226.7</v>
      </c>
      <c r="N46" s="58">
        <v>226.7</v>
      </c>
      <c r="O46" s="58">
        <v>226.7</v>
      </c>
      <c r="P46" s="58">
        <v>226.7</v>
      </c>
      <c r="Q46" s="58">
        <v>226.7</v>
      </c>
      <c r="R46" s="58">
        <v>226.7</v>
      </c>
      <c r="S46" s="58">
        <v>226.7</v>
      </c>
    </row>
    <row r="47" spans="1:19">
      <c r="A47" s="26">
        <f t="shared" si="0"/>
        <v>47</v>
      </c>
      <c r="B47" s="83" t="s">
        <v>699</v>
      </c>
      <c r="C47" s="83"/>
      <c r="D47" s="83" t="s">
        <v>438</v>
      </c>
      <c r="E47" s="83" t="s">
        <v>629</v>
      </c>
      <c r="F47" s="83" t="s">
        <v>600</v>
      </c>
      <c r="G47" s="83" t="s">
        <v>502</v>
      </c>
      <c r="H47" s="84">
        <v>2003</v>
      </c>
      <c r="I47" s="77">
        <v>168</v>
      </c>
      <c r="J47" s="57">
        <v>168</v>
      </c>
      <c r="K47" s="57">
        <v>168</v>
      </c>
      <c r="L47" s="57">
        <v>168</v>
      </c>
      <c r="M47" s="58">
        <v>168</v>
      </c>
      <c r="N47" s="58">
        <v>168</v>
      </c>
      <c r="O47" s="58">
        <v>168</v>
      </c>
      <c r="P47" s="58">
        <v>168</v>
      </c>
      <c r="Q47" s="58">
        <v>168</v>
      </c>
      <c r="R47" s="58">
        <v>168</v>
      </c>
      <c r="S47" s="58">
        <v>168</v>
      </c>
    </row>
    <row r="48" spans="1:19">
      <c r="A48" s="26">
        <f t="shared" si="0"/>
        <v>48</v>
      </c>
      <c r="B48" s="83" t="s">
        <v>700</v>
      </c>
      <c r="C48" s="83"/>
      <c r="D48" s="83" t="s">
        <v>439</v>
      </c>
      <c r="E48" s="83" t="s">
        <v>629</v>
      </c>
      <c r="F48" s="83" t="s">
        <v>600</v>
      </c>
      <c r="G48" s="83" t="s">
        <v>502</v>
      </c>
      <c r="H48" s="84">
        <v>2003</v>
      </c>
      <c r="I48" s="77">
        <v>168</v>
      </c>
      <c r="J48" s="57">
        <v>168</v>
      </c>
      <c r="K48" s="57">
        <v>168</v>
      </c>
      <c r="L48" s="57">
        <v>168</v>
      </c>
      <c r="M48" s="58">
        <v>168</v>
      </c>
      <c r="N48" s="58">
        <v>168</v>
      </c>
      <c r="O48" s="58">
        <v>168</v>
      </c>
      <c r="P48" s="58">
        <v>168</v>
      </c>
      <c r="Q48" s="58">
        <v>168</v>
      </c>
      <c r="R48" s="58">
        <v>168</v>
      </c>
      <c r="S48" s="58">
        <v>168</v>
      </c>
    </row>
    <row r="49" spans="1:19">
      <c r="A49" s="26">
        <f t="shared" si="0"/>
        <v>49</v>
      </c>
      <c r="B49" s="83" t="s">
        <v>701</v>
      </c>
      <c r="C49" s="83"/>
      <c r="D49" s="83" t="s">
        <v>440</v>
      </c>
      <c r="E49" s="83" t="s">
        <v>629</v>
      </c>
      <c r="F49" s="83" t="s">
        <v>600</v>
      </c>
      <c r="G49" s="83" t="s">
        <v>502</v>
      </c>
      <c r="H49" s="84">
        <v>2003</v>
      </c>
      <c r="I49" s="77">
        <v>270</v>
      </c>
      <c r="J49" s="57">
        <v>270</v>
      </c>
      <c r="K49" s="57">
        <v>270</v>
      </c>
      <c r="L49" s="57">
        <v>270</v>
      </c>
      <c r="M49" s="58">
        <v>270</v>
      </c>
      <c r="N49" s="58">
        <v>270</v>
      </c>
      <c r="O49" s="58">
        <v>270</v>
      </c>
      <c r="P49" s="58">
        <v>270</v>
      </c>
      <c r="Q49" s="58">
        <v>270</v>
      </c>
      <c r="R49" s="58">
        <v>270</v>
      </c>
      <c r="S49" s="58">
        <v>270</v>
      </c>
    </row>
    <row r="50" spans="1:19">
      <c r="A50" s="26">
        <f t="shared" si="0"/>
        <v>50</v>
      </c>
      <c r="B50" s="83" t="s">
        <v>1132</v>
      </c>
      <c r="C50" s="83"/>
      <c r="D50" s="83" t="s">
        <v>62</v>
      </c>
      <c r="E50" s="83" t="s">
        <v>636</v>
      </c>
      <c r="F50" s="83" t="s">
        <v>600</v>
      </c>
      <c r="G50" s="83" t="s">
        <v>504</v>
      </c>
      <c r="H50" s="84">
        <v>1987</v>
      </c>
      <c r="I50" s="77">
        <v>77.5</v>
      </c>
      <c r="J50" s="57">
        <v>77.5</v>
      </c>
      <c r="K50" s="57">
        <v>77.5</v>
      </c>
      <c r="L50" s="57">
        <v>77.5</v>
      </c>
      <c r="M50" s="58">
        <v>77.5</v>
      </c>
      <c r="N50" s="58">
        <v>77.5</v>
      </c>
      <c r="O50" s="58">
        <v>77.5</v>
      </c>
      <c r="P50" s="58">
        <v>77.5</v>
      </c>
      <c r="Q50" s="58">
        <v>77.5</v>
      </c>
      <c r="R50" s="58">
        <v>77.5</v>
      </c>
      <c r="S50" s="58">
        <v>77.5</v>
      </c>
    </row>
    <row r="51" spans="1:19">
      <c r="A51" s="26">
        <f t="shared" si="0"/>
        <v>51</v>
      </c>
      <c r="B51" s="83" t="s">
        <v>1133</v>
      </c>
      <c r="C51" s="83"/>
      <c r="D51" s="83" t="s">
        <v>63</v>
      </c>
      <c r="E51" s="83" t="s">
        <v>636</v>
      </c>
      <c r="F51" s="83" t="s">
        <v>600</v>
      </c>
      <c r="G51" s="83" t="s">
        <v>504</v>
      </c>
      <c r="H51" s="84">
        <v>1987</v>
      </c>
      <c r="I51" s="77">
        <v>77.5</v>
      </c>
      <c r="J51" s="57">
        <v>77.5</v>
      </c>
      <c r="K51" s="57">
        <v>77.5</v>
      </c>
      <c r="L51" s="57">
        <v>77.5</v>
      </c>
      <c r="M51" s="58">
        <v>77.5</v>
      </c>
      <c r="N51" s="58">
        <v>77.5</v>
      </c>
      <c r="O51" s="58">
        <v>77.5</v>
      </c>
      <c r="P51" s="58">
        <v>77.5</v>
      </c>
      <c r="Q51" s="58">
        <v>77.5</v>
      </c>
      <c r="R51" s="58">
        <v>77.5</v>
      </c>
      <c r="S51" s="58">
        <v>77.5</v>
      </c>
    </row>
    <row r="52" spans="1:19">
      <c r="A52" s="26">
        <f t="shared" si="0"/>
        <v>52</v>
      </c>
      <c r="B52" s="83" t="s">
        <v>1134</v>
      </c>
      <c r="C52" s="83"/>
      <c r="D52" s="83" t="s">
        <v>64</v>
      </c>
      <c r="E52" s="83" t="s">
        <v>636</v>
      </c>
      <c r="F52" s="83" t="s">
        <v>600</v>
      </c>
      <c r="G52" s="83" t="s">
        <v>504</v>
      </c>
      <c r="H52" s="84">
        <v>1988</v>
      </c>
      <c r="I52" s="77">
        <v>74</v>
      </c>
      <c r="J52" s="57">
        <v>74</v>
      </c>
      <c r="K52" s="57">
        <v>74</v>
      </c>
      <c r="L52" s="57">
        <v>74</v>
      </c>
      <c r="M52" s="58">
        <v>74</v>
      </c>
      <c r="N52" s="58">
        <v>74</v>
      </c>
      <c r="O52" s="58">
        <v>74</v>
      </c>
      <c r="P52" s="58">
        <v>74</v>
      </c>
      <c r="Q52" s="58">
        <v>74</v>
      </c>
      <c r="R52" s="58">
        <v>74</v>
      </c>
      <c r="S52" s="58">
        <v>74</v>
      </c>
    </row>
    <row r="53" spans="1:19">
      <c r="A53" s="26">
        <f t="shared" si="0"/>
        <v>53</v>
      </c>
      <c r="B53" s="83" t="s">
        <v>1597</v>
      </c>
      <c r="C53" s="83"/>
      <c r="D53" s="83" t="s">
        <v>1598</v>
      </c>
      <c r="E53" s="83" t="s">
        <v>1599</v>
      </c>
      <c r="F53" s="83" t="s">
        <v>600</v>
      </c>
      <c r="G53" s="83" t="s">
        <v>1043</v>
      </c>
      <c r="H53" s="84">
        <v>2017</v>
      </c>
      <c r="I53" s="77">
        <v>49.8</v>
      </c>
      <c r="J53" s="57">
        <v>49.8</v>
      </c>
      <c r="K53" s="57">
        <v>49.8</v>
      </c>
      <c r="L53" s="57">
        <v>49.8</v>
      </c>
      <c r="M53" s="58">
        <v>49.8</v>
      </c>
      <c r="N53" s="58">
        <v>49.8</v>
      </c>
      <c r="O53" s="58">
        <v>49.8</v>
      </c>
      <c r="P53" s="58">
        <v>49.8</v>
      </c>
      <c r="Q53" s="58">
        <v>49.8</v>
      </c>
      <c r="R53" s="58">
        <v>49.8</v>
      </c>
      <c r="S53" s="58">
        <v>49.8</v>
      </c>
    </row>
    <row r="54" spans="1:19">
      <c r="A54" s="26">
        <f t="shared" si="0"/>
        <v>54</v>
      </c>
      <c r="B54" s="83" t="s">
        <v>1600</v>
      </c>
      <c r="C54" s="83"/>
      <c r="D54" s="83" t="s">
        <v>1601</v>
      </c>
      <c r="E54" s="83" t="s">
        <v>1599</v>
      </c>
      <c r="F54" s="83" t="s">
        <v>600</v>
      </c>
      <c r="G54" s="83" t="s">
        <v>1043</v>
      </c>
      <c r="H54" s="84">
        <v>2017</v>
      </c>
      <c r="I54" s="77">
        <v>49.8</v>
      </c>
      <c r="J54" s="57">
        <v>49.8</v>
      </c>
      <c r="K54" s="57">
        <v>49.8</v>
      </c>
      <c r="L54" s="57">
        <v>49.8</v>
      </c>
      <c r="M54" s="58">
        <v>49.8</v>
      </c>
      <c r="N54" s="58">
        <v>49.8</v>
      </c>
      <c r="O54" s="58">
        <v>49.8</v>
      </c>
      <c r="P54" s="58">
        <v>49.8</v>
      </c>
      <c r="Q54" s="58">
        <v>49.8</v>
      </c>
      <c r="R54" s="58">
        <v>49.8</v>
      </c>
      <c r="S54" s="58">
        <v>49.8</v>
      </c>
    </row>
    <row r="55" spans="1:19">
      <c r="A55" s="26">
        <f t="shared" si="0"/>
        <v>55</v>
      </c>
      <c r="B55" s="83" t="s">
        <v>1135</v>
      </c>
      <c r="C55" s="83"/>
      <c r="D55" s="83" t="s">
        <v>67</v>
      </c>
      <c r="E55" s="83" t="s">
        <v>664</v>
      </c>
      <c r="F55" s="83" t="s">
        <v>600</v>
      </c>
      <c r="G55" s="83" t="s">
        <v>502</v>
      </c>
      <c r="H55" s="84">
        <v>2009</v>
      </c>
      <c r="I55" s="77">
        <v>173</v>
      </c>
      <c r="J55" s="57">
        <v>173</v>
      </c>
      <c r="K55" s="57">
        <v>173</v>
      </c>
      <c r="L55" s="57">
        <v>173</v>
      </c>
      <c r="M55" s="58">
        <v>173</v>
      </c>
      <c r="N55" s="58">
        <v>173</v>
      </c>
      <c r="O55" s="58">
        <v>173</v>
      </c>
      <c r="P55" s="58">
        <v>173</v>
      </c>
      <c r="Q55" s="58">
        <v>173</v>
      </c>
      <c r="R55" s="58">
        <v>173</v>
      </c>
      <c r="S55" s="58">
        <v>173</v>
      </c>
    </row>
    <row r="56" spans="1:19">
      <c r="A56" s="26">
        <f t="shared" si="0"/>
        <v>56</v>
      </c>
      <c r="B56" s="83" t="s">
        <v>1136</v>
      </c>
      <c r="C56" s="83"/>
      <c r="D56" s="83" t="s">
        <v>68</v>
      </c>
      <c r="E56" s="83" t="s">
        <v>664</v>
      </c>
      <c r="F56" s="83" t="s">
        <v>600</v>
      </c>
      <c r="G56" s="83" t="s">
        <v>502</v>
      </c>
      <c r="H56" s="84">
        <v>2009</v>
      </c>
      <c r="I56" s="77">
        <v>173</v>
      </c>
      <c r="J56" s="57">
        <v>173</v>
      </c>
      <c r="K56" s="57">
        <v>173</v>
      </c>
      <c r="L56" s="57">
        <v>173</v>
      </c>
      <c r="M56" s="58">
        <v>173</v>
      </c>
      <c r="N56" s="58">
        <v>173</v>
      </c>
      <c r="O56" s="58">
        <v>173</v>
      </c>
      <c r="P56" s="58">
        <v>173</v>
      </c>
      <c r="Q56" s="58">
        <v>173</v>
      </c>
      <c r="R56" s="58">
        <v>173</v>
      </c>
      <c r="S56" s="58">
        <v>173</v>
      </c>
    </row>
    <row r="57" spans="1:19">
      <c r="A57" s="26">
        <f t="shared" si="0"/>
        <v>57</v>
      </c>
      <c r="B57" s="83" t="s">
        <v>1137</v>
      </c>
      <c r="C57" s="83"/>
      <c r="D57" s="83" t="s">
        <v>69</v>
      </c>
      <c r="E57" s="83" t="s">
        <v>664</v>
      </c>
      <c r="F57" s="83" t="s">
        <v>600</v>
      </c>
      <c r="G57" s="83" t="s">
        <v>502</v>
      </c>
      <c r="H57" s="84">
        <v>2009</v>
      </c>
      <c r="I57" s="77">
        <v>186</v>
      </c>
      <c r="J57" s="57">
        <v>186</v>
      </c>
      <c r="K57" s="57">
        <v>186</v>
      </c>
      <c r="L57" s="57">
        <v>186</v>
      </c>
      <c r="M57" s="58">
        <v>186</v>
      </c>
      <c r="N57" s="58">
        <v>186</v>
      </c>
      <c r="O57" s="58">
        <v>186</v>
      </c>
      <c r="P57" s="58">
        <v>186</v>
      </c>
      <c r="Q57" s="58">
        <v>186</v>
      </c>
      <c r="R57" s="58">
        <v>186</v>
      </c>
      <c r="S57" s="58">
        <v>186</v>
      </c>
    </row>
    <row r="58" spans="1:19">
      <c r="A58" s="26">
        <f t="shared" si="0"/>
        <v>58</v>
      </c>
      <c r="B58" s="83" t="s">
        <v>702</v>
      </c>
      <c r="C58" s="83"/>
      <c r="D58" s="83" t="s">
        <v>71</v>
      </c>
      <c r="E58" s="83" t="s">
        <v>669</v>
      </c>
      <c r="F58" s="83" t="s">
        <v>600</v>
      </c>
      <c r="G58" s="83" t="s">
        <v>503</v>
      </c>
      <c r="H58" s="84">
        <v>2007</v>
      </c>
      <c r="I58" s="77">
        <v>79</v>
      </c>
      <c r="J58" s="57">
        <v>79</v>
      </c>
      <c r="K58" s="57">
        <v>79</v>
      </c>
      <c r="L58" s="57">
        <v>79</v>
      </c>
      <c r="M58" s="58">
        <v>79</v>
      </c>
      <c r="N58" s="58">
        <v>79</v>
      </c>
      <c r="O58" s="58">
        <v>79</v>
      </c>
      <c r="P58" s="58">
        <v>79</v>
      </c>
      <c r="Q58" s="58">
        <v>79</v>
      </c>
      <c r="R58" s="58">
        <v>79</v>
      </c>
      <c r="S58" s="58">
        <v>79</v>
      </c>
    </row>
    <row r="59" spans="1:19">
      <c r="A59" s="26">
        <f t="shared" si="0"/>
        <v>59</v>
      </c>
      <c r="B59" s="83" t="s">
        <v>703</v>
      </c>
      <c r="C59" s="83"/>
      <c r="D59" s="83" t="s">
        <v>72</v>
      </c>
      <c r="E59" s="83" t="s">
        <v>669</v>
      </c>
      <c r="F59" s="83" t="s">
        <v>600</v>
      </c>
      <c r="G59" s="83" t="s">
        <v>503</v>
      </c>
      <c r="H59" s="84">
        <v>2007</v>
      </c>
      <c r="I59" s="77">
        <v>72</v>
      </c>
      <c r="J59" s="57">
        <v>72</v>
      </c>
      <c r="K59" s="57">
        <v>72</v>
      </c>
      <c r="L59" s="57">
        <v>72</v>
      </c>
      <c r="M59" s="58">
        <v>72</v>
      </c>
      <c r="N59" s="58">
        <v>72</v>
      </c>
      <c r="O59" s="58">
        <v>72</v>
      </c>
      <c r="P59" s="58">
        <v>72</v>
      </c>
      <c r="Q59" s="58">
        <v>72</v>
      </c>
      <c r="R59" s="58">
        <v>72</v>
      </c>
      <c r="S59" s="58">
        <v>72</v>
      </c>
    </row>
    <row r="60" spans="1:19">
      <c r="A60" s="26">
        <f t="shared" si="0"/>
        <v>60</v>
      </c>
      <c r="B60" s="83" t="s">
        <v>706</v>
      </c>
      <c r="C60" s="83"/>
      <c r="D60" s="83" t="s">
        <v>75</v>
      </c>
      <c r="E60" s="83" t="s">
        <v>669</v>
      </c>
      <c r="F60" s="83" t="s">
        <v>600</v>
      </c>
      <c r="G60" s="83" t="s">
        <v>503</v>
      </c>
      <c r="H60" s="84">
        <v>2007</v>
      </c>
      <c r="I60" s="77">
        <v>102</v>
      </c>
      <c r="J60" s="57">
        <v>102</v>
      </c>
      <c r="K60" s="57">
        <v>102</v>
      </c>
      <c r="L60" s="57">
        <v>102</v>
      </c>
      <c r="M60" s="58">
        <v>102</v>
      </c>
      <c r="N60" s="58">
        <v>102</v>
      </c>
      <c r="O60" s="58">
        <v>102</v>
      </c>
      <c r="P60" s="58">
        <v>102</v>
      </c>
      <c r="Q60" s="58">
        <v>102</v>
      </c>
      <c r="R60" s="58">
        <v>102</v>
      </c>
      <c r="S60" s="58">
        <v>102</v>
      </c>
    </row>
    <row r="61" spans="1:19">
      <c r="A61" s="26">
        <f t="shared" si="0"/>
        <v>61</v>
      </c>
      <c r="B61" s="83" t="s">
        <v>704</v>
      </c>
      <c r="C61" s="83"/>
      <c r="D61" s="83" t="s">
        <v>73</v>
      </c>
      <c r="E61" s="83" t="s">
        <v>669</v>
      </c>
      <c r="F61" s="83" t="s">
        <v>600</v>
      </c>
      <c r="G61" s="83" t="s">
        <v>503</v>
      </c>
      <c r="H61" s="84">
        <v>2008</v>
      </c>
      <c r="I61" s="77">
        <v>77</v>
      </c>
      <c r="J61" s="57">
        <v>77</v>
      </c>
      <c r="K61" s="57">
        <v>77</v>
      </c>
      <c r="L61" s="57">
        <v>77</v>
      </c>
      <c r="M61" s="58">
        <v>77</v>
      </c>
      <c r="N61" s="58">
        <v>77</v>
      </c>
      <c r="O61" s="58">
        <v>77</v>
      </c>
      <c r="P61" s="58">
        <v>77</v>
      </c>
      <c r="Q61" s="58">
        <v>77</v>
      </c>
      <c r="R61" s="58">
        <v>77</v>
      </c>
      <c r="S61" s="58">
        <v>77</v>
      </c>
    </row>
    <row r="62" spans="1:19">
      <c r="A62" s="26">
        <f t="shared" si="0"/>
        <v>62</v>
      </c>
      <c r="B62" s="83" t="s">
        <v>705</v>
      </c>
      <c r="C62" s="83"/>
      <c r="D62" s="83" t="s">
        <v>74</v>
      </c>
      <c r="E62" s="83" t="s">
        <v>669</v>
      </c>
      <c r="F62" s="83" t="s">
        <v>600</v>
      </c>
      <c r="G62" s="83" t="s">
        <v>503</v>
      </c>
      <c r="H62" s="84">
        <v>2008</v>
      </c>
      <c r="I62" s="77">
        <v>73</v>
      </c>
      <c r="J62" s="57">
        <v>73</v>
      </c>
      <c r="K62" s="57">
        <v>73</v>
      </c>
      <c r="L62" s="57">
        <v>73</v>
      </c>
      <c r="M62" s="58">
        <v>73</v>
      </c>
      <c r="N62" s="58">
        <v>73</v>
      </c>
      <c r="O62" s="58">
        <v>73</v>
      </c>
      <c r="P62" s="58">
        <v>73</v>
      </c>
      <c r="Q62" s="58">
        <v>73</v>
      </c>
      <c r="R62" s="58">
        <v>73</v>
      </c>
      <c r="S62" s="58">
        <v>73</v>
      </c>
    </row>
    <row r="63" spans="1:19">
      <c r="A63" s="26">
        <f t="shared" si="0"/>
        <v>63</v>
      </c>
      <c r="B63" s="83" t="s">
        <v>707</v>
      </c>
      <c r="C63" s="83"/>
      <c r="D63" s="83" t="s">
        <v>76</v>
      </c>
      <c r="E63" s="83" t="s">
        <v>669</v>
      </c>
      <c r="F63" s="83" t="s">
        <v>600</v>
      </c>
      <c r="G63" s="83" t="s">
        <v>503</v>
      </c>
      <c r="H63" s="84">
        <v>2008</v>
      </c>
      <c r="I63" s="77">
        <v>108</v>
      </c>
      <c r="J63" s="57">
        <v>108</v>
      </c>
      <c r="K63" s="57">
        <v>108</v>
      </c>
      <c r="L63" s="57">
        <v>108</v>
      </c>
      <c r="M63" s="58">
        <v>108</v>
      </c>
      <c r="N63" s="58">
        <v>108</v>
      </c>
      <c r="O63" s="58">
        <v>108</v>
      </c>
      <c r="P63" s="58">
        <v>108</v>
      </c>
      <c r="Q63" s="58">
        <v>108</v>
      </c>
      <c r="R63" s="58">
        <v>108</v>
      </c>
      <c r="S63" s="58">
        <v>108</v>
      </c>
    </row>
    <row r="64" spans="1:19">
      <c r="A64" s="26">
        <f t="shared" si="0"/>
        <v>64</v>
      </c>
      <c r="B64" s="83" t="s">
        <v>1602</v>
      </c>
      <c r="C64" s="83"/>
      <c r="D64" s="83" t="s">
        <v>1603</v>
      </c>
      <c r="E64" s="83" t="s">
        <v>669</v>
      </c>
      <c r="F64" s="83" t="s">
        <v>600</v>
      </c>
      <c r="G64" s="83" t="s">
        <v>503</v>
      </c>
      <c r="H64" s="84">
        <v>2017</v>
      </c>
      <c r="I64" s="77">
        <v>350</v>
      </c>
      <c r="J64" s="57">
        <v>350</v>
      </c>
      <c r="K64" s="57">
        <v>350</v>
      </c>
      <c r="L64" s="57">
        <v>350</v>
      </c>
      <c r="M64" s="58">
        <v>350</v>
      </c>
      <c r="N64" s="58">
        <v>350</v>
      </c>
      <c r="O64" s="58">
        <v>350</v>
      </c>
      <c r="P64" s="58">
        <v>350</v>
      </c>
      <c r="Q64" s="58">
        <v>350</v>
      </c>
      <c r="R64" s="58">
        <v>350</v>
      </c>
      <c r="S64" s="58">
        <v>350</v>
      </c>
    </row>
    <row r="65" spans="1:19">
      <c r="A65" s="26">
        <f t="shared" si="0"/>
        <v>65</v>
      </c>
      <c r="B65" s="83" t="s">
        <v>1604</v>
      </c>
      <c r="C65" s="83"/>
      <c r="D65" s="83" t="s">
        <v>1605</v>
      </c>
      <c r="E65" s="83" t="s">
        <v>669</v>
      </c>
      <c r="F65" s="83" t="s">
        <v>600</v>
      </c>
      <c r="G65" s="83" t="s">
        <v>503</v>
      </c>
      <c r="H65" s="84">
        <v>2017</v>
      </c>
      <c r="I65" s="77">
        <v>350</v>
      </c>
      <c r="J65" s="57">
        <v>350</v>
      </c>
      <c r="K65" s="57">
        <v>350</v>
      </c>
      <c r="L65" s="57">
        <v>350</v>
      </c>
      <c r="M65" s="58">
        <v>350</v>
      </c>
      <c r="N65" s="58">
        <v>350</v>
      </c>
      <c r="O65" s="58">
        <v>350</v>
      </c>
      <c r="P65" s="58">
        <v>350</v>
      </c>
      <c r="Q65" s="58">
        <v>350</v>
      </c>
      <c r="R65" s="58">
        <v>350</v>
      </c>
      <c r="S65" s="58">
        <v>350</v>
      </c>
    </row>
    <row r="66" spans="1:19">
      <c r="A66" s="26">
        <f t="shared" si="0"/>
        <v>66</v>
      </c>
      <c r="B66" s="83" t="s">
        <v>1606</v>
      </c>
      <c r="C66" s="83"/>
      <c r="D66" s="83" t="s">
        <v>1607</v>
      </c>
      <c r="E66" s="83" t="s">
        <v>669</v>
      </c>
      <c r="F66" s="83" t="s">
        <v>600</v>
      </c>
      <c r="G66" s="83" t="s">
        <v>503</v>
      </c>
      <c r="H66" s="84">
        <v>2017</v>
      </c>
      <c r="I66" s="77">
        <v>498</v>
      </c>
      <c r="J66" s="57">
        <v>498</v>
      </c>
      <c r="K66" s="57">
        <v>498</v>
      </c>
      <c r="L66" s="57">
        <v>498</v>
      </c>
      <c r="M66" s="58">
        <v>498</v>
      </c>
      <c r="N66" s="58">
        <v>498</v>
      </c>
      <c r="O66" s="58">
        <v>498</v>
      </c>
      <c r="P66" s="58">
        <v>498</v>
      </c>
      <c r="Q66" s="58">
        <v>498</v>
      </c>
      <c r="R66" s="58">
        <v>498</v>
      </c>
      <c r="S66" s="58">
        <v>498</v>
      </c>
    </row>
    <row r="67" spans="1:19">
      <c r="A67" s="26">
        <f t="shared" si="0"/>
        <v>67</v>
      </c>
      <c r="B67" s="83" t="s">
        <v>708</v>
      </c>
      <c r="C67" s="83"/>
      <c r="D67" s="83" t="s">
        <v>80</v>
      </c>
      <c r="E67" s="83" t="s">
        <v>632</v>
      </c>
      <c r="F67" s="83" t="s">
        <v>600</v>
      </c>
      <c r="G67" s="83" t="s">
        <v>502</v>
      </c>
      <c r="H67" s="84">
        <v>2008</v>
      </c>
      <c r="I67" s="77">
        <v>185</v>
      </c>
      <c r="J67" s="57">
        <v>185</v>
      </c>
      <c r="K67" s="57">
        <v>185</v>
      </c>
      <c r="L67" s="57">
        <v>185</v>
      </c>
      <c r="M67" s="58">
        <v>185</v>
      </c>
      <c r="N67" s="58">
        <v>185</v>
      </c>
      <c r="O67" s="58">
        <v>185</v>
      </c>
      <c r="P67" s="58">
        <v>185</v>
      </c>
      <c r="Q67" s="58">
        <v>185</v>
      </c>
      <c r="R67" s="58">
        <v>185</v>
      </c>
      <c r="S67" s="58">
        <v>185</v>
      </c>
    </row>
    <row r="68" spans="1:19">
      <c r="A68" s="26">
        <f t="shared" si="0"/>
        <v>68</v>
      </c>
      <c r="B68" s="83" t="s">
        <v>709</v>
      </c>
      <c r="C68" s="83"/>
      <c r="D68" s="83" t="s">
        <v>81</v>
      </c>
      <c r="E68" s="83" t="s">
        <v>632</v>
      </c>
      <c r="F68" s="83" t="s">
        <v>600</v>
      </c>
      <c r="G68" s="83" t="s">
        <v>502</v>
      </c>
      <c r="H68" s="84">
        <v>2008</v>
      </c>
      <c r="I68" s="77">
        <v>182</v>
      </c>
      <c r="J68" s="57">
        <v>182</v>
      </c>
      <c r="K68" s="57">
        <v>182</v>
      </c>
      <c r="L68" s="57">
        <v>182</v>
      </c>
      <c r="M68" s="58">
        <v>182</v>
      </c>
      <c r="N68" s="58">
        <v>182</v>
      </c>
      <c r="O68" s="58">
        <v>182</v>
      </c>
      <c r="P68" s="58">
        <v>182</v>
      </c>
      <c r="Q68" s="58">
        <v>182</v>
      </c>
      <c r="R68" s="58">
        <v>182</v>
      </c>
      <c r="S68" s="58">
        <v>182</v>
      </c>
    </row>
    <row r="69" spans="1:19">
      <c r="A69" s="26">
        <f t="shared" si="0"/>
        <v>69</v>
      </c>
      <c r="B69" s="83" t="s">
        <v>710</v>
      </c>
      <c r="C69" s="83"/>
      <c r="D69" s="83" t="s">
        <v>82</v>
      </c>
      <c r="E69" s="83" t="s">
        <v>632</v>
      </c>
      <c r="F69" s="83" t="s">
        <v>600</v>
      </c>
      <c r="G69" s="83" t="s">
        <v>502</v>
      </c>
      <c r="H69" s="84">
        <v>2008</v>
      </c>
      <c r="I69" s="77">
        <v>181</v>
      </c>
      <c r="J69" s="57">
        <v>181</v>
      </c>
      <c r="K69" s="57">
        <v>181</v>
      </c>
      <c r="L69" s="57">
        <v>181</v>
      </c>
      <c r="M69" s="58">
        <v>181</v>
      </c>
      <c r="N69" s="58">
        <v>181</v>
      </c>
      <c r="O69" s="58">
        <v>181</v>
      </c>
      <c r="P69" s="58">
        <v>181</v>
      </c>
      <c r="Q69" s="58">
        <v>181</v>
      </c>
      <c r="R69" s="58">
        <v>181</v>
      </c>
      <c r="S69" s="58">
        <v>181</v>
      </c>
    </row>
    <row r="70" spans="1:19">
      <c r="A70" s="26">
        <f t="shared" ref="A70:A133" si="1">A69+1</f>
        <v>70</v>
      </c>
      <c r="B70" s="83" t="s">
        <v>711</v>
      </c>
      <c r="C70" s="83"/>
      <c r="D70" s="83" t="s">
        <v>83</v>
      </c>
      <c r="E70" s="83" t="s">
        <v>632</v>
      </c>
      <c r="F70" s="83" t="s">
        <v>600</v>
      </c>
      <c r="G70" s="83" t="s">
        <v>502</v>
      </c>
      <c r="H70" s="84">
        <v>2008</v>
      </c>
      <c r="I70" s="77">
        <v>144</v>
      </c>
      <c r="J70" s="57">
        <v>144</v>
      </c>
      <c r="K70" s="57">
        <v>144</v>
      </c>
      <c r="L70" s="57">
        <v>144</v>
      </c>
      <c r="M70" s="58">
        <v>144</v>
      </c>
      <c r="N70" s="58">
        <v>144</v>
      </c>
      <c r="O70" s="58">
        <v>144</v>
      </c>
      <c r="P70" s="58">
        <v>144</v>
      </c>
      <c r="Q70" s="58">
        <v>144</v>
      </c>
      <c r="R70" s="58">
        <v>144</v>
      </c>
      <c r="S70" s="58">
        <v>144</v>
      </c>
    </row>
    <row r="71" spans="1:19">
      <c r="A71" s="26">
        <f t="shared" si="1"/>
        <v>71</v>
      </c>
      <c r="B71" s="83" t="s">
        <v>712</v>
      </c>
      <c r="C71" s="83"/>
      <c r="D71" s="83" t="s">
        <v>97</v>
      </c>
      <c r="E71" s="83" t="s">
        <v>632</v>
      </c>
      <c r="F71" s="83" t="s">
        <v>600</v>
      </c>
      <c r="G71" s="83" t="s">
        <v>502</v>
      </c>
      <c r="H71" s="84">
        <v>2002</v>
      </c>
      <c r="I71" s="77">
        <v>203</v>
      </c>
      <c r="J71" s="57">
        <v>203</v>
      </c>
      <c r="K71" s="57">
        <v>203</v>
      </c>
      <c r="L71" s="57">
        <v>203</v>
      </c>
      <c r="M71" s="58">
        <v>203</v>
      </c>
      <c r="N71" s="58">
        <v>203</v>
      </c>
      <c r="O71" s="58">
        <v>203</v>
      </c>
      <c r="P71" s="58">
        <v>203</v>
      </c>
      <c r="Q71" s="58">
        <v>203</v>
      </c>
      <c r="R71" s="58">
        <v>203</v>
      </c>
      <c r="S71" s="58">
        <v>203</v>
      </c>
    </row>
    <row r="72" spans="1:19">
      <c r="A72" s="26">
        <f t="shared" si="1"/>
        <v>72</v>
      </c>
      <c r="B72" s="83" t="s">
        <v>713</v>
      </c>
      <c r="C72" s="83"/>
      <c r="D72" s="83" t="s">
        <v>98</v>
      </c>
      <c r="E72" s="83" t="s">
        <v>632</v>
      </c>
      <c r="F72" s="83" t="s">
        <v>600</v>
      </c>
      <c r="G72" s="83" t="s">
        <v>502</v>
      </c>
      <c r="H72" s="84">
        <v>2002</v>
      </c>
      <c r="I72" s="77">
        <v>215</v>
      </c>
      <c r="J72" s="57">
        <v>215</v>
      </c>
      <c r="K72" s="57">
        <v>215</v>
      </c>
      <c r="L72" s="57">
        <v>215</v>
      </c>
      <c r="M72" s="58">
        <v>215</v>
      </c>
      <c r="N72" s="58">
        <v>215</v>
      </c>
      <c r="O72" s="58">
        <v>215</v>
      </c>
      <c r="P72" s="58">
        <v>215</v>
      </c>
      <c r="Q72" s="58">
        <v>215</v>
      </c>
      <c r="R72" s="58">
        <v>215</v>
      </c>
      <c r="S72" s="58">
        <v>215</v>
      </c>
    </row>
    <row r="73" spans="1:19">
      <c r="A73" s="26">
        <f t="shared" si="1"/>
        <v>73</v>
      </c>
      <c r="B73" s="83" t="s">
        <v>714</v>
      </c>
      <c r="C73" s="83"/>
      <c r="D73" s="83" t="s">
        <v>99</v>
      </c>
      <c r="E73" s="83" t="s">
        <v>632</v>
      </c>
      <c r="F73" s="83" t="s">
        <v>600</v>
      </c>
      <c r="G73" s="83" t="s">
        <v>502</v>
      </c>
      <c r="H73" s="84">
        <v>2002</v>
      </c>
      <c r="I73" s="77">
        <v>203</v>
      </c>
      <c r="J73" s="57">
        <v>203</v>
      </c>
      <c r="K73" s="57">
        <v>203</v>
      </c>
      <c r="L73" s="57">
        <v>203</v>
      </c>
      <c r="M73" s="58">
        <v>203</v>
      </c>
      <c r="N73" s="58">
        <v>203</v>
      </c>
      <c r="O73" s="58">
        <v>203</v>
      </c>
      <c r="P73" s="58">
        <v>203</v>
      </c>
      <c r="Q73" s="58">
        <v>203</v>
      </c>
      <c r="R73" s="58">
        <v>203</v>
      </c>
      <c r="S73" s="58">
        <v>203</v>
      </c>
    </row>
    <row r="74" spans="1:19">
      <c r="A74" s="26">
        <f t="shared" si="1"/>
        <v>74</v>
      </c>
      <c r="B74" s="83" t="s">
        <v>715</v>
      </c>
      <c r="C74" s="83"/>
      <c r="D74" s="83" t="s">
        <v>100</v>
      </c>
      <c r="E74" s="83" t="s">
        <v>632</v>
      </c>
      <c r="F74" s="83" t="s">
        <v>600</v>
      </c>
      <c r="G74" s="83" t="s">
        <v>502</v>
      </c>
      <c r="H74" s="84">
        <v>2002</v>
      </c>
      <c r="I74" s="77">
        <v>215</v>
      </c>
      <c r="J74" s="57">
        <v>215</v>
      </c>
      <c r="K74" s="57">
        <v>215</v>
      </c>
      <c r="L74" s="57">
        <v>215</v>
      </c>
      <c r="M74" s="58">
        <v>215</v>
      </c>
      <c r="N74" s="58">
        <v>215</v>
      </c>
      <c r="O74" s="58">
        <v>215</v>
      </c>
      <c r="P74" s="58">
        <v>215</v>
      </c>
      <c r="Q74" s="58">
        <v>215</v>
      </c>
      <c r="R74" s="58">
        <v>215</v>
      </c>
      <c r="S74" s="58">
        <v>215</v>
      </c>
    </row>
    <row r="75" spans="1:19">
      <c r="A75" s="26">
        <f t="shared" si="1"/>
        <v>75</v>
      </c>
      <c r="B75" s="83" t="s">
        <v>716</v>
      </c>
      <c r="C75" s="83"/>
      <c r="D75" s="83" t="s">
        <v>101</v>
      </c>
      <c r="E75" s="83" t="s">
        <v>632</v>
      </c>
      <c r="F75" s="83" t="s">
        <v>600</v>
      </c>
      <c r="G75" s="83" t="s">
        <v>502</v>
      </c>
      <c r="H75" s="84">
        <v>2002</v>
      </c>
      <c r="I75" s="77">
        <v>290</v>
      </c>
      <c r="J75" s="57">
        <v>290</v>
      </c>
      <c r="K75" s="57">
        <v>290</v>
      </c>
      <c r="L75" s="57">
        <v>290</v>
      </c>
      <c r="M75" s="58">
        <v>290</v>
      </c>
      <c r="N75" s="58">
        <v>290</v>
      </c>
      <c r="O75" s="58">
        <v>290</v>
      </c>
      <c r="P75" s="58">
        <v>290</v>
      </c>
      <c r="Q75" s="58">
        <v>290</v>
      </c>
      <c r="R75" s="58">
        <v>290</v>
      </c>
      <c r="S75" s="58">
        <v>290</v>
      </c>
    </row>
    <row r="76" spans="1:19">
      <c r="A76" s="26">
        <f t="shared" si="1"/>
        <v>76</v>
      </c>
      <c r="B76" s="83" t="s">
        <v>803</v>
      </c>
      <c r="C76" s="83"/>
      <c r="D76" s="83" t="s">
        <v>515</v>
      </c>
      <c r="E76" s="83" t="s">
        <v>632</v>
      </c>
      <c r="F76" s="83" t="s">
        <v>600</v>
      </c>
      <c r="G76" s="83" t="s">
        <v>502</v>
      </c>
      <c r="H76" s="84">
        <v>2014</v>
      </c>
      <c r="I76" s="77">
        <v>190</v>
      </c>
      <c r="J76" s="57">
        <v>190</v>
      </c>
      <c r="K76" s="57">
        <v>190</v>
      </c>
      <c r="L76" s="57">
        <v>190</v>
      </c>
      <c r="M76" s="58">
        <v>190</v>
      </c>
      <c r="N76" s="58">
        <v>190</v>
      </c>
      <c r="O76" s="58">
        <v>190</v>
      </c>
      <c r="P76" s="58">
        <v>190</v>
      </c>
      <c r="Q76" s="58">
        <v>190</v>
      </c>
      <c r="R76" s="58">
        <v>190</v>
      </c>
      <c r="S76" s="58">
        <v>190</v>
      </c>
    </row>
    <row r="77" spans="1:19">
      <c r="A77" s="26">
        <f t="shared" si="1"/>
        <v>77</v>
      </c>
      <c r="B77" s="83" t="s">
        <v>718</v>
      </c>
      <c r="C77" s="83"/>
      <c r="D77" s="83" t="s">
        <v>107</v>
      </c>
      <c r="E77" s="83" t="s">
        <v>656</v>
      </c>
      <c r="F77" s="83" t="s">
        <v>600</v>
      </c>
      <c r="G77" s="83" t="s">
        <v>501</v>
      </c>
      <c r="H77" s="84">
        <v>2002</v>
      </c>
      <c r="I77" s="77">
        <v>231</v>
      </c>
      <c r="J77" s="57">
        <v>231</v>
      </c>
      <c r="K77" s="57">
        <v>231</v>
      </c>
      <c r="L77" s="57">
        <v>231</v>
      </c>
      <c r="M77" s="58">
        <v>231</v>
      </c>
      <c r="N77" s="58">
        <v>231</v>
      </c>
      <c r="O77" s="58">
        <v>231</v>
      </c>
      <c r="P77" s="58">
        <v>231</v>
      </c>
      <c r="Q77" s="58">
        <v>231</v>
      </c>
      <c r="R77" s="58">
        <v>231</v>
      </c>
      <c r="S77" s="58">
        <v>231</v>
      </c>
    </row>
    <row r="78" spans="1:19">
      <c r="A78" s="26">
        <f t="shared" si="1"/>
        <v>78</v>
      </c>
      <c r="B78" s="83" t="s">
        <v>717</v>
      </c>
      <c r="C78" s="83"/>
      <c r="D78" s="83" t="s">
        <v>106</v>
      </c>
      <c r="E78" s="83" t="s">
        <v>656</v>
      </c>
      <c r="F78" s="83" t="s">
        <v>600</v>
      </c>
      <c r="G78" s="83" t="s">
        <v>501</v>
      </c>
      <c r="H78" s="84">
        <v>2002</v>
      </c>
      <c r="I78" s="77">
        <v>127</v>
      </c>
      <c r="J78" s="57">
        <v>127</v>
      </c>
      <c r="K78" s="57">
        <v>127</v>
      </c>
      <c r="L78" s="57">
        <v>127</v>
      </c>
      <c r="M78" s="58">
        <v>127</v>
      </c>
      <c r="N78" s="58">
        <v>127</v>
      </c>
      <c r="O78" s="58">
        <v>127</v>
      </c>
      <c r="P78" s="58">
        <v>127</v>
      </c>
      <c r="Q78" s="58">
        <v>127</v>
      </c>
      <c r="R78" s="58">
        <v>127</v>
      </c>
      <c r="S78" s="58">
        <v>127</v>
      </c>
    </row>
    <row r="79" spans="1:19">
      <c r="A79" s="26">
        <f t="shared" si="1"/>
        <v>79</v>
      </c>
      <c r="B79" s="83" t="s">
        <v>580</v>
      </c>
      <c r="C79" s="83"/>
      <c r="D79" s="83" t="s">
        <v>516</v>
      </c>
      <c r="E79" s="83" t="s">
        <v>665</v>
      </c>
      <c r="F79" s="83" t="s">
        <v>600</v>
      </c>
      <c r="G79" s="83" t="s">
        <v>503</v>
      </c>
      <c r="H79" s="84">
        <v>2014</v>
      </c>
      <c r="I79" s="77">
        <v>180</v>
      </c>
      <c r="J79" s="57">
        <v>180</v>
      </c>
      <c r="K79" s="57">
        <v>180</v>
      </c>
      <c r="L79" s="57">
        <v>180</v>
      </c>
      <c r="M79" s="58">
        <v>180</v>
      </c>
      <c r="N79" s="58">
        <v>180</v>
      </c>
      <c r="O79" s="58">
        <v>180</v>
      </c>
      <c r="P79" s="58">
        <v>180</v>
      </c>
      <c r="Q79" s="58">
        <v>180</v>
      </c>
      <c r="R79" s="58">
        <v>180</v>
      </c>
      <c r="S79" s="58">
        <v>180</v>
      </c>
    </row>
    <row r="80" spans="1:19">
      <c r="A80" s="26">
        <f t="shared" si="1"/>
        <v>80</v>
      </c>
      <c r="B80" s="83" t="s">
        <v>581</v>
      </c>
      <c r="C80" s="83"/>
      <c r="D80" s="83" t="s">
        <v>517</v>
      </c>
      <c r="E80" s="83" t="s">
        <v>665</v>
      </c>
      <c r="F80" s="83" t="s">
        <v>600</v>
      </c>
      <c r="G80" s="83" t="s">
        <v>503</v>
      </c>
      <c r="H80" s="84">
        <v>2014</v>
      </c>
      <c r="I80" s="77">
        <v>180</v>
      </c>
      <c r="J80" s="57">
        <v>180</v>
      </c>
      <c r="K80" s="57">
        <v>180</v>
      </c>
      <c r="L80" s="57">
        <v>180</v>
      </c>
      <c r="M80" s="58">
        <v>180</v>
      </c>
      <c r="N80" s="58">
        <v>180</v>
      </c>
      <c r="O80" s="58">
        <v>180</v>
      </c>
      <c r="P80" s="58">
        <v>180</v>
      </c>
      <c r="Q80" s="58">
        <v>180</v>
      </c>
      <c r="R80" s="58">
        <v>180</v>
      </c>
      <c r="S80" s="58">
        <v>180</v>
      </c>
    </row>
    <row r="81" spans="1:19">
      <c r="A81" s="26">
        <f t="shared" si="1"/>
        <v>81</v>
      </c>
      <c r="B81" s="83" t="s">
        <v>582</v>
      </c>
      <c r="C81" s="83"/>
      <c r="D81" s="83" t="s">
        <v>518</v>
      </c>
      <c r="E81" s="83" t="s">
        <v>665</v>
      </c>
      <c r="F81" s="83" t="s">
        <v>600</v>
      </c>
      <c r="G81" s="83" t="s">
        <v>503</v>
      </c>
      <c r="H81" s="84">
        <v>2014</v>
      </c>
      <c r="I81" s="77">
        <v>194</v>
      </c>
      <c r="J81" s="57">
        <v>194</v>
      </c>
      <c r="K81" s="57">
        <v>194</v>
      </c>
      <c r="L81" s="57">
        <v>194</v>
      </c>
      <c r="M81" s="58">
        <v>194</v>
      </c>
      <c r="N81" s="58">
        <v>194</v>
      </c>
      <c r="O81" s="58">
        <v>194</v>
      </c>
      <c r="P81" s="58">
        <v>194</v>
      </c>
      <c r="Q81" s="58">
        <v>194</v>
      </c>
      <c r="R81" s="58">
        <v>194</v>
      </c>
      <c r="S81" s="58">
        <v>194</v>
      </c>
    </row>
    <row r="82" spans="1:19">
      <c r="A82" s="26">
        <f t="shared" si="1"/>
        <v>82</v>
      </c>
      <c r="B82" s="83" t="s">
        <v>719</v>
      </c>
      <c r="C82" s="83"/>
      <c r="D82" s="83" t="s">
        <v>114</v>
      </c>
      <c r="E82" s="83" t="s">
        <v>627</v>
      </c>
      <c r="F82" s="83" t="s">
        <v>600</v>
      </c>
      <c r="G82" s="83" t="s">
        <v>501</v>
      </c>
      <c r="H82" s="84">
        <v>2003</v>
      </c>
      <c r="I82" s="77">
        <v>192</v>
      </c>
      <c r="J82" s="57">
        <v>192</v>
      </c>
      <c r="K82" s="57">
        <v>192</v>
      </c>
      <c r="L82" s="57">
        <v>192</v>
      </c>
      <c r="M82" s="58">
        <v>192</v>
      </c>
      <c r="N82" s="58">
        <v>192</v>
      </c>
      <c r="O82" s="58">
        <v>192</v>
      </c>
      <c r="P82" s="58">
        <v>192</v>
      </c>
      <c r="Q82" s="58">
        <v>192</v>
      </c>
      <c r="R82" s="58">
        <v>192</v>
      </c>
      <c r="S82" s="58">
        <v>192</v>
      </c>
    </row>
    <row r="83" spans="1:19">
      <c r="A83" s="26">
        <f t="shared" si="1"/>
        <v>83</v>
      </c>
      <c r="B83" s="83" t="s">
        <v>720</v>
      </c>
      <c r="C83" s="83"/>
      <c r="D83" s="83" t="s">
        <v>115</v>
      </c>
      <c r="E83" s="83" t="s">
        <v>627</v>
      </c>
      <c r="F83" s="83" t="s">
        <v>600</v>
      </c>
      <c r="G83" s="83" t="s">
        <v>501</v>
      </c>
      <c r="H83" s="84">
        <v>2003</v>
      </c>
      <c r="I83" s="77">
        <v>184</v>
      </c>
      <c r="J83" s="57">
        <v>184</v>
      </c>
      <c r="K83" s="57">
        <v>184</v>
      </c>
      <c r="L83" s="57">
        <v>184</v>
      </c>
      <c r="M83" s="58">
        <v>184</v>
      </c>
      <c r="N83" s="58">
        <v>184</v>
      </c>
      <c r="O83" s="58">
        <v>184</v>
      </c>
      <c r="P83" s="58">
        <v>184</v>
      </c>
      <c r="Q83" s="58">
        <v>184</v>
      </c>
      <c r="R83" s="58">
        <v>184</v>
      </c>
      <c r="S83" s="58">
        <v>184</v>
      </c>
    </row>
    <row r="84" spans="1:19">
      <c r="A84" s="26">
        <f t="shared" si="1"/>
        <v>84</v>
      </c>
      <c r="B84" s="83" t="s">
        <v>721</v>
      </c>
      <c r="C84" s="83"/>
      <c r="D84" s="83" t="s">
        <v>116</v>
      </c>
      <c r="E84" s="83" t="s">
        <v>627</v>
      </c>
      <c r="F84" s="83" t="s">
        <v>600</v>
      </c>
      <c r="G84" s="83" t="s">
        <v>501</v>
      </c>
      <c r="H84" s="84">
        <v>2003</v>
      </c>
      <c r="I84" s="77">
        <v>184</v>
      </c>
      <c r="J84" s="57">
        <v>184</v>
      </c>
      <c r="K84" s="57">
        <v>184</v>
      </c>
      <c r="L84" s="57">
        <v>184</v>
      </c>
      <c r="M84" s="58">
        <v>184</v>
      </c>
      <c r="N84" s="58">
        <v>184</v>
      </c>
      <c r="O84" s="58">
        <v>184</v>
      </c>
      <c r="P84" s="58">
        <v>184</v>
      </c>
      <c r="Q84" s="58">
        <v>184</v>
      </c>
      <c r="R84" s="58">
        <v>184</v>
      </c>
      <c r="S84" s="58">
        <v>184</v>
      </c>
    </row>
    <row r="85" spans="1:19">
      <c r="A85" s="26">
        <f t="shared" si="1"/>
        <v>85</v>
      </c>
      <c r="B85" s="83" t="s">
        <v>722</v>
      </c>
      <c r="C85" s="83"/>
      <c r="D85" s="83" t="s">
        <v>117</v>
      </c>
      <c r="E85" s="83" t="s">
        <v>627</v>
      </c>
      <c r="F85" s="83" t="s">
        <v>600</v>
      </c>
      <c r="G85" s="83" t="s">
        <v>501</v>
      </c>
      <c r="H85" s="84">
        <v>2003</v>
      </c>
      <c r="I85" s="77">
        <v>192</v>
      </c>
      <c r="J85" s="57">
        <v>192</v>
      </c>
      <c r="K85" s="57">
        <v>192</v>
      </c>
      <c r="L85" s="57">
        <v>192</v>
      </c>
      <c r="M85" s="58">
        <v>192</v>
      </c>
      <c r="N85" s="58">
        <v>192</v>
      </c>
      <c r="O85" s="58">
        <v>192</v>
      </c>
      <c r="P85" s="58">
        <v>192</v>
      </c>
      <c r="Q85" s="58">
        <v>192</v>
      </c>
      <c r="R85" s="58">
        <v>192</v>
      </c>
      <c r="S85" s="58">
        <v>192</v>
      </c>
    </row>
    <row r="86" spans="1:19">
      <c r="A86" s="26">
        <f t="shared" si="1"/>
        <v>86</v>
      </c>
      <c r="B86" s="83" t="s">
        <v>723</v>
      </c>
      <c r="C86" s="83"/>
      <c r="D86" s="83" t="s">
        <v>118</v>
      </c>
      <c r="E86" s="83" t="s">
        <v>627</v>
      </c>
      <c r="F86" s="83" t="s">
        <v>600</v>
      </c>
      <c r="G86" s="83" t="s">
        <v>501</v>
      </c>
      <c r="H86" s="84">
        <v>2003</v>
      </c>
      <c r="I86" s="77">
        <v>184</v>
      </c>
      <c r="J86" s="57">
        <v>184</v>
      </c>
      <c r="K86" s="57">
        <v>184</v>
      </c>
      <c r="L86" s="57">
        <v>184</v>
      </c>
      <c r="M86" s="58">
        <v>184</v>
      </c>
      <c r="N86" s="58">
        <v>184</v>
      </c>
      <c r="O86" s="58">
        <v>184</v>
      </c>
      <c r="P86" s="58">
        <v>184</v>
      </c>
      <c r="Q86" s="58">
        <v>184</v>
      </c>
      <c r="R86" s="58">
        <v>184</v>
      </c>
      <c r="S86" s="58">
        <v>184</v>
      </c>
    </row>
    <row r="87" spans="1:19">
      <c r="A87" s="26">
        <f t="shared" si="1"/>
        <v>87</v>
      </c>
      <c r="B87" s="83" t="s">
        <v>724</v>
      </c>
      <c r="C87" s="83"/>
      <c r="D87" s="83" t="s">
        <v>119</v>
      </c>
      <c r="E87" s="83" t="s">
        <v>627</v>
      </c>
      <c r="F87" s="83" t="s">
        <v>600</v>
      </c>
      <c r="G87" s="83" t="s">
        <v>501</v>
      </c>
      <c r="H87" s="84">
        <v>2003</v>
      </c>
      <c r="I87" s="77">
        <v>184</v>
      </c>
      <c r="J87" s="57">
        <v>184</v>
      </c>
      <c r="K87" s="57">
        <v>184</v>
      </c>
      <c r="L87" s="57">
        <v>184</v>
      </c>
      <c r="M87" s="58">
        <v>184</v>
      </c>
      <c r="N87" s="58">
        <v>184</v>
      </c>
      <c r="O87" s="58">
        <v>184</v>
      </c>
      <c r="P87" s="58">
        <v>184</v>
      </c>
      <c r="Q87" s="58">
        <v>184</v>
      </c>
      <c r="R87" s="58">
        <v>184</v>
      </c>
      <c r="S87" s="58">
        <v>184</v>
      </c>
    </row>
    <row r="88" spans="1:19">
      <c r="A88" s="26">
        <f t="shared" si="1"/>
        <v>88</v>
      </c>
      <c r="B88" s="83" t="s">
        <v>725</v>
      </c>
      <c r="C88" s="83"/>
      <c r="D88" s="83" t="s">
        <v>120</v>
      </c>
      <c r="E88" s="83" t="s">
        <v>627</v>
      </c>
      <c r="F88" s="83" t="s">
        <v>600</v>
      </c>
      <c r="G88" s="83" t="s">
        <v>501</v>
      </c>
      <c r="H88" s="84">
        <v>2003</v>
      </c>
      <c r="I88" s="77">
        <v>420</v>
      </c>
      <c r="J88" s="57">
        <v>420</v>
      </c>
      <c r="K88" s="57">
        <v>420</v>
      </c>
      <c r="L88" s="57">
        <v>420</v>
      </c>
      <c r="M88" s="58">
        <v>420</v>
      </c>
      <c r="N88" s="58">
        <v>420</v>
      </c>
      <c r="O88" s="58">
        <v>420</v>
      </c>
      <c r="P88" s="58">
        <v>420</v>
      </c>
      <c r="Q88" s="58">
        <v>420</v>
      </c>
      <c r="R88" s="58">
        <v>420</v>
      </c>
      <c r="S88" s="58">
        <v>420</v>
      </c>
    </row>
    <row r="89" spans="1:19">
      <c r="A89" s="26">
        <f t="shared" si="1"/>
        <v>89</v>
      </c>
      <c r="B89" s="83" t="s">
        <v>726</v>
      </c>
      <c r="C89" s="83"/>
      <c r="D89" s="83" t="s">
        <v>121</v>
      </c>
      <c r="E89" s="83" t="s">
        <v>627</v>
      </c>
      <c r="F89" s="83" t="s">
        <v>600</v>
      </c>
      <c r="G89" s="83" t="s">
        <v>501</v>
      </c>
      <c r="H89" s="84">
        <v>2003</v>
      </c>
      <c r="I89" s="77">
        <v>420</v>
      </c>
      <c r="J89" s="57">
        <v>420</v>
      </c>
      <c r="K89" s="57">
        <v>420</v>
      </c>
      <c r="L89" s="57">
        <v>420</v>
      </c>
      <c r="M89" s="58">
        <v>420</v>
      </c>
      <c r="N89" s="58">
        <v>420</v>
      </c>
      <c r="O89" s="58">
        <v>420</v>
      </c>
      <c r="P89" s="58">
        <v>420</v>
      </c>
      <c r="Q89" s="58">
        <v>420</v>
      </c>
      <c r="R89" s="58">
        <v>420</v>
      </c>
      <c r="S89" s="58">
        <v>420</v>
      </c>
    </row>
    <row r="90" spans="1:19">
      <c r="A90" s="26">
        <f t="shared" si="1"/>
        <v>90</v>
      </c>
      <c r="B90" s="83" t="s">
        <v>727</v>
      </c>
      <c r="C90" s="83"/>
      <c r="D90" s="83" t="s">
        <v>122</v>
      </c>
      <c r="E90" s="83" t="s">
        <v>650</v>
      </c>
      <c r="F90" s="83" t="s">
        <v>600</v>
      </c>
      <c r="G90" s="83" t="s">
        <v>501</v>
      </c>
      <c r="H90" s="84">
        <v>2002</v>
      </c>
      <c r="I90" s="77">
        <v>160.69999999999999</v>
      </c>
      <c r="J90" s="57">
        <v>160.69999999999999</v>
      </c>
      <c r="K90" s="57">
        <v>160.69999999999999</v>
      </c>
      <c r="L90" s="57">
        <v>160.69999999999999</v>
      </c>
      <c r="M90" s="58">
        <v>160.69999999999999</v>
      </c>
      <c r="N90" s="58">
        <v>160.69999999999999</v>
      </c>
      <c r="O90" s="58">
        <v>160.69999999999999</v>
      </c>
      <c r="P90" s="58">
        <v>160.69999999999999</v>
      </c>
      <c r="Q90" s="58">
        <v>160.69999999999999</v>
      </c>
      <c r="R90" s="58">
        <v>160.69999999999999</v>
      </c>
      <c r="S90" s="58">
        <v>160.69999999999999</v>
      </c>
    </row>
    <row r="91" spans="1:19">
      <c r="A91" s="26">
        <f t="shared" si="1"/>
        <v>91</v>
      </c>
      <c r="B91" s="83" t="s">
        <v>728</v>
      </c>
      <c r="C91" s="83"/>
      <c r="D91" s="83" t="s">
        <v>123</v>
      </c>
      <c r="E91" s="83" t="s">
        <v>650</v>
      </c>
      <c r="F91" s="83" t="s">
        <v>600</v>
      </c>
      <c r="G91" s="83" t="s">
        <v>501</v>
      </c>
      <c r="H91" s="84">
        <v>2002</v>
      </c>
      <c r="I91" s="77">
        <v>160.69999999999999</v>
      </c>
      <c r="J91" s="57">
        <v>160.69999999999999</v>
      </c>
      <c r="K91" s="57">
        <v>160.69999999999999</v>
      </c>
      <c r="L91" s="57">
        <v>160.69999999999999</v>
      </c>
      <c r="M91" s="58">
        <v>160.69999999999999</v>
      </c>
      <c r="N91" s="58">
        <v>160.69999999999999</v>
      </c>
      <c r="O91" s="58">
        <v>160.69999999999999</v>
      </c>
      <c r="P91" s="58">
        <v>160.69999999999999</v>
      </c>
      <c r="Q91" s="58">
        <v>160.69999999999999</v>
      </c>
      <c r="R91" s="58">
        <v>160.69999999999999</v>
      </c>
      <c r="S91" s="58">
        <v>160.69999999999999</v>
      </c>
    </row>
    <row r="92" spans="1:19">
      <c r="A92" s="26">
        <f t="shared" si="1"/>
        <v>92</v>
      </c>
      <c r="B92" s="83" t="s">
        <v>729</v>
      </c>
      <c r="C92" s="83"/>
      <c r="D92" s="83" t="s">
        <v>124</v>
      </c>
      <c r="E92" s="83" t="s">
        <v>650</v>
      </c>
      <c r="F92" s="83" t="s">
        <v>600</v>
      </c>
      <c r="G92" s="83" t="s">
        <v>501</v>
      </c>
      <c r="H92" s="84">
        <v>2002</v>
      </c>
      <c r="I92" s="77">
        <v>179.8</v>
      </c>
      <c r="J92" s="57">
        <v>179.8</v>
      </c>
      <c r="K92" s="57">
        <v>179.8</v>
      </c>
      <c r="L92" s="57">
        <v>179.8</v>
      </c>
      <c r="M92" s="58">
        <v>179.8</v>
      </c>
      <c r="N92" s="58">
        <v>179.8</v>
      </c>
      <c r="O92" s="58">
        <v>179.8</v>
      </c>
      <c r="P92" s="58">
        <v>179.8</v>
      </c>
      <c r="Q92" s="58">
        <v>179.8</v>
      </c>
      <c r="R92" s="58">
        <v>179.8</v>
      </c>
      <c r="S92" s="58">
        <v>179.8</v>
      </c>
    </row>
    <row r="93" spans="1:19">
      <c r="A93" s="26">
        <f t="shared" si="1"/>
        <v>93</v>
      </c>
      <c r="B93" s="83" t="s">
        <v>730</v>
      </c>
      <c r="C93" s="83"/>
      <c r="D93" s="83" t="s">
        <v>125</v>
      </c>
      <c r="E93" s="83" t="s">
        <v>650</v>
      </c>
      <c r="F93" s="83" t="s">
        <v>600</v>
      </c>
      <c r="G93" s="83" t="s">
        <v>501</v>
      </c>
      <c r="H93" s="84">
        <v>2002</v>
      </c>
      <c r="I93" s="77">
        <v>161.1</v>
      </c>
      <c r="J93" s="57">
        <v>161.1</v>
      </c>
      <c r="K93" s="57">
        <v>161.1</v>
      </c>
      <c r="L93" s="57">
        <v>161.1</v>
      </c>
      <c r="M93" s="58">
        <v>161.1</v>
      </c>
      <c r="N93" s="58">
        <v>161.1</v>
      </c>
      <c r="O93" s="58">
        <v>161.1</v>
      </c>
      <c r="P93" s="58">
        <v>161.1</v>
      </c>
      <c r="Q93" s="58">
        <v>161.1</v>
      </c>
      <c r="R93" s="58">
        <v>161.1</v>
      </c>
      <c r="S93" s="58">
        <v>161.1</v>
      </c>
    </row>
    <row r="94" spans="1:19">
      <c r="A94" s="26">
        <f t="shared" si="1"/>
        <v>94</v>
      </c>
      <c r="B94" s="83" t="s">
        <v>731</v>
      </c>
      <c r="C94" s="83"/>
      <c r="D94" s="83" t="s">
        <v>126</v>
      </c>
      <c r="E94" s="83" t="s">
        <v>650</v>
      </c>
      <c r="F94" s="83" t="s">
        <v>600</v>
      </c>
      <c r="G94" s="83" t="s">
        <v>501</v>
      </c>
      <c r="H94" s="84">
        <v>2002</v>
      </c>
      <c r="I94" s="77">
        <v>161.1</v>
      </c>
      <c r="J94" s="57">
        <v>161.1</v>
      </c>
      <c r="K94" s="57">
        <v>161.1</v>
      </c>
      <c r="L94" s="57">
        <v>161.1</v>
      </c>
      <c r="M94" s="58">
        <v>161.1</v>
      </c>
      <c r="N94" s="58">
        <v>161.1</v>
      </c>
      <c r="O94" s="58">
        <v>161.1</v>
      </c>
      <c r="P94" s="58">
        <v>161.1</v>
      </c>
      <c r="Q94" s="58">
        <v>161.1</v>
      </c>
      <c r="R94" s="58">
        <v>161.1</v>
      </c>
      <c r="S94" s="58">
        <v>161.1</v>
      </c>
    </row>
    <row r="95" spans="1:19">
      <c r="A95" s="26">
        <f t="shared" si="1"/>
        <v>95</v>
      </c>
      <c r="B95" s="83" t="s">
        <v>732</v>
      </c>
      <c r="C95" s="83"/>
      <c r="D95" s="83" t="s">
        <v>127</v>
      </c>
      <c r="E95" s="83" t="s">
        <v>650</v>
      </c>
      <c r="F95" s="83" t="s">
        <v>600</v>
      </c>
      <c r="G95" s="83" t="s">
        <v>501</v>
      </c>
      <c r="H95" s="84">
        <v>2002</v>
      </c>
      <c r="I95" s="77">
        <v>179.7</v>
      </c>
      <c r="J95" s="57">
        <v>179.7</v>
      </c>
      <c r="K95" s="57">
        <v>179.7</v>
      </c>
      <c r="L95" s="57">
        <v>179.7</v>
      </c>
      <c r="M95" s="58">
        <v>179.7</v>
      </c>
      <c r="N95" s="58">
        <v>179.7</v>
      </c>
      <c r="O95" s="58">
        <v>179.7</v>
      </c>
      <c r="P95" s="58">
        <v>179.7</v>
      </c>
      <c r="Q95" s="58">
        <v>179.7</v>
      </c>
      <c r="R95" s="58">
        <v>179.7</v>
      </c>
      <c r="S95" s="58">
        <v>179.7</v>
      </c>
    </row>
    <row r="96" spans="1:19">
      <c r="A96" s="26">
        <f t="shared" si="1"/>
        <v>96</v>
      </c>
      <c r="B96" s="83" t="s">
        <v>1608</v>
      </c>
      <c r="C96" s="83"/>
      <c r="D96" s="83" t="s">
        <v>1609</v>
      </c>
      <c r="E96" s="83" t="s">
        <v>638</v>
      </c>
      <c r="F96" s="83" t="s">
        <v>600</v>
      </c>
      <c r="G96" s="83" t="s">
        <v>1043</v>
      </c>
      <c r="H96" s="84">
        <v>2000</v>
      </c>
      <c r="I96" s="77">
        <v>158</v>
      </c>
      <c r="J96" s="57">
        <v>158</v>
      </c>
      <c r="K96" s="57">
        <v>158</v>
      </c>
      <c r="L96" s="57">
        <v>158</v>
      </c>
      <c r="M96" s="58">
        <v>158</v>
      </c>
      <c r="N96" s="58">
        <v>158</v>
      </c>
      <c r="O96" s="58">
        <v>158</v>
      </c>
      <c r="P96" s="58">
        <v>158</v>
      </c>
      <c r="Q96" s="58">
        <v>158</v>
      </c>
      <c r="R96" s="58">
        <v>158</v>
      </c>
      <c r="S96" s="58">
        <v>158</v>
      </c>
    </row>
    <row r="97" spans="1:19">
      <c r="A97" s="26">
        <f t="shared" si="1"/>
        <v>97</v>
      </c>
      <c r="B97" s="83" t="s">
        <v>1610</v>
      </c>
      <c r="C97" s="83"/>
      <c r="D97" s="83" t="s">
        <v>1611</v>
      </c>
      <c r="E97" s="83" t="s">
        <v>638</v>
      </c>
      <c r="F97" s="83" t="s">
        <v>600</v>
      </c>
      <c r="G97" s="83" t="s">
        <v>1043</v>
      </c>
      <c r="H97" s="84">
        <v>2000</v>
      </c>
      <c r="I97" s="77">
        <v>158</v>
      </c>
      <c r="J97" s="57">
        <v>158</v>
      </c>
      <c r="K97" s="57">
        <v>158</v>
      </c>
      <c r="L97" s="57">
        <v>158</v>
      </c>
      <c r="M97" s="58">
        <v>158</v>
      </c>
      <c r="N97" s="58">
        <v>158</v>
      </c>
      <c r="O97" s="58">
        <v>158</v>
      </c>
      <c r="P97" s="58">
        <v>158</v>
      </c>
      <c r="Q97" s="58">
        <v>158</v>
      </c>
      <c r="R97" s="58">
        <v>158</v>
      </c>
      <c r="S97" s="58">
        <v>158</v>
      </c>
    </row>
    <row r="98" spans="1:19">
      <c r="A98" s="26">
        <f t="shared" si="1"/>
        <v>98</v>
      </c>
      <c r="B98" s="83" t="s">
        <v>1612</v>
      </c>
      <c r="C98" s="83"/>
      <c r="D98" s="83" t="s">
        <v>1613</v>
      </c>
      <c r="E98" s="83" t="s">
        <v>638</v>
      </c>
      <c r="F98" s="83" t="s">
        <v>600</v>
      </c>
      <c r="G98" s="83" t="s">
        <v>1043</v>
      </c>
      <c r="H98" s="84">
        <v>2000</v>
      </c>
      <c r="I98" s="77">
        <v>75</v>
      </c>
      <c r="J98" s="57">
        <v>75</v>
      </c>
      <c r="K98" s="57">
        <v>75</v>
      </c>
      <c r="L98" s="57">
        <v>75</v>
      </c>
      <c r="M98" s="58">
        <v>75</v>
      </c>
      <c r="N98" s="58">
        <v>75</v>
      </c>
      <c r="O98" s="58">
        <v>75</v>
      </c>
      <c r="P98" s="58">
        <v>75</v>
      </c>
      <c r="Q98" s="58">
        <v>75</v>
      </c>
      <c r="R98" s="58">
        <v>75</v>
      </c>
      <c r="S98" s="58">
        <v>75</v>
      </c>
    </row>
    <row r="99" spans="1:19">
      <c r="A99" s="26">
        <f t="shared" si="1"/>
        <v>99</v>
      </c>
      <c r="B99" s="83" t="s">
        <v>1138</v>
      </c>
      <c r="C99" s="83"/>
      <c r="D99" s="83" t="s">
        <v>141</v>
      </c>
      <c r="E99" s="83" t="s">
        <v>668</v>
      </c>
      <c r="F99" s="83" t="s">
        <v>600</v>
      </c>
      <c r="G99" s="83" t="s">
        <v>503</v>
      </c>
      <c r="H99" s="84">
        <v>2000</v>
      </c>
      <c r="I99" s="77">
        <v>167</v>
      </c>
      <c r="J99" s="57">
        <v>167</v>
      </c>
      <c r="K99" s="57">
        <v>167</v>
      </c>
      <c r="L99" s="57">
        <v>167</v>
      </c>
      <c r="M99" s="58">
        <v>167</v>
      </c>
      <c r="N99" s="58">
        <v>167</v>
      </c>
      <c r="O99" s="58">
        <v>167</v>
      </c>
      <c r="P99" s="58">
        <v>167</v>
      </c>
      <c r="Q99" s="58">
        <v>167</v>
      </c>
      <c r="R99" s="58">
        <v>167</v>
      </c>
      <c r="S99" s="58">
        <v>167</v>
      </c>
    </row>
    <row r="100" spans="1:19">
      <c r="A100" s="26">
        <f t="shared" si="1"/>
        <v>100</v>
      </c>
      <c r="B100" s="83" t="s">
        <v>1139</v>
      </c>
      <c r="C100" s="83"/>
      <c r="D100" s="83" t="s">
        <v>142</v>
      </c>
      <c r="E100" s="83" t="s">
        <v>668</v>
      </c>
      <c r="F100" s="83" t="s">
        <v>600</v>
      </c>
      <c r="G100" s="83" t="s">
        <v>503</v>
      </c>
      <c r="H100" s="84">
        <v>2000</v>
      </c>
      <c r="I100" s="77">
        <v>167</v>
      </c>
      <c r="J100" s="57">
        <v>167</v>
      </c>
      <c r="K100" s="57">
        <v>167</v>
      </c>
      <c r="L100" s="57">
        <v>167</v>
      </c>
      <c r="M100" s="58">
        <v>167</v>
      </c>
      <c r="N100" s="58">
        <v>167</v>
      </c>
      <c r="O100" s="58">
        <v>167</v>
      </c>
      <c r="P100" s="58">
        <v>167</v>
      </c>
      <c r="Q100" s="58">
        <v>167</v>
      </c>
      <c r="R100" s="58">
        <v>167</v>
      </c>
      <c r="S100" s="58">
        <v>167</v>
      </c>
    </row>
    <row r="101" spans="1:19">
      <c r="A101" s="26">
        <f t="shared" si="1"/>
        <v>101</v>
      </c>
      <c r="B101" s="83" t="s">
        <v>1140</v>
      </c>
      <c r="C101" s="83"/>
      <c r="D101" s="83" t="s">
        <v>143</v>
      </c>
      <c r="E101" s="83" t="s">
        <v>668</v>
      </c>
      <c r="F101" s="83" t="s">
        <v>600</v>
      </c>
      <c r="G101" s="83" t="s">
        <v>503</v>
      </c>
      <c r="H101" s="84">
        <v>2000</v>
      </c>
      <c r="I101" s="77">
        <v>167</v>
      </c>
      <c r="J101" s="57">
        <v>167</v>
      </c>
      <c r="K101" s="57">
        <v>167</v>
      </c>
      <c r="L101" s="57">
        <v>167</v>
      </c>
      <c r="M101" s="58">
        <v>167</v>
      </c>
      <c r="N101" s="58">
        <v>167</v>
      </c>
      <c r="O101" s="58">
        <v>167</v>
      </c>
      <c r="P101" s="58">
        <v>167</v>
      </c>
      <c r="Q101" s="58">
        <v>167</v>
      </c>
      <c r="R101" s="58">
        <v>167</v>
      </c>
      <c r="S101" s="58">
        <v>167</v>
      </c>
    </row>
    <row r="102" spans="1:19">
      <c r="A102" s="26">
        <f t="shared" si="1"/>
        <v>102</v>
      </c>
      <c r="B102" s="83" t="s">
        <v>1141</v>
      </c>
      <c r="C102" s="83"/>
      <c r="D102" s="83" t="s">
        <v>144</v>
      </c>
      <c r="E102" s="83" t="s">
        <v>668</v>
      </c>
      <c r="F102" s="83" t="s">
        <v>600</v>
      </c>
      <c r="G102" s="83" t="s">
        <v>503</v>
      </c>
      <c r="H102" s="84">
        <v>2000</v>
      </c>
      <c r="I102" s="77">
        <v>167</v>
      </c>
      <c r="J102" s="57">
        <v>167</v>
      </c>
      <c r="K102" s="57">
        <v>167</v>
      </c>
      <c r="L102" s="57">
        <v>167</v>
      </c>
      <c r="M102" s="58">
        <v>167</v>
      </c>
      <c r="N102" s="58">
        <v>167</v>
      </c>
      <c r="O102" s="58">
        <v>167</v>
      </c>
      <c r="P102" s="58">
        <v>167</v>
      </c>
      <c r="Q102" s="58">
        <v>167</v>
      </c>
      <c r="R102" s="58">
        <v>167</v>
      </c>
      <c r="S102" s="58">
        <v>167</v>
      </c>
    </row>
    <row r="103" spans="1:19">
      <c r="A103" s="26">
        <f t="shared" si="1"/>
        <v>103</v>
      </c>
      <c r="B103" s="83" t="s">
        <v>1142</v>
      </c>
      <c r="C103" s="83"/>
      <c r="D103" s="83" t="s">
        <v>145</v>
      </c>
      <c r="E103" s="83" t="s">
        <v>668</v>
      </c>
      <c r="F103" s="83" t="s">
        <v>600</v>
      </c>
      <c r="G103" s="83" t="s">
        <v>503</v>
      </c>
      <c r="H103" s="84">
        <v>2000</v>
      </c>
      <c r="I103" s="77">
        <v>203</v>
      </c>
      <c r="J103" s="57">
        <v>203</v>
      </c>
      <c r="K103" s="57">
        <v>203</v>
      </c>
      <c r="L103" s="57">
        <v>203</v>
      </c>
      <c r="M103" s="58">
        <v>203</v>
      </c>
      <c r="N103" s="58">
        <v>203</v>
      </c>
      <c r="O103" s="58">
        <v>203</v>
      </c>
      <c r="P103" s="58">
        <v>203</v>
      </c>
      <c r="Q103" s="58">
        <v>203</v>
      </c>
      <c r="R103" s="58">
        <v>203</v>
      </c>
      <c r="S103" s="58">
        <v>203</v>
      </c>
    </row>
    <row r="104" spans="1:19">
      <c r="A104" s="26">
        <f t="shared" si="1"/>
        <v>104</v>
      </c>
      <c r="B104" s="83" t="s">
        <v>1143</v>
      </c>
      <c r="C104" s="83"/>
      <c r="D104" s="83" t="s">
        <v>146</v>
      </c>
      <c r="E104" s="83" t="s">
        <v>668</v>
      </c>
      <c r="F104" s="83" t="s">
        <v>600</v>
      </c>
      <c r="G104" s="83" t="s">
        <v>503</v>
      </c>
      <c r="H104" s="84">
        <v>2000</v>
      </c>
      <c r="I104" s="77">
        <v>203</v>
      </c>
      <c r="J104" s="57">
        <v>203</v>
      </c>
      <c r="K104" s="57">
        <v>203</v>
      </c>
      <c r="L104" s="57">
        <v>203</v>
      </c>
      <c r="M104" s="58">
        <v>203</v>
      </c>
      <c r="N104" s="58">
        <v>203</v>
      </c>
      <c r="O104" s="58">
        <v>203</v>
      </c>
      <c r="P104" s="58">
        <v>203</v>
      </c>
      <c r="Q104" s="58">
        <v>203</v>
      </c>
      <c r="R104" s="58">
        <v>203</v>
      </c>
      <c r="S104" s="58">
        <v>203</v>
      </c>
    </row>
    <row r="105" spans="1:19">
      <c r="A105" s="26">
        <f t="shared" si="1"/>
        <v>105</v>
      </c>
      <c r="B105" s="83" t="s">
        <v>733</v>
      </c>
      <c r="C105" s="83"/>
      <c r="D105" s="83" t="s">
        <v>150</v>
      </c>
      <c r="E105" s="83" t="s">
        <v>675</v>
      </c>
      <c r="F105" s="83" t="s">
        <v>600</v>
      </c>
      <c r="G105" s="83" t="s">
        <v>503</v>
      </c>
      <c r="H105" s="84">
        <v>2002</v>
      </c>
      <c r="I105" s="77">
        <v>260</v>
      </c>
      <c r="J105" s="57">
        <v>260</v>
      </c>
      <c r="K105" s="57">
        <v>260</v>
      </c>
      <c r="L105" s="57">
        <v>260</v>
      </c>
      <c r="M105" s="58">
        <v>260</v>
      </c>
      <c r="N105" s="58">
        <v>260</v>
      </c>
      <c r="O105" s="58">
        <v>260</v>
      </c>
      <c r="P105" s="58">
        <v>260</v>
      </c>
      <c r="Q105" s="58">
        <v>260</v>
      </c>
      <c r="R105" s="58">
        <v>260</v>
      </c>
      <c r="S105" s="58">
        <v>260</v>
      </c>
    </row>
    <row r="106" spans="1:19">
      <c r="A106" s="26">
        <f t="shared" si="1"/>
        <v>106</v>
      </c>
      <c r="B106" s="83" t="s">
        <v>734</v>
      </c>
      <c r="C106" s="83"/>
      <c r="D106" s="83" t="s">
        <v>151</v>
      </c>
      <c r="E106" s="83" t="s">
        <v>675</v>
      </c>
      <c r="F106" s="83" t="s">
        <v>600</v>
      </c>
      <c r="G106" s="83" t="s">
        <v>503</v>
      </c>
      <c r="H106" s="84">
        <v>2002</v>
      </c>
      <c r="I106" s="77">
        <v>260</v>
      </c>
      <c r="J106" s="57">
        <v>260</v>
      </c>
      <c r="K106" s="57">
        <v>260</v>
      </c>
      <c r="L106" s="57">
        <v>260</v>
      </c>
      <c r="M106" s="58">
        <v>260</v>
      </c>
      <c r="N106" s="58">
        <v>260</v>
      </c>
      <c r="O106" s="58">
        <v>260</v>
      </c>
      <c r="P106" s="58">
        <v>260</v>
      </c>
      <c r="Q106" s="58">
        <v>260</v>
      </c>
      <c r="R106" s="58">
        <v>260</v>
      </c>
      <c r="S106" s="58">
        <v>260</v>
      </c>
    </row>
    <row r="107" spans="1:19">
      <c r="A107" s="26">
        <f t="shared" si="1"/>
        <v>107</v>
      </c>
      <c r="B107" s="83" t="s">
        <v>735</v>
      </c>
      <c r="C107" s="83"/>
      <c r="D107" s="83" t="s">
        <v>152</v>
      </c>
      <c r="E107" s="83" t="s">
        <v>675</v>
      </c>
      <c r="F107" s="83" t="s">
        <v>600</v>
      </c>
      <c r="G107" s="83" t="s">
        <v>503</v>
      </c>
      <c r="H107" s="84">
        <v>2002</v>
      </c>
      <c r="I107" s="77">
        <v>265</v>
      </c>
      <c r="J107" s="57">
        <v>265</v>
      </c>
      <c r="K107" s="57">
        <v>265</v>
      </c>
      <c r="L107" s="57">
        <v>265</v>
      </c>
      <c r="M107" s="58">
        <v>265</v>
      </c>
      <c r="N107" s="58">
        <v>265</v>
      </c>
      <c r="O107" s="58">
        <v>265</v>
      </c>
      <c r="P107" s="58">
        <v>265</v>
      </c>
      <c r="Q107" s="58">
        <v>265</v>
      </c>
      <c r="R107" s="58">
        <v>265</v>
      </c>
      <c r="S107" s="58">
        <v>265</v>
      </c>
    </row>
    <row r="108" spans="1:19">
      <c r="A108" s="26">
        <f t="shared" si="1"/>
        <v>108</v>
      </c>
      <c r="B108" s="83" t="s">
        <v>736</v>
      </c>
      <c r="C108" s="83"/>
      <c r="D108" s="83" t="s">
        <v>153</v>
      </c>
      <c r="E108" s="83" t="s">
        <v>675</v>
      </c>
      <c r="F108" s="83" t="s">
        <v>600</v>
      </c>
      <c r="G108" s="83" t="s">
        <v>503</v>
      </c>
      <c r="H108" s="84">
        <v>2002</v>
      </c>
      <c r="I108" s="77">
        <v>265</v>
      </c>
      <c r="J108" s="57">
        <v>265</v>
      </c>
      <c r="K108" s="57">
        <v>265</v>
      </c>
      <c r="L108" s="57">
        <v>265</v>
      </c>
      <c r="M108" s="58">
        <v>265</v>
      </c>
      <c r="N108" s="58">
        <v>265</v>
      </c>
      <c r="O108" s="58">
        <v>265</v>
      </c>
      <c r="P108" s="58">
        <v>265</v>
      </c>
      <c r="Q108" s="58">
        <v>265</v>
      </c>
      <c r="R108" s="58">
        <v>265</v>
      </c>
      <c r="S108" s="58">
        <v>265</v>
      </c>
    </row>
    <row r="109" spans="1:19">
      <c r="A109" s="26">
        <f t="shared" si="1"/>
        <v>109</v>
      </c>
      <c r="B109" s="83" t="s">
        <v>1144</v>
      </c>
      <c r="C109" s="83"/>
      <c r="D109" s="83" t="s">
        <v>154</v>
      </c>
      <c r="E109" s="83" t="s">
        <v>688</v>
      </c>
      <c r="F109" s="83" t="s">
        <v>600</v>
      </c>
      <c r="G109" s="83" t="s">
        <v>503</v>
      </c>
      <c r="H109" s="84">
        <v>2000</v>
      </c>
      <c r="I109" s="77">
        <v>150</v>
      </c>
      <c r="J109" s="57">
        <v>150</v>
      </c>
      <c r="K109" s="57">
        <v>150</v>
      </c>
      <c r="L109" s="57">
        <v>150</v>
      </c>
      <c r="M109" s="58">
        <v>150</v>
      </c>
      <c r="N109" s="58">
        <v>150</v>
      </c>
      <c r="O109" s="58">
        <v>150</v>
      </c>
      <c r="P109" s="58">
        <v>150</v>
      </c>
      <c r="Q109" s="58">
        <v>150</v>
      </c>
      <c r="R109" s="58">
        <v>150</v>
      </c>
      <c r="S109" s="58">
        <v>150</v>
      </c>
    </row>
    <row r="110" spans="1:19">
      <c r="A110" s="26">
        <f t="shared" si="1"/>
        <v>110</v>
      </c>
      <c r="B110" s="83" t="s">
        <v>1145</v>
      </c>
      <c r="C110" s="83"/>
      <c r="D110" s="83" t="s">
        <v>155</v>
      </c>
      <c r="E110" s="83" t="s">
        <v>688</v>
      </c>
      <c r="F110" s="83" t="s">
        <v>600</v>
      </c>
      <c r="G110" s="83" t="s">
        <v>503</v>
      </c>
      <c r="H110" s="84">
        <v>2000</v>
      </c>
      <c r="I110" s="77">
        <v>150</v>
      </c>
      <c r="J110" s="57">
        <v>150</v>
      </c>
      <c r="K110" s="57">
        <v>150</v>
      </c>
      <c r="L110" s="57">
        <v>150</v>
      </c>
      <c r="M110" s="58">
        <v>150</v>
      </c>
      <c r="N110" s="58">
        <v>150</v>
      </c>
      <c r="O110" s="58">
        <v>150</v>
      </c>
      <c r="P110" s="58">
        <v>150</v>
      </c>
      <c r="Q110" s="58">
        <v>150</v>
      </c>
      <c r="R110" s="58">
        <v>150</v>
      </c>
      <c r="S110" s="58">
        <v>150</v>
      </c>
    </row>
    <row r="111" spans="1:19">
      <c r="A111" s="26">
        <f t="shared" si="1"/>
        <v>111</v>
      </c>
      <c r="B111" s="83" t="s">
        <v>1146</v>
      </c>
      <c r="C111" s="83"/>
      <c r="D111" s="83" t="s">
        <v>156</v>
      </c>
      <c r="E111" s="83" t="s">
        <v>688</v>
      </c>
      <c r="F111" s="83" t="s">
        <v>600</v>
      </c>
      <c r="G111" s="83" t="s">
        <v>503</v>
      </c>
      <c r="H111" s="84">
        <v>2000</v>
      </c>
      <c r="I111" s="77">
        <v>176</v>
      </c>
      <c r="J111" s="57">
        <v>176</v>
      </c>
      <c r="K111" s="57">
        <v>176</v>
      </c>
      <c r="L111" s="57">
        <v>176</v>
      </c>
      <c r="M111" s="58">
        <v>176</v>
      </c>
      <c r="N111" s="58">
        <v>176</v>
      </c>
      <c r="O111" s="58">
        <v>176</v>
      </c>
      <c r="P111" s="58">
        <v>176</v>
      </c>
      <c r="Q111" s="58">
        <v>176</v>
      </c>
      <c r="R111" s="58">
        <v>176</v>
      </c>
      <c r="S111" s="58">
        <v>176</v>
      </c>
    </row>
    <row r="112" spans="1:19">
      <c r="A112" s="26">
        <f t="shared" si="1"/>
        <v>112</v>
      </c>
      <c r="B112" s="83" t="s">
        <v>737</v>
      </c>
      <c r="C112" s="83"/>
      <c r="D112" s="83" t="s">
        <v>162</v>
      </c>
      <c r="E112" s="83" t="s">
        <v>543</v>
      </c>
      <c r="F112" s="83" t="s">
        <v>600</v>
      </c>
      <c r="G112" s="83" t="s">
        <v>501</v>
      </c>
      <c r="H112" s="84">
        <v>2006</v>
      </c>
      <c r="I112" s="77">
        <v>160</v>
      </c>
      <c r="J112" s="57">
        <v>160</v>
      </c>
      <c r="K112" s="57">
        <v>160</v>
      </c>
      <c r="L112" s="57">
        <v>160</v>
      </c>
      <c r="M112" s="58">
        <v>160</v>
      </c>
      <c r="N112" s="58">
        <v>160</v>
      </c>
      <c r="O112" s="58">
        <v>160</v>
      </c>
      <c r="P112" s="58">
        <v>160</v>
      </c>
      <c r="Q112" s="58">
        <v>160</v>
      </c>
      <c r="R112" s="58">
        <v>160</v>
      </c>
      <c r="S112" s="58">
        <v>160</v>
      </c>
    </row>
    <row r="113" spans="1:19">
      <c r="A113" s="26">
        <f t="shared" si="1"/>
        <v>113</v>
      </c>
      <c r="B113" s="83" t="s">
        <v>738</v>
      </c>
      <c r="C113" s="83"/>
      <c r="D113" s="83" t="s">
        <v>163</v>
      </c>
      <c r="E113" s="83" t="s">
        <v>543</v>
      </c>
      <c r="F113" s="83" t="s">
        <v>600</v>
      </c>
      <c r="G113" s="83" t="s">
        <v>501</v>
      </c>
      <c r="H113" s="84">
        <v>2006</v>
      </c>
      <c r="I113" s="77">
        <v>160</v>
      </c>
      <c r="J113" s="57">
        <v>160</v>
      </c>
      <c r="K113" s="57">
        <v>160</v>
      </c>
      <c r="L113" s="57">
        <v>160</v>
      </c>
      <c r="M113" s="58">
        <v>160</v>
      </c>
      <c r="N113" s="58">
        <v>160</v>
      </c>
      <c r="O113" s="58">
        <v>160</v>
      </c>
      <c r="P113" s="58">
        <v>160</v>
      </c>
      <c r="Q113" s="58">
        <v>160</v>
      </c>
      <c r="R113" s="58">
        <v>160</v>
      </c>
      <c r="S113" s="58">
        <v>160</v>
      </c>
    </row>
    <row r="114" spans="1:19">
      <c r="A114" s="26">
        <f t="shared" si="1"/>
        <v>114</v>
      </c>
      <c r="B114" s="83" t="s">
        <v>739</v>
      </c>
      <c r="C114" s="83"/>
      <c r="D114" s="83" t="s">
        <v>164</v>
      </c>
      <c r="E114" s="83" t="s">
        <v>543</v>
      </c>
      <c r="F114" s="83" t="s">
        <v>600</v>
      </c>
      <c r="G114" s="83" t="s">
        <v>501</v>
      </c>
      <c r="H114" s="84">
        <v>2006</v>
      </c>
      <c r="I114" s="77">
        <v>293</v>
      </c>
      <c r="J114" s="57">
        <v>293</v>
      </c>
      <c r="K114" s="57">
        <v>293</v>
      </c>
      <c r="L114" s="57">
        <v>293</v>
      </c>
      <c r="M114" s="58">
        <v>293</v>
      </c>
      <c r="N114" s="58">
        <v>293</v>
      </c>
      <c r="O114" s="58">
        <v>293</v>
      </c>
      <c r="P114" s="58">
        <v>293</v>
      </c>
      <c r="Q114" s="58">
        <v>293</v>
      </c>
      <c r="R114" s="58">
        <v>293</v>
      </c>
      <c r="S114" s="58">
        <v>293</v>
      </c>
    </row>
    <row r="115" spans="1:19">
      <c r="A115" s="26">
        <f t="shared" si="1"/>
        <v>115</v>
      </c>
      <c r="B115" s="83" t="s">
        <v>740</v>
      </c>
      <c r="C115" s="83"/>
      <c r="D115" s="83" t="s">
        <v>454</v>
      </c>
      <c r="E115" s="83" t="s">
        <v>543</v>
      </c>
      <c r="F115" s="83" t="s">
        <v>600</v>
      </c>
      <c r="G115" s="83" t="s">
        <v>501</v>
      </c>
      <c r="H115" s="84">
        <v>2011</v>
      </c>
      <c r="I115" s="77">
        <v>165</v>
      </c>
      <c r="J115" s="57">
        <v>165</v>
      </c>
      <c r="K115" s="57">
        <v>165</v>
      </c>
      <c r="L115" s="57">
        <v>165</v>
      </c>
      <c r="M115" s="58">
        <v>165</v>
      </c>
      <c r="N115" s="58">
        <v>165</v>
      </c>
      <c r="O115" s="58">
        <v>165</v>
      </c>
      <c r="P115" s="58">
        <v>165</v>
      </c>
      <c r="Q115" s="58">
        <v>165</v>
      </c>
      <c r="R115" s="58">
        <v>165</v>
      </c>
      <c r="S115" s="58">
        <v>165</v>
      </c>
    </row>
    <row r="116" spans="1:19">
      <c r="A116" s="26">
        <f t="shared" si="1"/>
        <v>116</v>
      </c>
      <c r="B116" s="83" t="s">
        <v>741</v>
      </c>
      <c r="C116" s="83"/>
      <c r="D116" s="83" t="s">
        <v>455</v>
      </c>
      <c r="E116" s="83" t="s">
        <v>543</v>
      </c>
      <c r="F116" s="83" t="s">
        <v>600</v>
      </c>
      <c r="G116" s="83" t="s">
        <v>501</v>
      </c>
      <c r="H116" s="84">
        <v>2011</v>
      </c>
      <c r="I116" s="77">
        <v>165</v>
      </c>
      <c r="J116" s="57">
        <v>165</v>
      </c>
      <c r="K116" s="57">
        <v>165</v>
      </c>
      <c r="L116" s="57">
        <v>165</v>
      </c>
      <c r="M116" s="58">
        <v>165</v>
      </c>
      <c r="N116" s="58">
        <v>165</v>
      </c>
      <c r="O116" s="58">
        <v>165</v>
      </c>
      <c r="P116" s="58">
        <v>165</v>
      </c>
      <c r="Q116" s="58">
        <v>165</v>
      </c>
      <c r="R116" s="58">
        <v>165</v>
      </c>
      <c r="S116" s="58">
        <v>165</v>
      </c>
    </row>
    <row r="117" spans="1:19">
      <c r="A117" s="26">
        <f t="shared" si="1"/>
        <v>117</v>
      </c>
      <c r="B117" s="83" t="s">
        <v>742</v>
      </c>
      <c r="C117" s="83"/>
      <c r="D117" s="83" t="s">
        <v>459</v>
      </c>
      <c r="E117" s="83" t="s">
        <v>543</v>
      </c>
      <c r="F117" s="83" t="s">
        <v>600</v>
      </c>
      <c r="G117" s="83" t="s">
        <v>501</v>
      </c>
      <c r="H117" s="84">
        <v>2011</v>
      </c>
      <c r="I117" s="77">
        <v>310</v>
      </c>
      <c r="J117" s="57">
        <v>310</v>
      </c>
      <c r="K117" s="57">
        <v>310</v>
      </c>
      <c r="L117" s="57">
        <v>310</v>
      </c>
      <c r="M117" s="58">
        <v>310</v>
      </c>
      <c r="N117" s="58">
        <v>310</v>
      </c>
      <c r="O117" s="58">
        <v>310</v>
      </c>
      <c r="P117" s="58">
        <v>310</v>
      </c>
      <c r="Q117" s="58">
        <v>310</v>
      </c>
      <c r="R117" s="58">
        <v>310</v>
      </c>
      <c r="S117" s="58">
        <v>310</v>
      </c>
    </row>
    <row r="118" spans="1:19">
      <c r="A118" s="26">
        <f t="shared" si="1"/>
        <v>118</v>
      </c>
      <c r="B118" s="83" t="s">
        <v>743</v>
      </c>
      <c r="C118" s="83"/>
      <c r="D118" s="83" t="s">
        <v>165</v>
      </c>
      <c r="E118" s="83" t="s">
        <v>676</v>
      </c>
      <c r="F118" s="83" t="s">
        <v>600</v>
      </c>
      <c r="G118" s="83" t="s">
        <v>501</v>
      </c>
      <c r="H118" s="84">
        <v>1997</v>
      </c>
      <c r="I118" s="77">
        <v>177</v>
      </c>
      <c r="J118" s="57">
        <v>177</v>
      </c>
      <c r="K118" s="57">
        <v>177</v>
      </c>
      <c r="L118" s="57">
        <v>177</v>
      </c>
      <c r="M118" s="58">
        <v>177</v>
      </c>
      <c r="N118" s="58">
        <v>177</v>
      </c>
      <c r="O118" s="58">
        <v>177</v>
      </c>
      <c r="P118" s="58">
        <v>177</v>
      </c>
      <c r="Q118" s="58">
        <v>177</v>
      </c>
      <c r="R118" s="58">
        <v>177</v>
      </c>
      <c r="S118" s="58">
        <v>177</v>
      </c>
    </row>
    <row r="119" spans="1:19">
      <c r="A119" s="26">
        <f t="shared" si="1"/>
        <v>119</v>
      </c>
      <c r="B119" s="83" t="s">
        <v>744</v>
      </c>
      <c r="C119" s="83"/>
      <c r="D119" s="83" t="s">
        <v>166</v>
      </c>
      <c r="E119" s="83" t="s">
        <v>676</v>
      </c>
      <c r="F119" s="83" t="s">
        <v>600</v>
      </c>
      <c r="G119" s="83" t="s">
        <v>501</v>
      </c>
      <c r="H119" s="84">
        <v>1997</v>
      </c>
      <c r="I119" s="77">
        <v>106</v>
      </c>
      <c r="J119" s="57">
        <v>106</v>
      </c>
      <c r="K119" s="57">
        <v>106</v>
      </c>
      <c r="L119" s="57">
        <v>106</v>
      </c>
      <c r="M119" s="58">
        <v>106</v>
      </c>
      <c r="N119" s="58">
        <v>106</v>
      </c>
      <c r="O119" s="58">
        <v>106</v>
      </c>
      <c r="P119" s="58">
        <v>106</v>
      </c>
      <c r="Q119" s="58">
        <v>106</v>
      </c>
      <c r="R119" s="58">
        <v>106</v>
      </c>
      <c r="S119" s="58">
        <v>106</v>
      </c>
    </row>
    <row r="120" spans="1:19">
      <c r="A120" s="26">
        <f t="shared" si="1"/>
        <v>120</v>
      </c>
      <c r="B120" s="83" t="s">
        <v>1147</v>
      </c>
      <c r="C120" s="83"/>
      <c r="D120" s="83" t="s">
        <v>168</v>
      </c>
      <c r="E120" s="83" t="s">
        <v>678</v>
      </c>
      <c r="F120" s="83" t="s">
        <v>600</v>
      </c>
      <c r="G120" s="83" t="s">
        <v>501</v>
      </c>
      <c r="H120" s="84">
        <v>2000</v>
      </c>
      <c r="I120" s="77">
        <v>186</v>
      </c>
      <c r="J120" s="57">
        <v>186</v>
      </c>
      <c r="K120" s="57">
        <v>186</v>
      </c>
      <c r="L120" s="57">
        <v>186</v>
      </c>
      <c r="M120" s="58">
        <v>186</v>
      </c>
      <c r="N120" s="58">
        <v>186</v>
      </c>
      <c r="O120" s="58">
        <v>186</v>
      </c>
      <c r="P120" s="58">
        <v>186</v>
      </c>
      <c r="Q120" s="58">
        <v>186</v>
      </c>
      <c r="R120" s="58">
        <v>186</v>
      </c>
      <c r="S120" s="58">
        <v>186</v>
      </c>
    </row>
    <row r="121" spans="1:19">
      <c r="A121" s="26">
        <f t="shared" si="1"/>
        <v>121</v>
      </c>
      <c r="B121" s="83" t="s">
        <v>1148</v>
      </c>
      <c r="C121" s="83"/>
      <c r="D121" s="83" t="s">
        <v>169</v>
      </c>
      <c r="E121" s="83" t="s">
        <v>678</v>
      </c>
      <c r="F121" s="83" t="s">
        <v>600</v>
      </c>
      <c r="G121" s="83" t="s">
        <v>501</v>
      </c>
      <c r="H121" s="84">
        <v>2000</v>
      </c>
      <c r="I121" s="77">
        <v>176</v>
      </c>
      <c r="J121" s="57">
        <v>176</v>
      </c>
      <c r="K121" s="57">
        <v>176</v>
      </c>
      <c r="L121" s="57">
        <v>176</v>
      </c>
      <c r="M121" s="58">
        <v>176</v>
      </c>
      <c r="N121" s="58">
        <v>176</v>
      </c>
      <c r="O121" s="58">
        <v>176</v>
      </c>
      <c r="P121" s="58">
        <v>176</v>
      </c>
      <c r="Q121" s="58">
        <v>176</v>
      </c>
      <c r="R121" s="58">
        <v>176</v>
      </c>
      <c r="S121" s="58">
        <v>176</v>
      </c>
    </row>
    <row r="122" spans="1:19">
      <c r="A122" s="26">
        <f t="shared" si="1"/>
        <v>122</v>
      </c>
      <c r="B122" s="83" t="s">
        <v>1149</v>
      </c>
      <c r="C122" s="83"/>
      <c r="D122" s="83" t="s">
        <v>170</v>
      </c>
      <c r="E122" s="83" t="s">
        <v>678</v>
      </c>
      <c r="F122" s="83" t="s">
        <v>600</v>
      </c>
      <c r="G122" s="83" t="s">
        <v>501</v>
      </c>
      <c r="H122" s="84">
        <v>2000</v>
      </c>
      <c r="I122" s="77">
        <v>176</v>
      </c>
      <c r="J122" s="57">
        <v>176</v>
      </c>
      <c r="K122" s="57">
        <v>176</v>
      </c>
      <c r="L122" s="57">
        <v>176</v>
      </c>
      <c r="M122" s="58">
        <v>176</v>
      </c>
      <c r="N122" s="58">
        <v>176</v>
      </c>
      <c r="O122" s="58">
        <v>176</v>
      </c>
      <c r="P122" s="58">
        <v>176</v>
      </c>
      <c r="Q122" s="58">
        <v>176</v>
      </c>
      <c r="R122" s="58">
        <v>176</v>
      </c>
      <c r="S122" s="58">
        <v>176</v>
      </c>
    </row>
    <row r="123" spans="1:19">
      <c r="A123" s="26">
        <f t="shared" si="1"/>
        <v>123</v>
      </c>
      <c r="B123" s="83" t="s">
        <v>1150</v>
      </c>
      <c r="C123" s="83"/>
      <c r="D123" s="83" t="s">
        <v>171</v>
      </c>
      <c r="E123" s="83" t="s">
        <v>678</v>
      </c>
      <c r="F123" s="83" t="s">
        <v>600</v>
      </c>
      <c r="G123" s="83" t="s">
        <v>501</v>
      </c>
      <c r="H123" s="84">
        <v>2000</v>
      </c>
      <c r="I123" s="77">
        <v>186</v>
      </c>
      <c r="J123" s="57">
        <v>186</v>
      </c>
      <c r="K123" s="57">
        <v>186</v>
      </c>
      <c r="L123" s="57">
        <v>186</v>
      </c>
      <c r="M123" s="58">
        <v>186</v>
      </c>
      <c r="N123" s="58">
        <v>186</v>
      </c>
      <c r="O123" s="58">
        <v>186</v>
      </c>
      <c r="P123" s="58">
        <v>186</v>
      </c>
      <c r="Q123" s="58">
        <v>186</v>
      </c>
      <c r="R123" s="58">
        <v>186</v>
      </c>
      <c r="S123" s="58">
        <v>186</v>
      </c>
    </row>
    <row r="124" spans="1:19">
      <c r="A124" s="26">
        <f t="shared" si="1"/>
        <v>124</v>
      </c>
      <c r="B124" s="83" t="s">
        <v>1151</v>
      </c>
      <c r="C124" s="83"/>
      <c r="D124" s="83" t="s">
        <v>172</v>
      </c>
      <c r="E124" s="83" t="s">
        <v>678</v>
      </c>
      <c r="F124" s="83" t="s">
        <v>600</v>
      </c>
      <c r="G124" s="83" t="s">
        <v>501</v>
      </c>
      <c r="H124" s="84">
        <v>2000</v>
      </c>
      <c r="I124" s="77">
        <v>204</v>
      </c>
      <c r="J124" s="57">
        <v>204</v>
      </c>
      <c r="K124" s="57">
        <v>204</v>
      </c>
      <c r="L124" s="57">
        <v>204</v>
      </c>
      <c r="M124" s="58">
        <v>204</v>
      </c>
      <c r="N124" s="58">
        <v>204</v>
      </c>
      <c r="O124" s="58">
        <v>204</v>
      </c>
      <c r="P124" s="58">
        <v>204</v>
      </c>
      <c r="Q124" s="58">
        <v>204</v>
      </c>
      <c r="R124" s="58">
        <v>204</v>
      </c>
      <c r="S124" s="58">
        <v>204</v>
      </c>
    </row>
    <row r="125" spans="1:19">
      <c r="A125" s="26">
        <f t="shared" si="1"/>
        <v>125</v>
      </c>
      <c r="B125" s="83" t="s">
        <v>1152</v>
      </c>
      <c r="C125" s="83"/>
      <c r="D125" s="83" t="s">
        <v>173</v>
      </c>
      <c r="E125" s="83" t="s">
        <v>678</v>
      </c>
      <c r="F125" s="83" t="s">
        <v>600</v>
      </c>
      <c r="G125" s="83" t="s">
        <v>501</v>
      </c>
      <c r="H125" s="84">
        <v>2000</v>
      </c>
      <c r="I125" s="77">
        <v>204</v>
      </c>
      <c r="J125" s="57">
        <v>204</v>
      </c>
      <c r="K125" s="57">
        <v>204</v>
      </c>
      <c r="L125" s="57">
        <v>204</v>
      </c>
      <c r="M125" s="58">
        <v>204</v>
      </c>
      <c r="N125" s="58">
        <v>204</v>
      </c>
      <c r="O125" s="58">
        <v>204</v>
      </c>
      <c r="P125" s="58">
        <v>204</v>
      </c>
      <c r="Q125" s="58">
        <v>204</v>
      </c>
      <c r="R125" s="58">
        <v>204</v>
      </c>
      <c r="S125" s="58">
        <v>204</v>
      </c>
    </row>
    <row r="126" spans="1:19">
      <c r="A126" s="26">
        <f t="shared" si="1"/>
        <v>126</v>
      </c>
      <c r="B126" s="83" t="s">
        <v>1153</v>
      </c>
      <c r="C126" s="83"/>
      <c r="D126" s="83" t="s">
        <v>183</v>
      </c>
      <c r="E126" s="83" t="s">
        <v>514</v>
      </c>
      <c r="F126" s="83" t="s">
        <v>600</v>
      </c>
      <c r="G126" s="83" t="s">
        <v>503</v>
      </c>
      <c r="H126" s="84">
        <v>2001</v>
      </c>
      <c r="I126" s="77">
        <v>183</v>
      </c>
      <c r="J126" s="57">
        <v>183</v>
      </c>
      <c r="K126" s="57">
        <v>183</v>
      </c>
      <c r="L126" s="57">
        <v>183</v>
      </c>
      <c r="M126" s="58">
        <v>183</v>
      </c>
      <c r="N126" s="58">
        <v>183</v>
      </c>
      <c r="O126" s="58">
        <v>183</v>
      </c>
      <c r="P126" s="58">
        <v>183</v>
      </c>
      <c r="Q126" s="58">
        <v>183</v>
      </c>
      <c r="R126" s="58">
        <v>183</v>
      </c>
      <c r="S126" s="58">
        <v>183</v>
      </c>
    </row>
    <row r="127" spans="1:19">
      <c r="A127" s="26">
        <f t="shared" si="1"/>
        <v>127</v>
      </c>
      <c r="B127" s="83" t="s">
        <v>1154</v>
      </c>
      <c r="C127" s="83"/>
      <c r="D127" s="83" t="s">
        <v>184</v>
      </c>
      <c r="E127" s="83" t="s">
        <v>514</v>
      </c>
      <c r="F127" s="83" t="s">
        <v>600</v>
      </c>
      <c r="G127" s="83" t="s">
        <v>503</v>
      </c>
      <c r="H127" s="84">
        <v>2001</v>
      </c>
      <c r="I127" s="77">
        <v>183</v>
      </c>
      <c r="J127" s="57">
        <v>183</v>
      </c>
      <c r="K127" s="57">
        <v>183</v>
      </c>
      <c r="L127" s="57">
        <v>183</v>
      </c>
      <c r="M127" s="58">
        <v>183</v>
      </c>
      <c r="N127" s="58">
        <v>183</v>
      </c>
      <c r="O127" s="58">
        <v>183</v>
      </c>
      <c r="P127" s="58">
        <v>183</v>
      </c>
      <c r="Q127" s="58">
        <v>183</v>
      </c>
      <c r="R127" s="58">
        <v>183</v>
      </c>
      <c r="S127" s="58">
        <v>183</v>
      </c>
    </row>
    <row r="128" spans="1:19">
      <c r="A128" s="26">
        <f t="shared" si="1"/>
        <v>128</v>
      </c>
      <c r="B128" s="83" t="s">
        <v>1155</v>
      </c>
      <c r="C128" s="83"/>
      <c r="D128" s="83" t="s">
        <v>185</v>
      </c>
      <c r="E128" s="83" t="s">
        <v>514</v>
      </c>
      <c r="F128" s="83" t="s">
        <v>600</v>
      </c>
      <c r="G128" s="83" t="s">
        <v>503</v>
      </c>
      <c r="H128" s="84">
        <v>2001</v>
      </c>
      <c r="I128" s="77">
        <v>192</v>
      </c>
      <c r="J128" s="57">
        <v>192</v>
      </c>
      <c r="K128" s="57">
        <v>192</v>
      </c>
      <c r="L128" s="57">
        <v>192</v>
      </c>
      <c r="M128" s="58">
        <v>192</v>
      </c>
      <c r="N128" s="58">
        <v>192</v>
      </c>
      <c r="O128" s="58">
        <v>192</v>
      </c>
      <c r="P128" s="58">
        <v>192</v>
      </c>
      <c r="Q128" s="58">
        <v>192</v>
      </c>
      <c r="R128" s="58">
        <v>192</v>
      </c>
      <c r="S128" s="58">
        <v>192</v>
      </c>
    </row>
    <row r="129" spans="1:19">
      <c r="A129" s="26">
        <f t="shared" si="1"/>
        <v>129</v>
      </c>
      <c r="B129" s="83" t="s">
        <v>1156</v>
      </c>
      <c r="C129" s="83"/>
      <c r="D129" s="83" t="s">
        <v>186</v>
      </c>
      <c r="E129" s="83" t="s">
        <v>688</v>
      </c>
      <c r="F129" s="83" t="s">
        <v>600</v>
      </c>
      <c r="G129" s="83" t="s">
        <v>503</v>
      </c>
      <c r="H129" s="84">
        <v>2001</v>
      </c>
      <c r="I129" s="77">
        <v>218.6</v>
      </c>
      <c r="J129" s="57">
        <v>218.6</v>
      </c>
      <c r="K129" s="57">
        <v>218.6</v>
      </c>
      <c r="L129" s="57">
        <v>218.6</v>
      </c>
      <c r="M129" s="58">
        <v>218.6</v>
      </c>
      <c r="N129" s="58">
        <v>218.6</v>
      </c>
      <c r="O129" s="58">
        <v>218.6</v>
      </c>
      <c r="P129" s="58">
        <v>218.6</v>
      </c>
      <c r="Q129" s="58">
        <v>218.6</v>
      </c>
      <c r="R129" s="58">
        <v>218.6</v>
      </c>
      <c r="S129" s="58">
        <v>218.6</v>
      </c>
    </row>
    <row r="130" spans="1:19">
      <c r="A130" s="26">
        <f t="shared" si="1"/>
        <v>130</v>
      </c>
      <c r="B130" s="83" t="s">
        <v>1157</v>
      </c>
      <c r="C130" s="83"/>
      <c r="D130" s="83" t="s">
        <v>187</v>
      </c>
      <c r="E130" s="83" t="s">
        <v>688</v>
      </c>
      <c r="F130" s="83" t="s">
        <v>600</v>
      </c>
      <c r="G130" s="83" t="s">
        <v>503</v>
      </c>
      <c r="H130" s="84">
        <v>2001</v>
      </c>
      <c r="I130" s="77">
        <v>218.6</v>
      </c>
      <c r="J130" s="57">
        <v>218.6</v>
      </c>
      <c r="K130" s="57">
        <v>218.6</v>
      </c>
      <c r="L130" s="57">
        <v>218.6</v>
      </c>
      <c r="M130" s="58">
        <v>218.6</v>
      </c>
      <c r="N130" s="58">
        <v>218.6</v>
      </c>
      <c r="O130" s="58">
        <v>218.6</v>
      </c>
      <c r="P130" s="58">
        <v>218.6</v>
      </c>
      <c r="Q130" s="58">
        <v>218.6</v>
      </c>
      <c r="R130" s="58">
        <v>218.6</v>
      </c>
      <c r="S130" s="58">
        <v>218.6</v>
      </c>
    </row>
    <row r="131" spans="1:19">
      <c r="A131" s="26">
        <f t="shared" si="1"/>
        <v>131</v>
      </c>
      <c r="B131" s="83" t="s">
        <v>1158</v>
      </c>
      <c r="C131" s="83"/>
      <c r="D131" s="83" t="s">
        <v>188</v>
      </c>
      <c r="E131" s="83" t="s">
        <v>688</v>
      </c>
      <c r="F131" s="83" t="s">
        <v>600</v>
      </c>
      <c r="G131" s="83" t="s">
        <v>503</v>
      </c>
      <c r="H131" s="84">
        <v>2001</v>
      </c>
      <c r="I131" s="77">
        <v>257.89999999999998</v>
      </c>
      <c r="J131" s="57">
        <v>257.89999999999998</v>
      </c>
      <c r="K131" s="57">
        <v>257.89999999999998</v>
      </c>
      <c r="L131" s="57">
        <v>257.89999999999998</v>
      </c>
      <c r="M131" s="58">
        <v>257.89999999999998</v>
      </c>
      <c r="N131" s="58">
        <v>257.89999999999998</v>
      </c>
      <c r="O131" s="58">
        <v>257.89999999999998</v>
      </c>
      <c r="P131" s="58">
        <v>257.89999999999998</v>
      </c>
      <c r="Q131" s="58">
        <v>257.89999999999998</v>
      </c>
      <c r="R131" s="58">
        <v>257.89999999999998</v>
      </c>
      <c r="S131" s="58">
        <v>257.89999999999998</v>
      </c>
    </row>
    <row r="132" spans="1:19">
      <c r="A132" s="26">
        <f t="shared" si="1"/>
        <v>132</v>
      </c>
      <c r="B132" s="83" t="s">
        <v>1159</v>
      </c>
      <c r="C132" s="83"/>
      <c r="D132" s="83" t="s">
        <v>198</v>
      </c>
      <c r="E132" s="83" t="s">
        <v>656</v>
      </c>
      <c r="F132" s="83" t="s">
        <v>600</v>
      </c>
      <c r="G132" s="83" t="s">
        <v>501</v>
      </c>
      <c r="H132" s="84">
        <v>2001</v>
      </c>
      <c r="I132" s="77">
        <v>240</v>
      </c>
      <c r="J132" s="57">
        <v>240</v>
      </c>
      <c r="K132" s="57">
        <v>240</v>
      </c>
      <c r="L132" s="57">
        <v>240</v>
      </c>
      <c r="M132" s="58">
        <v>240</v>
      </c>
      <c r="N132" s="58">
        <v>240</v>
      </c>
      <c r="O132" s="58">
        <v>240</v>
      </c>
      <c r="P132" s="58">
        <v>240</v>
      </c>
      <c r="Q132" s="58">
        <v>240</v>
      </c>
      <c r="R132" s="58">
        <v>240</v>
      </c>
      <c r="S132" s="58">
        <v>240</v>
      </c>
    </row>
    <row r="133" spans="1:19">
      <c r="A133" s="26">
        <f t="shared" si="1"/>
        <v>133</v>
      </c>
      <c r="B133" s="83" t="s">
        <v>1160</v>
      </c>
      <c r="C133" s="83"/>
      <c r="D133" s="83" t="s">
        <v>199</v>
      </c>
      <c r="E133" s="83" t="s">
        <v>656</v>
      </c>
      <c r="F133" s="83" t="s">
        <v>600</v>
      </c>
      <c r="G133" s="83" t="s">
        <v>501</v>
      </c>
      <c r="H133" s="84">
        <v>2001</v>
      </c>
      <c r="I133" s="77">
        <v>240</v>
      </c>
      <c r="J133" s="57">
        <v>240</v>
      </c>
      <c r="K133" s="57">
        <v>240</v>
      </c>
      <c r="L133" s="57">
        <v>240</v>
      </c>
      <c r="M133" s="58">
        <v>240</v>
      </c>
      <c r="N133" s="58">
        <v>240</v>
      </c>
      <c r="O133" s="58">
        <v>240</v>
      </c>
      <c r="P133" s="58">
        <v>240</v>
      </c>
      <c r="Q133" s="58">
        <v>240</v>
      </c>
      <c r="R133" s="58">
        <v>240</v>
      </c>
      <c r="S133" s="58">
        <v>240</v>
      </c>
    </row>
    <row r="134" spans="1:19">
      <c r="A134" s="26">
        <f t="shared" ref="A134:A197" si="2">A133+1</f>
        <v>134</v>
      </c>
      <c r="B134" s="83" t="s">
        <v>1161</v>
      </c>
      <c r="C134" s="83"/>
      <c r="D134" s="83" t="s">
        <v>200</v>
      </c>
      <c r="E134" s="83" t="s">
        <v>656</v>
      </c>
      <c r="F134" s="83" t="s">
        <v>600</v>
      </c>
      <c r="G134" s="83" t="s">
        <v>501</v>
      </c>
      <c r="H134" s="84">
        <v>2001</v>
      </c>
      <c r="I134" s="77">
        <v>240</v>
      </c>
      <c r="J134" s="57">
        <v>240</v>
      </c>
      <c r="K134" s="57">
        <v>240</v>
      </c>
      <c r="L134" s="57">
        <v>240</v>
      </c>
      <c r="M134" s="58">
        <v>240</v>
      </c>
      <c r="N134" s="58">
        <v>240</v>
      </c>
      <c r="O134" s="58">
        <v>240</v>
      </c>
      <c r="P134" s="58">
        <v>240</v>
      </c>
      <c r="Q134" s="58">
        <v>240</v>
      </c>
      <c r="R134" s="58">
        <v>240</v>
      </c>
      <c r="S134" s="58">
        <v>240</v>
      </c>
    </row>
    <row r="135" spans="1:19">
      <c r="A135" s="26">
        <f t="shared" si="2"/>
        <v>135</v>
      </c>
      <c r="B135" s="83" t="s">
        <v>1162</v>
      </c>
      <c r="C135" s="83"/>
      <c r="D135" s="83" t="s">
        <v>201</v>
      </c>
      <c r="E135" s="83" t="s">
        <v>656</v>
      </c>
      <c r="F135" s="83" t="s">
        <v>600</v>
      </c>
      <c r="G135" s="83" t="s">
        <v>501</v>
      </c>
      <c r="H135" s="84">
        <v>2001</v>
      </c>
      <c r="I135" s="77">
        <v>240</v>
      </c>
      <c r="J135" s="57">
        <v>240</v>
      </c>
      <c r="K135" s="57">
        <v>240</v>
      </c>
      <c r="L135" s="57">
        <v>240</v>
      </c>
      <c r="M135" s="58">
        <v>240</v>
      </c>
      <c r="N135" s="58">
        <v>240</v>
      </c>
      <c r="O135" s="58">
        <v>240</v>
      </c>
      <c r="P135" s="58">
        <v>240</v>
      </c>
      <c r="Q135" s="58">
        <v>240</v>
      </c>
      <c r="R135" s="58">
        <v>240</v>
      </c>
      <c r="S135" s="58">
        <v>240</v>
      </c>
    </row>
    <row r="136" spans="1:19">
      <c r="A136" s="26">
        <f t="shared" si="2"/>
        <v>136</v>
      </c>
      <c r="B136" s="83" t="s">
        <v>1163</v>
      </c>
      <c r="C136" s="83"/>
      <c r="D136" s="83" t="s">
        <v>202</v>
      </c>
      <c r="E136" s="83" t="s">
        <v>656</v>
      </c>
      <c r="F136" s="83" t="s">
        <v>600</v>
      </c>
      <c r="G136" s="83" t="s">
        <v>501</v>
      </c>
      <c r="H136" s="84">
        <v>2002</v>
      </c>
      <c r="I136" s="77">
        <v>257</v>
      </c>
      <c r="J136" s="57">
        <v>257</v>
      </c>
      <c r="K136" s="57">
        <v>257</v>
      </c>
      <c r="L136" s="57">
        <v>257</v>
      </c>
      <c r="M136" s="58">
        <v>257</v>
      </c>
      <c r="N136" s="58">
        <v>257</v>
      </c>
      <c r="O136" s="58">
        <v>257</v>
      </c>
      <c r="P136" s="58">
        <v>257</v>
      </c>
      <c r="Q136" s="58">
        <v>257</v>
      </c>
      <c r="R136" s="58">
        <v>257</v>
      </c>
      <c r="S136" s="58">
        <v>257</v>
      </c>
    </row>
    <row r="137" spans="1:19">
      <c r="A137" s="26">
        <f t="shared" si="2"/>
        <v>137</v>
      </c>
      <c r="B137" s="83" t="s">
        <v>1164</v>
      </c>
      <c r="C137" s="83"/>
      <c r="D137" s="83" t="s">
        <v>203</v>
      </c>
      <c r="E137" s="83" t="s">
        <v>656</v>
      </c>
      <c r="F137" s="83" t="s">
        <v>600</v>
      </c>
      <c r="G137" s="83" t="s">
        <v>501</v>
      </c>
      <c r="H137" s="84">
        <v>2002</v>
      </c>
      <c r="I137" s="77">
        <v>257</v>
      </c>
      <c r="J137" s="57">
        <v>257</v>
      </c>
      <c r="K137" s="57">
        <v>257</v>
      </c>
      <c r="L137" s="57">
        <v>257</v>
      </c>
      <c r="M137" s="58">
        <v>257</v>
      </c>
      <c r="N137" s="58">
        <v>257</v>
      </c>
      <c r="O137" s="58">
        <v>257</v>
      </c>
      <c r="P137" s="58">
        <v>257</v>
      </c>
      <c r="Q137" s="58">
        <v>257</v>
      </c>
      <c r="R137" s="58">
        <v>257</v>
      </c>
      <c r="S137" s="58">
        <v>257</v>
      </c>
    </row>
    <row r="138" spans="1:19">
      <c r="A138" s="26">
        <f t="shared" si="2"/>
        <v>138</v>
      </c>
      <c r="B138" s="83" t="s">
        <v>1165</v>
      </c>
      <c r="C138" s="83"/>
      <c r="D138" s="83" t="s">
        <v>214</v>
      </c>
      <c r="E138" s="83" t="s">
        <v>595</v>
      </c>
      <c r="F138" s="83" t="s">
        <v>600</v>
      </c>
      <c r="G138" s="83" t="s">
        <v>1043</v>
      </c>
      <c r="H138" s="84">
        <v>2010</v>
      </c>
      <c r="I138" s="77">
        <v>165</v>
      </c>
      <c r="J138" s="57">
        <v>165</v>
      </c>
      <c r="K138" s="57">
        <v>165</v>
      </c>
      <c r="L138" s="57">
        <v>165</v>
      </c>
      <c r="M138" s="58">
        <v>165</v>
      </c>
      <c r="N138" s="58">
        <v>165</v>
      </c>
      <c r="O138" s="58">
        <v>165</v>
      </c>
      <c r="P138" s="58">
        <v>165</v>
      </c>
      <c r="Q138" s="58">
        <v>165</v>
      </c>
      <c r="R138" s="58">
        <v>165</v>
      </c>
      <c r="S138" s="58">
        <v>165</v>
      </c>
    </row>
    <row r="139" spans="1:19">
      <c r="A139" s="26">
        <f t="shared" si="2"/>
        <v>139</v>
      </c>
      <c r="B139" s="83" t="s">
        <v>1166</v>
      </c>
      <c r="C139" s="83"/>
      <c r="D139" s="83" t="s">
        <v>215</v>
      </c>
      <c r="E139" s="83" t="s">
        <v>595</v>
      </c>
      <c r="F139" s="83" t="s">
        <v>600</v>
      </c>
      <c r="G139" s="83" t="s">
        <v>1043</v>
      </c>
      <c r="H139" s="84">
        <v>2010</v>
      </c>
      <c r="I139" s="77">
        <v>165</v>
      </c>
      <c r="J139" s="57">
        <v>165</v>
      </c>
      <c r="K139" s="57">
        <v>165</v>
      </c>
      <c r="L139" s="57">
        <v>165</v>
      </c>
      <c r="M139" s="58">
        <v>165</v>
      </c>
      <c r="N139" s="58">
        <v>165</v>
      </c>
      <c r="O139" s="58">
        <v>165</v>
      </c>
      <c r="P139" s="58">
        <v>165</v>
      </c>
      <c r="Q139" s="58">
        <v>165</v>
      </c>
      <c r="R139" s="58">
        <v>165</v>
      </c>
      <c r="S139" s="58">
        <v>165</v>
      </c>
    </row>
    <row r="140" spans="1:19">
      <c r="A140" s="26">
        <f t="shared" si="2"/>
        <v>140</v>
      </c>
      <c r="B140" s="83" t="s">
        <v>1167</v>
      </c>
      <c r="C140" s="83"/>
      <c r="D140" s="83" t="s">
        <v>213</v>
      </c>
      <c r="E140" s="83" t="s">
        <v>595</v>
      </c>
      <c r="F140" s="83" t="s">
        <v>600</v>
      </c>
      <c r="G140" s="83" t="s">
        <v>1043</v>
      </c>
      <c r="H140" s="84">
        <v>1972</v>
      </c>
      <c r="I140" s="77">
        <v>325</v>
      </c>
      <c r="J140" s="57">
        <v>325</v>
      </c>
      <c r="K140" s="57">
        <v>325</v>
      </c>
      <c r="L140" s="57">
        <v>325</v>
      </c>
      <c r="M140" s="58">
        <v>325</v>
      </c>
      <c r="N140" s="58">
        <v>325</v>
      </c>
      <c r="O140" s="58">
        <v>325</v>
      </c>
      <c r="P140" s="58">
        <v>325</v>
      </c>
      <c r="Q140" s="58">
        <v>325</v>
      </c>
      <c r="R140" s="58">
        <v>325</v>
      </c>
      <c r="S140" s="58">
        <v>325</v>
      </c>
    </row>
    <row r="141" spans="1:19">
      <c r="A141" s="26">
        <f t="shared" si="2"/>
        <v>141</v>
      </c>
      <c r="B141" s="83" t="s">
        <v>1168</v>
      </c>
      <c r="C141" s="83"/>
      <c r="D141" s="83" t="s">
        <v>218</v>
      </c>
      <c r="E141" s="83" t="s">
        <v>614</v>
      </c>
      <c r="F141" s="83" t="s">
        <v>600</v>
      </c>
      <c r="G141" s="83" t="s">
        <v>504</v>
      </c>
      <c r="H141" s="84">
        <v>2001</v>
      </c>
      <c r="I141" s="77">
        <v>157.9</v>
      </c>
      <c r="J141" s="57">
        <v>157.9</v>
      </c>
      <c r="K141" s="57">
        <v>157.9</v>
      </c>
      <c r="L141" s="57">
        <v>157.9</v>
      </c>
      <c r="M141" s="58">
        <v>157.9</v>
      </c>
      <c r="N141" s="58">
        <v>157.9</v>
      </c>
      <c r="O141" s="58">
        <v>157.9</v>
      </c>
      <c r="P141" s="58">
        <v>157.9</v>
      </c>
      <c r="Q141" s="58">
        <v>157.9</v>
      </c>
      <c r="R141" s="58">
        <v>157.9</v>
      </c>
      <c r="S141" s="58">
        <v>157.9</v>
      </c>
    </row>
    <row r="142" spans="1:19">
      <c r="A142" s="26">
        <f t="shared" si="2"/>
        <v>142</v>
      </c>
      <c r="B142" s="83" t="s">
        <v>1169</v>
      </c>
      <c r="C142" s="83"/>
      <c r="D142" s="83" t="s">
        <v>219</v>
      </c>
      <c r="E142" s="83" t="s">
        <v>614</v>
      </c>
      <c r="F142" s="83" t="s">
        <v>600</v>
      </c>
      <c r="G142" s="83" t="s">
        <v>504</v>
      </c>
      <c r="H142" s="84">
        <v>2001</v>
      </c>
      <c r="I142" s="77">
        <v>151.5</v>
      </c>
      <c r="J142" s="57">
        <v>151.5</v>
      </c>
      <c r="K142" s="57">
        <v>151.5</v>
      </c>
      <c r="L142" s="57">
        <v>151.5</v>
      </c>
      <c r="M142" s="58">
        <v>151.5</v>
      </c>
      <c r="N142" s="58">
        <v>151.5</v>
      </c>
      <c r="O142" s="58">
        <v>151.5</v>
      </c>
      <c r="P142" s="58">
        <v>151.5</v>
      </c>
      <c r="Q142" s="58">
        <v>151.5</v>
      </c>
      <c r="R142" s="58">
        <v>151.5</v>
      </c>
      <c r="S142" s="58">
        <v>151.5</v>
      </c>
    </row>
    <row r="143" spans="1:19">
      <c r="A143" s="26">
        <f t="shared" si="2"/>
        <v>143</v>
      </c>
      <c r="B143" s="83" t="s">
        <v>1170</v>
      </c>
      <c r="C143" s="83"/>
      <c r="D143" s="83" t="s">
        <v>220</v>
      </c>
      <c r="E143" s="83" t="s">
        <v>614</v>
      </c>
      <c r="F143" s="83" t="s">
        <v>600</v>
      </c>
      <c r="G143" s="83" t="s">
        <v>504</v>
      </c>
      <c r="H143" s="84">
        <v>2001</v>
      </c>
      <c r="I143" s="77">
        <v>154</v>
      </c>
      <c r="J143" s="57">
        <v>154</v>
      </c>
      <c r="K143" s="57">
        <v>154</v>
      </c>
      <c r="L143" s="57">
        <v>154</v>
      </c>
      <c r="M143" s="58">
        <v>154</v>
      </c>
      <c r="N143" s="58">
        <v>154</v>
      </c>
      <c r="O143" s="58">
        <v>154</v>
      </c>
      <c r="P143" s="58">
        <v>154</v>
      </c>
      <c r="Q143" s="58">
        <v>154</v>
      </c>
      <c r="R143" s="58">
        <v>154</v>
      </c>
      <c r="S143" s="58">
        <v>154</v>
      </c>
    </row>
    <row r="144" spans="1:19">
      <c r="A144" s="26">
        <f t="shared" si="2"/>
        <v>144</v>
      </c>
      <c r="B144" s="83" t="s">
        <v>1171</v>
      </c>
      <c r="C144" s="83"/>
      <c r="D144" s="83" t="s">
        <v>221</v>
      </c>
      <c r="E144" s="83" t="s">
        <v>614</v>
      </c>
      <c r="F144" s="83" t="s">
        <v>600</v>
      </c>
      <c r="G144" s="83" t="s">
        <v>504</v>
      </c>
      <c r="H144" s="84">
        <v>2001</v>
      </c>
      <c r="I144" s="77">
        <v>152.30000000000001</v>
      </c>
      <c r="J144" s="57">
        <v>152.30000000000001</v>
      </c>
      <c r="K144" s="57">
        <v>152.30000000000001</v>
      </c>
      <c r="L144" s="57">
        <v>152.30000000000001</v>
      </c>
      <c r="M144" s="58">
        <v>152.30000000000001</v>
      </c>
      <c r="N144" s="58">
        <v>152.30000000000001</v>
      </c>
      <c r="O144" s="58">
        <v>152.30000000000001</v>
      </c>
      <c r="P144" s="58">
        <v>152.30000000000001</v>
      </c>
      <c r="Q144" s="58">
        <v>152.30000000000001</v>
      </c>
      <c r="R144" s="58">
        <v>152.30000000000001</v>
      </c>
      <c r="S144" s="58">
        <v>152.30000000000001</v>
      </c>
    </row>
    <row r="145" spans="1:19">
      <c r="A145" s="26">
        <f t="shared" si="2"/>
        <v>145</v>
      </c>
      <c r="B145" s="83" t="s">
        <v>1172</v>
      </c>
      <c r="C145" s="83"/>
      <c r="D145" s="83" t="s">
        <v>222</v>
      </c>
      <c r="E145" s="83" t="s">
        <v>614</v>
      </c>
      <c r="F145" s="83" t="s">
        <v>600</v>
      </c>
      <c r="G145" s="83" t="s">
        <v>504</v>
      </c>
      <c r="H145" s="84">
        <v>2001</v>
      </c>
      <c r="I145" s="77">
        <v>212</v>
      </c>
      <c r="J145" s="57">
        <v>212</v>
      </c>
      <c r="K145" s="57">
        <v>212</v>
      </c>
      <c r="L145" s="57">
        <v>212</v>
      </c>
      <c r="M145" s="58">
        <v>212</v>
      </c>
      <c r="N145" s="58">
        <v>212</v>
      </c>
      <c r="O145" s="58">
        <v>212</v>
      </c>
      <c r="P145" s="58">
        <v>212</v>
      </c>
      <c r="Q145" s="58">
        <v>212</v>
      </c>
      <c r="R145" s="58">
        <v>212</v>
      </c>
      <c r="S145" s="58">
        <v>212</v>
      </c>
    </row>
    <row r="146" spans="1:19">
      <c r="A146" s="26">
        <f t="shared" si="2"/>
        <v>146</v>
      </c>
      <c r="B146" s="83" t="s">
        <v>1173</v>
      </c>
      <c r="C146" s="83"/>
      <c r="D146" s="83" t="s">
        <v>223</v>
      </c>
      <c r="E146" s="83" t="s">
        <v>614</v>
      </c>
      <c r="F146" s="83" t="s">
        <v>600</v>
      </c>
      <c r="G146" s="83" t="s">
        <v>504</v>
      </c>
      <c r="H146" s="84">
        <v>2001</v>
      </c>
      <c r="I146" s="77">
        <v>212</v>
      </c>
      <c r="J146" s="57">
        <v>212</v>
      </c>
      <c r="K146" s="57">
        <v>212</v>
      </c>
      <c r="L146" s="57">
        <v>212</v>
      </c>
      <c r="M146" s="58">
        <v>212</v>
      </c>
      <c r="N146" s="58">
        <v>212</v>
      </c>
      <c r="O146" s="58">
        <v>212</v>
      </c>
      <c r="P146" s="58">
        <v>212</v>
      </c>
      <c r="Q146" s="58">
        <v>212</v>
      </c>
      <c r="R146" s="58">
        <v>212</v>
      </c>
      <c r="S146" s="58">
        <v>212</v>
      </c>
    </row>
    <row r="147" spans="1:19">
      <c r="A147" s="26">
        <f t="shared" si="2"/>
        <v>147</v>
      </c>
      <c r="B147" s="83" t="s">
        <v>1174</v>
      </c>
      <c r="C147" s="83"/>
      <c r="D147" s="83" t="s">
        <v>505</v>
      </c>
      <c r="E147" s="83" t="s">
        <v>666</v>
      </c>
      <c r="F147" s="83" t="s">
        <v>600</v>
      </c>
      <c r="G147" s="83" t="s">
        <v>501</v>
      </c>
      <c r="H147" s="84">
        <v>2014</v>
      </c>
      <c r="I147" s="77">
        <v>218.5</v>
      </c>
      <c r="J147" s="57">
        <v>218.5</v>
      </c>
      <c r="K147" s="57">
        <v>218.5</v>
      </c>
      <c r="L147" s="57">
        <v>218.5</v>
      </c>
      <c r="M147" s="58">
        <v>218.5</v>
      </c>
      <c r="N147" s="58">
        <v>218.5</v>
      </c>
      <c r="O147" s="58">
        <v>218.5</v>
      </c>
      <c r="P147" s="58">
        <v>218.5</v>
      </c>
      <c r="Q147" s="58">
        <v>218.5</v>
      </c>
      <c r="R147" s="58">
        <v>218.5</v>
      </c>
      <c r="S147" s="58">
        <v>218.5</v>
      </c>
    </row>
    <row r="148" spans="1:19">
      <c r="A148" s="26">
        <f t="shared" si="2"/>
        <v>148</v>
      </c>
      <c r="B148" s="83" t="s">
        <v>1175</v>
      </c>
      <c r="C148" s="83"/>
      <c r="D148" s="83" t="s">
        <v>506</v>
      </c>
      <c r="E148" s="83" t="s">
        <v>666</v>
      </c>
      <c r="F148" s="83" t="s">
        <v>600</v>
      </c>
      <c r="G148" s="83" t="s">
        <v>501</v>
      </c>
      <c r="H148" s="84">
        <v>2014</v>
      </c>
      <c r="I148" s="77">
        <v>218.5</v>
      </c>
      <c r="J148" s="57">
        <v>218.5</v>
      </c>
      <c r="K148" s="57">
        <v>218.5</v>
      </c>
      <c r="L148" s="57">
        <v>218.5</v>
      </c>
      <c r="M148" s="58">
        <v>218.5</v>
      </c>
      <c r="N148" s="58">
        <v>218.5</v>
      </c>
      <c r="O148" s="58">
        <v>218.5</v>
      </c>
      <c r="P148" s="58">
        <v>218.5</v>
      </c>
      <c r="Q148" s="58">
        <v>218.5</v>
      </c>
      <c r="R148" s="58">
        <v>218.5</v>
      </c>
      <c r="S148" s="58">
        <v>218.5</v>
      </c>
    </row>
    <row r="149" spans="1:19">
      <c r="A149" s="26">
        <f t="shared" si="2"/>
        <v>149</v>
      </c>
      <c r="B149" s="83" t="s">
        <v>1176</v>
      </c>
      <c r="C149" s="83"/>
      <c r="D149" s="83" t="s">
        <v>507</v>
      </c>
      <c r="E149" s="83" t="s">
        <v>666</v>
      </c>
      <c r="F149" s="83" t="s">
        <v>600</v>
      </c>
      <c r="G149" s="83" t="s">
        <v>501</v>
      </c>
      <c r="H149" s="84">
        <v>2014</v>
      </c>
      <c r="I149" s="77">
        <v>333.6</v>
      </c>
      <c r="J149" s="57">
        <v>333.6</v>
      </c>
      <c r="K149" s="57">
        <v>333.6</v>
      </c>
      <c r="L149" s="57">
        <v>333.6</v>
      </c>
      <c r="M149" s="58">
        <v>333.6</v>
      </c>
      <c r="N149" s="58">
        <v>333.6</v>
      </c>
      <c r="O149" s="58">
        <v>333.6</v>
      </c>
      <c r="P149" s="58">
        <v>333.6</v>
      </c>
      <c r="Q149" s="58">
        <v>333.6</v>
      </c>
      <c r="R149" s="58">
        <v>333.6</v>
      </c>
      <c r="S149" s="58">
        <v>333.6</v>
      </c>
    </row>
    <row r="150" spans="1:19">
      <c r="A150" s="26">
        <f t="shared" si="2"/>
        <v>150</v>
      </c>
      <c r="B150" s="83" t="s">
        <v>1177</v>
      </c>
      <c r="C150" s="83"/>
      <c r="D150" s="83" t="s">
        <v>509</v>
      </c>
      <c r="E150" s="83" t="s">
        <v>599</v>
      </c>
      <c r="F150" s="83" t="s">
        <v>600</v>
      </c>
      <c r="G150" s="83" t="s">
        <v>501</v>
      </c>
      <c r="H150" s="84">
        <v>2014</v>
      </c>
      <c r="I150" s="77">
        <v>218.5</v>
      </c>
      <c r="J150" s="57">
        <v>218.5</v>
      </c>
      <c r="K150" s="57">
        <v>218.5</v>
      </c>
      <c r="L150" s="57">
        <v>218.5</v>
      </c>
      <c r="M150" s="58">
        <v>218.5</v>
      </c>
      <c r="N150" s="58">
        <v>218.5</v>
      </c>
      <c r="O150" s="58">
        <v>218.5</v>
      </c>
      <c r="P150" s="58">
        <v>218.5</v>
      </c>
      <c r="Q150" s="58">
        <v>218.5</v>
      </c>
      <c r="R150" s="58">
        <v>218.5</v>
      </c>
      <c r="S150" s="58">
        <v>218.5</v>
      </c>
    </row>
    <row r="151" spans="1:19">
      <c r="A151" s="26">
        <f t="shared" si="2"/>
        <v>151</v>
      </c>
      <c r="B151" s="83" t="s">
        <v>1178</v>
      </c>
      <c r="C151" s="83"/>
      <c r="D151" s="83" t="s">
        <v>510</v>
      </c>
      <c r="E151" s="83" t="s">
        <v>599</v>
      </c>
      <c r="F151" s="83" t="s">
        <v>600</v>
      </c>
      <c r="G151" s="83" t="s">
        <v>501</v>
      </c>
      <c r="H151" s="84">
        <v>2014</v>
      </c>
      <c r="I151" s="77">
        <v>218.5</v>
      </c>
      <c r="J151" s="57">
        <v>218.5</v>
      </c>
      <c r="K151" s="57">
        <v>218.5</v>
      </c>
      <c r="L151" s="57">
        <v>218.5</v>
      </c>
      <c r="M151" s="58">
        <v>218.5</v>
      </c>
      <c r="N151" s="58">
        <v>218.5</v>
      </c>
      <c r="O151" s="58">
        <v>218.5</v>
      </c>
      <c r="P151" s="58">
        <v>218.5</v>
      </c>
      <c r="Q151" s="58">
        <v>218.5</v>
      </c>
      <c r="R151" s="58">
        <v>218.5</v>
      </c>
      <c r="S151" s="58">
        <v>218.5</v>
      </c>
    </row>
    <row r="152" spans="1:19">
      <c r="A152" s="26">
        <f t="shared" si="2"/>
        <v>152</v>
      </c>
      <c r="B152" s="83" t="s">
        <v>1179</v>
      </c>
      <c r="C152" s="83"/>
      <c r="D152" s="83" t="s">
        <v>511</v>
      </c>
      <c r="E152" s="83" t="s">
        <v>599</v>
      </c>
      <c r="F152" s="83" t="s">
        <v>600</v>
      </c>
      <c r="G152" s="83" t="s">
        <v>501</v>
      </c>
      <c r="H152" s="84">
        <v>2014</v>
      </c>
      <c r="I152" s="77">
        <v>333.6</v>
      </c>
      <c r="J152" s="57">
        <v>333.6</v>
      </c>
      <c r="K152" s="57">
        <v>333.6</v>
      </c>
      <c r="L152" s="57">
        <v>333.6</v>
      </c>
      <c r="M152" s="58">
        <v>333.6</v>
      </c>
      <c r="N152" s="58">
        <v>333.6</v>
      </c>
      <c r="O152" s="58">
        <v>333.6</v>
      </c>
      <c r="P152" s="58">
        <v>333.6</v>
      </c>
      <c r="Q152" s="58">
        <v>333.6</v>
      </c>
      <c r="R152" s="58">
        <v>333.6</v>
      </c>
      <c r="S152" s="58">
        <v>333.6</v>
      </c>
    </row>
    <row r="153" spans="1:19">
      <c r="A153" s="26">
        <f t="shared" si="2"/>
        <v>153</v>
      </c>
      <c r="B153" s="83" t="s">
        <v>1180</v>
      </c>
      <c r="C153" s="83"/>
      <c r="D153" s="83" t="s">
        <v>985</v>
      </c>
      <c r="E153" s="83" t="s">
        <v>599</v>
      </c>
      <c r="F153" s="83" t="s">
        <v>600</v>
      </c>
      <c r="G153" s="83" t="s">
        <v>501</v>
      </c>
      <c r="H153" s="84">
        <v>2015</v>
      </c>
      <c r="I153" s="77">
        <v>218.5</v>
      </c>
      <c r="J153" s="57">
        <v>218.5</v>
      </c>
      <c r="K153" s="57">
        <v>218.5</v>
      </c>
      <c r="L153" s="57">
        <v>218.5</v>
      </c>
      <c r="M153" s="58">
        <v>218.5</v>
      </c>
      <c r="N153" s="58">
        <v>218.5</v>
      </c>
      <c r="O153" s="58">
        <v>218.5</v>
      </c>
      <c r="P153" s="58">
        <v>218.5</v>
      </c>
      <c r="Q153" s="58">
        <v>218.5</v>
      </c>
      <c r="R153" s="58">
        <v>218.5</v>
      </c>
      <c r="S153" s="58">
        <v>218.5</v>
      </c>
    </row>
    <row r="154" spans="1:19">
      <c r="A154" s="26">
        <f t="shared" si="2"/>
        <v>154</v>
      </c>
      <c r="B154" s="83" t="s">
        <v>1181</v>
      </c>
      <c r="C154" s="83"/>
      <c r="D154" s="83" t="s">
        <v>986</v>
      </c>
      <c r="E154" s="83" t="s">
        <v>599</v>
      </c>
      <c r="F154" s="83" t="s">
        <v>600</v>
      </c>
      <c r="G154" s="83" t="s">
        <v>501</v>
      </c>
      <c r="H154" s="84">
        <v>2015</v>
      </c>
      <c r="I154" s="77">
        <v>218.5</v>
      </c>
      <c r="J154" s="57">
        <v>218.5</v>
      </c>
      <c r="K154" s="57">
        <v>218.5</v>
      </c>
      <c r="L154" s="57">
        <v>218.5</v>
      </c>
      <c r="M154" s="58">
        <v>218.5</v>
      </c>
      <c r="N154" s="58">
        <v>218.5</v>
      </c>
      <c r="O154" s="58">
        <v>218.5</v>
      </c>
      <c r="P154" s="58">
        <v>218.5</v>
      </c>
      <c r="Q154" s="58">
        <v>218.5</v>
      </c>
      <c r="R154" s="58">
        <v>218.5</v>
      </c>
      <c r="S154" s="58">
        <v>218.5</v>
      </c>
    </row>
    <row r="155" spans="1:19">
      <c r="A155" s="26">
        <f t="shared" si="2"/>
        <v>155</v>
      </c>
      <c r="B155" s="83" t="s">
        <v>1182</v>
      </c>
      <c r="C155" s="83"/>
      <c r="D155" s="83" t="s">
        <v>987</v>
      </c>
      <c r="E155" s="83" t="s">
        <v>599</v>
      </c>
      <c r="F155" s="83" t="s">
        <v>600</v>
      </c>
      <c r="G155" s="83" t="s">
        <v>501</v>
      </c>
      <c r="H155" s="84">
        <v>2015</v>
      </c>
      <c r="I155" s="77">
        <v>333.6</v>
      </c>
      <c r="J155" s="57">
        <v>333.6</v>
      </c>
      <c r="K155" s="57">
        <v>333.6</v>
      </c>
      <c r="L155" s="57">
        <v>333.6</v>
      </c>
      <c r="M155" s="58">
        <v>333.6</v>
      </c>
      <c r="N155" s="58">
        <v>333.6</v>
      </c>
      <c r="O155" s="58">
        <v>333.6</v>
      </c>
      <c r="P155" s="58">
        <v>333.6</v>
      </c>
      <c r="Q155" s="58">
        <v>333.6</v>
      </c>
      <c r="R155" s="58">
        <v>333.6</v>
      </c>
      <c r="S155" s="58">
        <v>333.6</v>
      </c>
    </row>
    <row r="156" spans="1:19">
      <c r="A156" s="26">
        <f t="shared" si="2"/>
        <v>156</v>
      </c>
      <c r="B156" s="83" t="s">
        <v>745</v>
      </c>
      <c r="C156" s="83"/>
      <c r="D156" s="83" t="s">
        <v>225</v>
      </c>
      <c r="E156" s="83" t="s">
        <v>678</v>
      </c>
      <c r="F156" s="83" t="s">
        <v>600</v>
      </c>
      <c r="G156" s="83" t="s">
        <v>501</v>
      </c>
      <c r="H156" s="84">
        <v>1989</v>
      </c>
      <c r="I156" s="77">
        <v>87</v>
      </c>
      <c r="J156" s="57">
        <v>87</v>
      </c>
      <c r="K156" s="57">
        <v>87</v>
      </c>
      <c r="L156" s="57">
        <v>87</v>
      </c>
      <c r="M156" s="58">
        <v>87</v>
      </c>
      <c r="N156" s="58">
        <v>87</v>
      </c>
      <c r="O156" s="58">
        <v>87</v>
      </c>
      <c r="P156" s="58">
        <v>87</v>
      </c>
      <c r="Q156" s="58">
        <v>87</v>
      </c>
      <c r="R156" s="58">
        <v>87</v>
      </c>
      <c r="S156" s="58">
        <v>87</v>
      </c>
    </row>
    <row r="157" spans="1:19">
      <c r="A157" s="26">
        <f t="shared" si="2"/>
        <v>157</v>
      </c>
      <c r="B157" s="83" t="s">
        <v>746</v>
      </c>
      <c r="C157" s="83"/>
      <c r="D157" s="83" t="s">
        <v>226</v>
      </c>
      <c r="E157" s="83" t="s">
        <v>678</v>
      </c>
      <c r="F157" s="83" t="s">
        <v>600</v>
      </c>
      <c r="G157" s="83" t="s">
        <v>501</v>
      </c>
      <c r="H157" s="84">
        <v>1989</v>
      </c>
      <c r="I157" s="77">
        <v>87</v>
      </c>
      <c r="J157" s="57">
        <v>87</v>
      </c>
      <c r="K157" s="57">
        <v>87</v>
      </c>
      <c r="L157" s="57">
        <v>87</v>
      </c>
      <c r="M157" s="58">
        <v>87</v>
      </c>
      <c r="N157" s="58">
        <v>87</v>
      </c>
      <c r="O157" s="58">
        <v>87</v>
      </c>
      <c r="P157" s="58">
        <v>87</v>
      </c>
      <c r="Q157" s="58">
        <v>87</v>
      </c>
      <c r="R157" s="58">
        <v>87</v>
      </c>
      <c r="S157" s="58">
        <v>87</v>
      </c>
    </row>
    <row r="158" spans="1:19">
      <c r="A158" s="26">
        <f t="shared" si="2"/>
        <v>158</v>
      </c>
      <c r="B158" s="83" t="s">
        <v>747</v>
      </c>
      <c r="C158" s="83"/>
      <c r="D158" s="83" t="s">
        <v>227</v>
      </c>
      <c r="E158" s="83" t="s">
        <v>678</v>
      </c>
      <c r="F158" s="83" t="s">
        <v>600</v>
      </c>
      <c r="G158" s="83" t="s">
        <v>501</v>
      </c>
      <c r="H158" s="84">
        <v>1990</v>
      </c>
      <c r="I158" s="77">
        <v>89</v>
      </c>
      <c r="J158" s="57">
        <v>89</v>
      </c>
      <c r="K158" s="57">
        <v>89</v>
      </c>
      <c r="L158" s="57">
        <v>89</v>
      </c>
      <c r="M158" s="58">
        <v>89</v>
      </c>
      <c r="N158" s="58">
        <v>89</v>
      </c>
      <c r="O158" s="58">
        <v>89</v>
      </c>
      <c r="P158" s="58">
        <v>89</v>
      </c>
      <c r="Q158" s="58">
        <v>89</v>
      </c>
      <c r="R158" s="58">
        <v>89</v>
      </c>
      <c r="S158" s="58">
        <v>89</v>
      </c>
    </row>
    <row r="159" spans="1:19">
      <c r="A159" s="26">
        <f t="shared" si="2"/>
        <v>159</v>
      </c>
      <c r="B159" s="83" t="s">
        <v>1183</v>
      </c>
      <c r="C159" s="83"/>
      <c r="D159" s="83" t="s">
        <v>435</v>
      </c>
      <c r="E159" s="83" t="s">
        <v>632</v>
      </c>
      <c r="F159" s="83" t="s">
        <v>600</v>
      </c>
      <c r="G159" s="83" t="s">
        <v>502</v>
      </c>
      <c r="H159" s="84">
        <v>2000</v>
      </c>
      <c r="I159" s="77">
        <v>176</v>
      </c>
      <c r="J159" s="57">
        <v>176</v>
      </c>
      <c r="K159" s="57">
        <v>176</v>
      </c>
      <c r="L159" s="57">
        <v>176</v>
      </c>
      <c r="M159" s="58">
        <v>176</v>
      </c>
      <c r="N159" s="58">
        <v>176</v>
      </c>
      <c r="O159" s="58">
        <v>176</v>
      </c>
      <c r="P159" s="58">
        <v>176</v>
      </c>
      <c r="Q159" s="58">
        <v>176</v>
      </c>
      <c r="R159" s="58">
        <v>176</v>
      </c>
      <c r="S159" s="58">
        <v>176</v>
      </c>
    </row>
    <row r="160" spans="1:19">
      <c r="A160" s="26">
        <f t="shared" si="2"/>
        <v>160</v>
      </c>
      <c r="B160" s="83" t="s">
        <v>1184</v>
      </c>
      <c r="C160" s="83"/>
      <c r="D160" s="83" t="s">
        <v>436</v>
      </c>
      <c r="E160" s="83" t="s">
        <v>632</v>
      </c>
      <c r="F160" s="83" t="s">
        <v>600</v>
      </c>
      <c r="G160" s="83" t="s">
        <v>502</v>
      </c>
      <c r="H160" s="84">
        <v>2000</v>
      </c>
      <c r="I160" s="77">
        <v>176</v>
      </c>
      <c r="J160" s="57">
        <v>176</v>
      </c>
      <c r="K160" s="57">
        <v>176</v>
      </c>
      <c r="L160" s="57">
        <v>176</v>
      </c>
      <c r="M160" s="58">
        <v>176</v>
      </c>
      <c r="N160" s="58">
        <v>176</v>
      </c>
      <c r="O160" s="58">
        <v>176</v>
      </c>
      <c r="P160" s="58">
        <v>176</v>
      </c>
      <c r="Q160" s="58">
        <v>176</v>
      </c>
      <c r="R160" s="58">
        <v>176</v>
      </c>
      <c r="S160" s="58">
        <v>176</v>
      </c>
    </row>
    <row r="161" spans="1:19">
      <c r="A161" s="26">
        <f t="shared" si="2"/>
        <v>161</v>
      </c>
      <c r="B161" s="83" t="s">
        <v>1185</v>
      </c>
      <c r="C161" s="83"/>
      <c r="D161" s="83" t="s">
        <v>437</v>
      </c>
      <c r="E161" s="83" t="s">
        <v>632</v>
      </c>
      <c r="F161" s="83" t="s">
        <v>600</v>
      </c>
      <c r="G161" s="83" t="s">
        <v>502</v>
      </c>
      <c r="H161" s="84">
        <v>2000</v>
      </c>
      <c r="I161" s="77">
        <v>169</v>
      </c>
      <c r="J161" s="57">
        <v>169</v>
      </c>
      <c r="K161" s="57">
        <v>169</v>
      </c>
      <c r="L161" s="57">
        <v>169</v>
      </c>
      <c r="M161" s="58">
        <v>169</v>
      </c>
      <c r="N161" s="58">
        <v>169</v>
      </c>
      <c r="O161" s="58">
        <v>169</v>
      </c>
      <c r="P161" s="58">
        <v>169</v>
      </c>
      <c r="Q161" s="58">
        <v>169</v>
      </c>
      <c r="R161" s="58">
        <v>169</v>
      </c>
      <c r="S161" s="58">
        <v>169</v>
      </c>
    </row>
    <row r="162" spans="1:19">
      <c r="A162" s="26">
        <f t="shared" si="2"/>
        <v>162</v>
      </c>
      <c r="B162" s="83" t="s">
        <v>748</v>
      </c>
      <c r="C162" s="83"/>
      <c r="D162" s="83" t="s">
        <v>239</v>
      </c>
      <c r="E162" s="83" t="s">
        <v>614</v>
      </c>
      <c r="F162" s="83" t="s">
        <v>600</v>
      </c>
      <c r="G162" s="83" t="s">
        <v>504</v>
      </c>
      <c r="H162" s="84">
        <v>2007</v>
      </c>
      <c r="I162" s="77">
        <v>84</v>
      </c>
      <c r="J162" s="57">
        <v>84</v>
      </c>
      <c r="K162" s="57">
        <v>84</v>
      </c>
      <c r="L162" s="57">
        <v>84</v>
      </c>
      <c r="M162" s="58">
        <v>84</v>
      </c>
      <c r="N162" s="58">
        <v>84</v>
      </c>
      <c r="O162" s="58">
        <v>84</v>
      </c>
      <c r="P162" s="58">
        <v>84</v>
      </c>
      <c r="Q162" s="58">
        <v>84</v>
      </c>
      <c r="R162" s="58">
        <v>84</v>
      </c>
      <c r="S162" s="58">
        <v>84</v>
      </c>
    </row>
    <row r="163" spans="1:19">
      <c r="A163" s="26">
        <f t="shared" si="2"/>
        <v>163</v>
      </c>
      <c r="B163" s="83" t="s">
        <v>749</v>
      </c>
      <c r="C163" s="83"/>
      <c r="D163" s="83" t="s">
        <v>235</v>
      </c>
      <c r="E163" s="83" t="s">
        <v>614</v>
      </c>
      <c r="F163" s="83" t="s">
        <v>600</v>
      </c>
      <c r="G163" s="83" t="s">
        <v>504</v>
      </c>
      <c r="H163" s="84">
        <v>2007</v>
      </c>
      <c r="I163" s="77">
        <v>86</v>
      </c>
      <c r="J163" s="57">
        <v>86</v>
      </c>
      <c r="K163" s="57">
        <v>86</v>
      </c>
      <c r="L163" s="57">
        <v>86</v>
      </c>
      <c r="M163" s="58">
        <v>86</v>
      </c>
      <c r="N163" s="58">
        <v>86</v>
      </c>
      <c r="O163" s="58">
        <v>86</v>
      </c>
      <c r="P163" s="58">
        <v>86</v>
      </c>
      <c r="Q163" s="58">
        <v>86</v>
      </c>
      <c r="R163" s="58">
        <v>86</v>
      </c>
      <c r="S163" s="58">
        <v>86</v>
      </c>
    </row>
    <row r="164" spans="1:19">
      <c r="A164" s="26">
        <f t="shared" si="2"/>
        <v>164</v>
      </c>
      <c r="B164" s="83" t="s">
        <v>752</v>
      </c>
      <c r="C164" s="83"/>
      <c r="D164" s="83" t="s">
        <v>237</v>
      </c>
      <c r="E164" s="83" t="s">
        <v>614</v>
      </c>
      <c r="F164" s="83" t="s">
        <v>600</v>
      </c>
      <c r="G164" s="83" t="s">
        <v>504</v>
      </c>
      <c r="H164" s="84">
        <v>2007</v>
      </c>
      <c r="I164" s="77">
        <v>98</v>
      </c>
      <c r="J164" s="57">
        <v>98</v>
      </c>
      <c r="K164" s="57">
        <v>98</v>
      </c>
      <c r="L164" s="57">
        <v>98</v>
      </c>
      <c r="M164" s="58">
        <v>98</v>
      </c>
      <c r="N164" s="58">
        <v>98</v>
      </c>
      <c r="O164" s="58">
        <v>98</v>
      </c>
      <c r="P164" s="58">
        <v>98</v>
      </c>
      <c r="Q164" s="58">
        <v>98</v>
      </c>
      <c r="R164" s="58">
        <v>98</v>
      </c>
      <c r="S164" s="58">
        <v>98</v>
      </c>
    </row>
    <row r="165" spans="1:19">
      <c r="A165" s="26">
        <f t="shared" si="2"/>
        <v>165</v>
      </c>
      <c r="B165" s="83" t="s">
        <v>750</v>
      </c>
      <c r="C165" s="83"/>
      <c r="D165" s="83" t="s">
        <v>236</v>
      </c>
      <c r="E165" s="83" t="s">
        <v>614</v>
      </c>
      <c r="F165" s="83" t="s">
        <v>600</v>
      </c>
      <c r="G165" s="83" t="s">
        <v>504</v>
      </c>
      <c r="H165" s="84">
        <v>2008</v>
      </c>
      <c r="I165" s="77">
        <v>81</v>
      </c>
      <c r="J165" s="57">
        <v>81</v>
      </c>
      <c r="K165" s="57">
        <v>81</v>
      </c>
      <c r="L165" s="57">
        <v>81</v>
      </c>
      <c r="M165" s="58">
        <v>81</v>
      </c>
      <c r="N165" s="58">
        <v>81</v>
      </c>
      <c r="O165" s="58">
        <v>81</v>
      </c>
      <c r="P165" s="58">
        <v>81</v>
      </c>
      <c r="Q165" s="58">
        <v>81</v>
      </c>
      <c r="R165" s="58">
        <v>81</v>
      </c>
      <c r="S165" s="58">
        <v>81</v>
      </c>
    </row>
    <row r="166" spans="1:19">
      <c r="A166" s="26">
        <f t="shared" si="2"/>
        <v>166</v>
      </c>
      <c r="B166" s="83" t="s">
        <v>751</v>
      </c>
      <c r="C166" s="83"/>
      <c r="D166" s="83" t="s">
        <v>240</v>
      </c>
      <c r="E166" s="83" t="s">
        <v>614</v>
      </c>
      <c r="F166" s="83" t="s">
        <v>600</v>
      </c>
      <c r="G166" s="83" t="s">
        <v>504</v>
      </c>
      <c r="H166" s="84">
        <v>2008</v>
      </c>
      <c r="I166" s="77">
        <v>81</v>
      </c>
      <c r="J166" s="57">
        <v>81</v>
      </c>
      <c r="K166" s="57">
        <v>81</v>
      </c>
      <c r="L166" s="57">
        <v>81</v>
      </c>
      <c r="M166" s="58">
        <v>81</v>
      </c>
      <c r="N166" s="58">
        <v>81</v>
      </c>
      <c r="O166" s="58">
        <v>81</v>
      </c>
      <c r="P166" s="58">
        <v>81</v>
      </c>
      <c r="Q166" s="58">
        <v>81</v>
      </c>
      <c r="R166" s="58">
        <v>81</v>
      </c>
      <c r="S166" s="58">
        <v>81</v>
      </c>
    </row>
    <row r="167" spans="1:19">
      <c r="A167" s="26">
        <f t="shared" si="2"/>
        <v>167</v>
      </c>
      <c r="B167" s="83" t="s">
        <v>753</v>
      </c>
      <c r="C167" s="83"/>
      <c r="D167" s="83" t="s">
        <v>238</v>
      </c>
      <c r="E167" s="83" t="s">
        <v>614</v>
      </c>
      <c r="F167" s="83" t="s">
        <v>600</v>
      </c>
      <c r="G167" s="83" t="s">
        <v>504</v>
      </c>
      <c r="H167" s="84">
        <v>2008</v>
      </c>
      <c r="I167" s="77">
        <v>98</v>
      </c>
      <c r="J167" s="57">
        <v>98</v>
      </c>
      <c r="K167" s="57">
        <v>98</v>
      </c>
      <c r="L167" s="57">
        <v>98</v>
      </c>
      <c r="M167" s="58">
        <v>98</v>
      </c>
      <c r="N167" s="58">
        <v>98</v>
      </c>
      <c r="O167" s="58">
        <v>98</v>
      </c>
      <c r="P167" s="58">
        <v>98</v>
      </c>
      <c r="Q167" s="58">
        <v>98</v>
      </c>
      <c r="R167" s="58">
        <v>98</v>
      </c>
      <c r="S167" s="58">
        <v>98</v>
      </c>
    </row>
    <row r="168" spans="1:19">
      <c r="A168" s="26">
        <f t="shared" si="2"/>
        <v>168</v>
      </c>
      <c r="B168" s="83" t="s">
        <v>1778</v>
      </c>
      <c r="C168" s="26"/>
      <c r="D168" s="83"/>
      <c r="E168" s="83" t="s">
        <v>1777</v>
      </c>
      <c r="F168" s="83" t="s">
        <v>600</v>
      </c>
      <c r="G168" s="83" t="s">
        <v>610</v>
      </c>
      <c r="H168" s="84">
        <v>2000</v>
      </c>
      <c r="I168" s="77">
        <v>0</v>
      </c>
      <c r="J168" s="77">
        <v>0</v>
      </c>
      <c r="K168" s="77">
        <v>0</v>
      </c>
      <c r="L168" s="77">
        <v>60</v>
      </c>
      <c r="M168" s="77">
        <v>60</v>
      </c>
      <c r="N168" s="77">
        <v>60</v>
      </c>
      <c r="O168" s="77">
        <v>60</v>
      </c>
      <c r="P168" s="77">
        <v>60</v>
      </c>
      <c r="Q168" s="77">
        <v>60</v>
      </c>
      <c r="R168" s="77">
        <v>60</v>
      </c>
      <c r="S168" s="77">
        <v>60</v>
      </c>
    </row>
    <row r="169" spans="1:19">
      <c r="A169" s="26">
        <f t="shared" si="2"/>
        <v>169</v>
      </c>
      <c r="B169" s="83" t="s">
        <v>1186</v>
      </c>
      <c r="C169" s="83"/>
      <c r="D169" s="83" t="s">
        <v>256</v>
      </c>
      <c r="E169" s="83" t="s">
        <v>668</v>
      </c>
      <c r="F169" s="83" t="s">
        <v>600</v>
      </c>
      <c r="G169" s="83" t="s">
        <v>503</v>
      </c>
      <c r="H169" s="84">
        <v>2002</v>
      </c>
      <c r="I169" s="77">
        <v>175</v>
      </c>
      <c r="J169" s="57">
        <v>175</v>
      </c>
      <c r="K169" s="57">
        <v>175</v>
      </c>
      <c r="L169" s="57">
        <v>175</v>
      </c>
      <c r="M169" s="58">
        <v>175</v>
      </c>
      <c r="N169" s="58">
        <v>175</v>
      </c>
      <c r="O169" s="58">
        <v>175</v>
      </c>
      <c r="P169" s="58">
        <v>175</v>
      </c>
      <c r="Q169" s="58">
        <v>175</v>
      </c>
      <c r="R169" s="58">
        <v>175</v>
      </c>
      <c r="S169" s="58">
        <v>175</v>
      </c>
    </row>
    <row r="170" spans="1:19">
      <c r="A170" s="26">
        <f t="shared" si="2"/>
        <v>170</v>
      </c>
      <c r="B170" s="83" t="s">
        <v>1187</v>
      </c>
      <c r="C170" s="83"/>
      <c r="D170" s="83" t="s">
        <v>257</v>
      </c>
      <c r="E170" s="83" t="s">
        <v>668</v>
      </c>
      <c r="F170" s="83" t="s">
        <v>600</v>
      </c>
      <c r="G170" s="83" t="s">
        <v>503</v>
      </c>
      <c r="H170" s="84">
        <v>2002</v>
      </c>
      <c r="I170" s="77">
        <v>175</v>
      </c>
      <c r="J170" s="57">
        <v>175</v>
      </c>
      <c r="K170" s="57">
        <v>175</v>
      </c>
      <c r="L170" s="57">
        <v>175</v>
      </c>
      <c r="M170" s="58">
        <v>175</v>
      </c>
      <c r="N170" s="58">
        <v>175</v>
      </c>
      <c r="O170" s="58">
        <v>175</v>
      </c>
      <c r="P170" s="58">
        <v>175</v>
      </c>
      <c r="Q170" s="58">
        <v>175</v>
      </c>
      <c r="R170" s="58">
        <v>175</v>
      </c>
      <c r="S170" s="58">
        <v>175</v>
      </c>
    </row>
    <row r="171" spans="1:19">
      <c r="A171" s="26">
        <f t="shared" si="2"/>
        <v>171</v>
      </c>
      <c r="B171" s="83" t="s">
        <v>1188</v>
      </c>
      <c r="C171" s="83"/>
      <c r="D171" s="83" t="s">
        <v>258</v>
      </c>
      <c r="E171" s="83" t="s">
        <v>668</v>
      </c>
      <c r="F171" s="83" t="s">
        <v>600</v>
      </c>
      <c r="G171" s="83" t="s">
        <v>503</v>
      </c>
      <c r="H171" s="84">
        <v>2002</v>
      </c>
      <c r="I171" s="77">
        <v>175</v>
      </c>
      <c r="J171" s="57">
        <v>175</v>
      </c>
      <c r="K171" s="57">
        <v>175</v>
      </c>
      <c r="L171" s="57">
        <v>175</v>
      </c>
      <c r="M171" s="58">
        <v>175</v>
      </c>
      <c r="N171" s="58">
        <v>175</v>
      </c>
      <c r="O171" s="58">
        <v>175</v>
      </c>
      <c r="P171" s="58">
        <v>175</v>
      </c>
      <c r="Q171" s="58">
        <v>175</v>
      </c>
      <c r="R171" s="58">
        <v>175</v>
      </c>
      <c r="S171" s="58">
        <v>175</v>
      </c>
    </row>
    <row r="172" spans="1:19">
      <c r="A172" s="26">
        <f t="shared" si="2"/>
        <v>172</v>
      </c>
      <c r="B172" s="83" t="s">
        <v>1189</v>
      </c>
      <c r="C172" s="83"/>
      <c r="D172" s="83" t="s">
        <v>259</v>
      </c>
      <c r="E172" s="83" t="s">
        <v>668</v>
      </c>
      <c r="F172" s="83" t="s">
        <v>600</v>
      </c>
      <c r="G172" s="83" t="s">
        <v>503</v>
      </c>
      <c r="H172" s="84">
        <v>2002</v>
      </c>
      <c r="I172" s="77">
        <v>323</v>
      </c>
      <c r="J172" s="57">
        <v>323</v>
      </c>
      <c r="K172" s="57">
        <v>323</v>
      </c>
      <c r="L172" s="57">
        <v>323</v>
      </c>
      <c r="M172" s="58">
        <v>323</v>
      </c>
      <c r="N172" s="58">
        <v>323</v>
      </c>
      <c r="O172" s="58">
        <v>323</v>
      </c>
      <c r="P172" s="58">
        <v>323</v>
      </c>
      <c r="Q172" s="58">
        <v>323</v>
      </c>
      <c r="R172" s="58">
        <v>323</v>
      </c>
      <c r="S172" s="58">
        <v>323</v>
      </c>
    </row>
    <row r="173" spans="1:19">
      <c r="A173" s="26">
        <f t="shared" si="2"/>
        <v>173</v>
      </c>
      <c r="B173" s="83" t="s">
        <v>1190</v>
      </c>
      <c r="C173" s="83"/>
      <c r="D173" s="83" t="s">
        <v>253</v>
      </c>
      <c r="E173" s="83" t="s">
        <v>686</v>
      </c>
      <c r="F173" s="83" t="s">
        <v>600</v>
      </c>
      <c r="G173" s="83" t="s">
        <v>503</v>
      </c>
      <c r="H173" s="84">
        <v>2003</v>
      </c>
      <c r="I173" s="77">
        <v>50</v>
      </c>
      <c r="J173" s="57">
        <v>50</v>
      </c>
      <c r="K173" s="57">
        <v>50</v>
      </c>
      <c r="L173" s="57">
        <v>50</v>
      </c>
      <c r="M173" s="58">
        <v>50</v>
      </c>
      <c r="N173" s="58">
        <v>50</v>
      </c>
      <c r="O173" s="58">
        <v>50</v>
      </c>
      <c r="P173" s="58">
        <v>50</v>
      </c>
      <c r="Q173" s="58">
        <v>50</v>
      </c>
      <c r="R173" s="58">
        <v>50</v>
      </c>
      <c r="S173" s="58">
        <v>50</v>
      </c>
    </row>
    <row r="174" spans="1:19">
      <c r="A174" s="26">
        <f t="shared" si="2"/>
        <v>174</v>
      </c>
      <c r="B174" s="83" t="s">
        <v>1191</v>
      </c>
      <c r="C174" s="83"/>
      <c r="D174" s="83" t="s">
        <v>254</v>
      </c>
      <c r="E174" s="83" t="s">
        <v>686</v>
      </c>
      <c r="F174" s="83" t="s">
        <v>600</v>
      </c>
      <c r="G174" s="83" t="s">
        <v>503</v>
      </c>
      <c r="H174" s="84">
        <v>2003</v>
      </c>
      <c r="I174" s="77">
        <v>51</v>
      </c>
      <c r="J174" s="57">
        <v>51</v>
      </c>
      <c r="K174" s="57">
        <v>51</v>
      </c>
      <c r="L174" s="57">
        <v>51</v>
      </c>
      <c r="M174" s="58">
        <v>51</v>
      </c>
      <c r="N174" s="58">
        <v>51</v>
      </c>
      <c r="O174" s="58">
        <v>51</v>
      </c>
      <c r="P174" s="58">
        <v>51</v>
      </c>
      <c r="Q174" s="58">
        <v>51</v>
      </c>
      <c r="R174" s="58">
        <v>51</v>
      </c>
      <c r="S174" s="58">
        <v>51</v>
      </c>
    </row>
    <row r="175" spans="1:19">
      <c r="A175" s="26">
        <f t="shared" si="2"/>
        <v>175</v>
      </c>
      <c r="B175" s="83" t="s">
        <v>1192</v>
      </c>
      <c r="C175" s="83"/>
      <c r="D175" s="83" t="s">
        <v>255</v>
      </c>
      <c r="E175" s="83" t="s">
        <v>686</v>
      </c>
      <c r="F175" s="83" t="s">
        <v>600</v>
      </c>
      <c r="G175" s="83" t="s">
        <v>503</v>
      </c>
      <c r="H175" s="84">
        <v>2003</v>
      </c>
      <c r="I175" s="77">
        <v>50</v>
      </c>
      <c r="J175" s="57">
        <v>50</v>
      </c>
      <c r="K175" s="57">
        <v>50</v>
      </c>
      <c r="L175" s="57">
        <v>50</v>
      </c>
      <c r="M175" s="58">
        <v>50</v>
      </c>
      <c r="N175" s="58">
        <v>50</v>
      </c>
      <c r="O175" s="58">
        <v>50</v>
      </c>
      <c r="P175" s="58">
        <v>50</v>
      </c>
      <c r="Q175" s="58">
        <v>50</v>
      </c>
      <c r="R175" s="58">
        <v>50</v>
      </c>
      <c r="S175" s="58">
        <v>50</v>
      </c>
    </row>
    <row r="176" spans="1:19">
      <c r="A176" s="26">
        <f t="shared" si="2"/>
        <v>176</v>
      </c>
      <c r="B176" s="83" t="s">
        <v>1193</v>
      </c>
      <c r="C176" s="83"/>
      <c r="D176" s="83" t="s">
        <v>251</v>
      </c>
      <c r="E176" s="83" t="s">
        <v>686</v>
      </c>
      <c r="F176" s="83" t="s">
        <v>600</v>
      </c>
      <c r="G176" s="83" t="s">
        <v>503</v>
      </c>
      <c r="H176" s="84">
        <v>2003</v>
      </c>
      <c r="I176" s="77">
        <v>40</v>
      </c>
      <c r="J176" s="57">
        <v>40</v>
      </c>
      <c r="K176" s="57">
        <v>40</v>
      </c>
      <c r="L176" s="57">
        <v>40</v>
      </c>
      <c r="M176" s="58">
        <v>40</v>
      </c>
      <c r="N176" s="58">
        <v>40</v>
      </c>
      <c r="O176" s="58">
        <v>40</v>
      </c>
      <c r="P176" s="58">
        <v>40</v>
      </c>
      <c r="Q176" s="58">
        <v>40</v>
      </c>
      <c r="R176" s="58">
        <v>40</v>
      </c>
      <c r="S176" s="58">
        <v>40</v>
      </c>
    </row>
    <row r="177" spans="1:19">
      <c r="A177" s="26">
        <f t="shared" si="2"/>
        <v>177</v>
      </c>
      <c r="B177" s="83" t="s">
        <v>754</v>
      </c>
      <c r="C177" s="83"/>
      <c r="D177" s="83" t="s">
        <v>268</v>
      </c>
      <c r="E177" s="83" t="s">
        <v>592</v>
      </c>
      <c r="F177" s="83" t="s">
        <v>600</v>
      </c>
      <c r="G177" s="83" t="s">
        <v>503</v>
      </c>
      <c r="H177" s="84">
        <v>2004</v>
      </c>
      <c r="I177" s="77">
        <v>170</v>
      </c>
      <c r="J177" s="57">
        <v>170</v>
      </c>
      <c r="K177" s="57">
        <v>170</v>
      </c>
      <c r="L177" s="57">
        <v>170</v>
      </c>
      <c r="M177" s="58">
        <v>170</v>
      </c>
      <c r="N177" s="58">
        <v>170</v>
      </c>
      <c r="O177" s="58">
        <v>170</v>
      </c>
      <c r="P177" s="58">
        <v>170</v>
      </c>
      <c r="Q177" s="58">
        <v>170</v>
      </c>
      <c r="R177" s="58">
        <v>170</v>
      </c>
      <c r="S177" s="58">
        <v>170</v>
      </c>
    </row>
    <row r="178" spans="1:19">
      <c r="A178" s="26">
        <f t="shared" si="2"/>
        <v>178</v>
      </c>
      <c r="B178" s="83" t="s">
        <v>755</v>
      </c>
      <c r="C178" s="83"/>
      <c r="D178" s="83" t="s">
        <v>269</v>
      </c>
      <c r="E178" s="83" t="s">
        <v>592</v>
      </c>
      <c r="F178" s="83" t="s">
        <v>600</v>
      </c>
      <c r="G178" s="83" t="s">
        <v>503</v>
      </c>
      <c r="H178" s="84">
        <v>2004</v>
      </c>
      <c r="I178" s="77">
        <v>160</v>
      </c>
      <c r="J178" s="57">
        <v>160</v>
      </c>
      <c r="K178" s="57">
        <v>160</v>
      </c>
      <c r="L178" s="57">
        <v>160</v>
      </c>
      <c r="M178" s="58">
        <v>160</v>
      </c>
      <c r="N178" s="58">
        <v>160</v>
      </c>
      <c r="O178" s="58">
        <v>160</v>
      </c>
      <c r="P178" s="58">
        <v>160</v>
      </c>
      <c r="Q178" s="58">
        <v>160</v>
      </c>
      <c r="R178" s="58">
        <v>160</v>
      </c>
      <c r="S178" s="58">
        <v>160</v>
      </c>
    </row>
    <row r="179" spans="1:19">
      <c r="A179" s="26">
        <f t="shared" si="2"/>
        <v>179</v>
      </c>
      <c r="B179" s="83" t="s">
        <v>1194</v>
      </c>
      <c r="C179" s="83"/>
      <c r="D179" s="83" t="s">
        <v>271</v>
      </c>
      <c r="E179" s="83" t="s">
        <v>508</v>
      </c>
      <c r="F179" s="83" t="s">
        <v>600</v>
      </c>
      <c r="G179" s="83" t="s">
        <v>1043</v>
      </c>
      <c r="H179" s="84">
        <v>1962</v>
      </c>
      <c r="I179" s="77">
        <v>21</v>
      </c>
      <c r="J179" s="57">
        <v>21</v>
      </c>
      <c r="K179" s="57">
        <v>21</v>
      </c>
      <c r="L179" s="57">
        <v>21</v>
      </c>
      <c r="M179" s="58">
        <v>21</v>
      </c>
      <c r="N179" s="58">
        <v>21</v>
      </c>
      <c r="O179" s="58">
        <v>21</v>
      </c>
      <c r="P179" s="58">
        <v>21</v>
      </c>
      <c r="Q179" s="58">
        <v>21</v>
      </c>
      <c r="R179" s="58">
        <v>21</v>
      </c>
      <c r="S179" s="58">
        <v>21</v>
      </c>
    </row>
    <row r="180" spans="1:19">
      <c r="A180" s="26">
        <f t="shared" si="2"/>
        <v>180</v>
      </c>
      <c r="B180" s="83" t="s">
        <v>1195</v>
      </c>
      <c r="C180" s="83"/>
      <c r="D180" s="83" t="s">
        <v>272</v>
      </c>
      <c r="E180" s="83" t="s">
        <v>508</v>
      </c>
      <c r="F180" s="83" t="s">
        <v>600</v>
      </c>
      <c r="G180" s="83" t="s">
        <v>1043</v>
      </c>
      <c r="H180" s="84">
        <v>1996</v>
      </c>
      <c r="I180" s="77">
        <v>49</v>
      </c>
      <c r="J180" s="57">
        <v>49</v>
      </c>
      <c r="K180" s="57">
        <v>49</v>
      </c>
      <c r="L180" s="57">
        <v>49</v>
      </c>
      <c r="M180" s="58">
        <v>49</v>
      </c>
      <c r="N180" s="58">
        <v>49</v>
      </c>
      <c r="O180" s="58">
        <v>49</v>
      </c>
      <c r="P180" s="58">
        <v>49</v>
      </c>
      <c r="Q180" s="58">
        <v>49</v>
      </c>
      <c r="R180" s="58">
        <v>49</v>
      </c>
      <c r="S180" s="58">
        <v>49</v>
      </c>
    </row>
    <row r="181" spans="1:19">
      <c r="A181" s="26">
        <f t="shared" si="2"/>
        <v>181</v>
      </c>
      <c r="B181" s="83" t="s">
        <v>1196</v>
      </c>
      <c r="C181" s="83"/>
      <c r="D181" s="83" t="s">
        <v>280</v>
      </c>
      <c r="E181" s="83" t="s">
        <v>632</v>
      </c>
      <c r="F181" s="83" t="s">
        <v>600</v>
      </c>
      <c r="G181" s="83" t="s">
        <v>502</v>
      </c>
      <c r="H181" s="84">
        <v>1972</v>
      </c>
      <c r="I181" s="77">
        <v>69</v>
      </c>
      <c r="J181" s="57">
        <v>69</v>
      </c>
      <c r="K181" s="57">
        <v>69</v>
      </c>
      <c r="L181" s="57">
        <v>69</v>
      </c>
      <c r="M181" s="58">
        <v>69</v>
      </c>
      <c r="N181" s="58">
        <v>69</v>
      </c>
      <c r="O181" s="58">
        <v>69</v>
      </c>
      <c r="P181" s="58">
        <v>69</v>
      </c>
      <c r="Q181" s="58">
        <v>69</v>
      </c>
      <c r="R181" s="58">
        <v>69</v>
      </c>
      <c r="S181" s="58">
        <v>69</v>
      </c>
    </row>
    <row r="182" spans="1:19">
      <c r="A182" s="26">
        <f t="shared" si="2"/>
        <v>182</v>
      </c>
      <c r="B182" s="83" t="s">
        <v>1197</v>
      </c>
      <c r="C182" s="83"/>
      <c r="D182" s="83" t="s">
        <v>281</v>
      </c>
      <c r="E182" s="83" t="s">
        <v>632</v>
      </c>
      <c r="F182" s="83" t="s">
        <v>600</v>
      </c>
      <c r="G182" s="83" t="s">
        <v>502</v>
      </c>
      <c r="H182" s="84">
        <v>1972</v>
      </c>
      <c r="I182" s="77">
        <v>69</v>
      </c>
      <c r="J182" s="57">
        <v>69</v>
      </c>
      <c r="K182" s="57">
        <v>69</v>
      </c>
      <c r="L182" s="57">
        <v>69</v>
      </c>
      <c r="M182" s="58">
        <v>69</v>
      </c>
      <c r="N182" s="58">
        <v>69</v>
      </c>
      <c r="O182" s="58">
        <v>69</v>
      </c>
      <c r="P182" s="58">
        <v>69</v>
      </c>
      <c r="Q182" s="58">
        <v>69</v>
      </c>
      <c r="R182" s="58">
        <v>69</v>
      </c>
      <c r="S182" s="58">
        <v>69</v>
      </c>
    </row>
    <row r="183" spans="1:19">
      <c r="A183" s="26">
        <f t="shared" si="2"/>
        <v>183</v>
      </c>
      <c r="B183" s="83" t="s">
        <v>1198</v>
      </c>
      <c r="C183" s="83"/>
      <c r="D183" s="83" t="s">
        <v>282</v>
      </c>
      <c r="E183" s="83" t="s">
        <v>632</v>
      </c>
      <c r="F183" s="83" t="s">
        <v>600</v>
      </c>
      <c r="G183" s="83" t="s">
        <v>502</v>
      </c>
      <c r="H183" s="84">
        <v>1972</v>
      </c>
      <c r="I183" s="77">
        <v>69</v>
      </c>
      <c r="J183" s="57">
        <v>69</v>
      </c>
      <c r="K183" s="57">
        <v>69</v>
      </c>
      <c r="L183" s="57">
        <v>69</v>
      </c>
      <c r="M183" s="58">
        <v>69</v>
      </c>
      <c r="N183" s="58">
        <v>69</v>
      </c>
      <c r="O183" s="58">
        <v>69</v>
      </c>
      <c r="P183" s="58">
        <v>69</v>
      </c>
      <c r="Q183" s="58">
        <v>69</v>
      </c>
      <c r="R183" s="58">
        <v>69</v>
      </c>
      <c r="S183" s="58">
        <v>69</v>
      </c>
    </row>
    <row r="184" spans="1:19">
      <c r="A184" s="26">
        <f t="shared" si="2"/>
        <v>184</v>
      </c>
      <c r="B184" s="83" t="s">
        <v>1199</v>
      </c>
      <c r="C184" s="83"/>
      <c r="D184" s="83" t="s">
        <v>283</v>
      </c>
      <c r="E184" s="83" t="s">
        <v>632</v>
      </c>
      <c r="F184" s="83" t="s">
        <v>600</v>
      </c>
      <c r="G184" s="83" t="s">
        <v>502</v>
      </c>
      <c r="H184" s="84">
        <v>1972</v>
      </c>
      <c r="I184" s="77">
        <v>69</v>
      </c>
      <c r="J184" s="57">
        <v>69</v>
      </c>
      <c r="K184" s="57">
        <v>69</v>
      </c>
      <c r="L184" s="57">
        <v>69</v>
      </c>
      <c r="M184" s="58">
        <v>69</v>
      </c>
      <c r="N184" s="58">
        <v>69</v>
      </c>
      <c r="O184" s="58">
        <v>69</v>
      </c>
      <c r="P184" s="58">
        <v>69</v>
      </c>
      <c r="Q184" s="58">
        <v>69</v>
      </c>
      <c r="R184" s="58">
        <v>69</v>
      </c>
      <c r="S184" s="58">
        <v>69</v>
      </c>
    </row>
    <row r="185" spans="1:19">
      <c r="A185" s="26">
        <f t="shared" si="2"/>
        <v>185</v>
      </c>
      <c r="B185" s="83" t="s">
        <v>1200</v>
      </c>
      <c r="C185" s="83"/>
      <c r="D185" s="83" t="s">
        <v>279</v>
      </c>
      <c r="E185" s="83" t="s">
        <v>632</v>
      </c>
      <c r="F185" s="83" t="s">
        <v>600</v>
      </c>
      <c r="G185" s="83" t="s">
        <v>502</v>
      </c>
      <c r="H185" s="84">
        <v>1974</v>
      </c>
      <c r="I185" s="77">
        <v>110</v>
      </c>
      <c r="J185" s="57">
        <v>110</v>
      </c>
      <c r="K185" s="57">
        <v>110</v>
      </c>
      <c r="L185" s="57">
        <v>110</v>
      </c>
      <c r="M185" s="58">
        <v>110</v>
      </c>
      <c r="N185" s="58">
        <v>110</v>
      </c>
      <c r="O185" s="58">
        <v>110</v>
      </c>
      <c r="P185" s="58">
        <v>110</v>
      </c>
      <c r="Q185" s="58">
        <v>110</v>
      </c>
      <c r="R185" s="58">
        <v>110</v>
      </c>
      <c r="S185" s="58">
        <v>110</v>
      </c>
    </row>
    <row r="186" spans="1:19">
      <c r="A186" s="26">
        <f t="shared" si="2"/>
        <v>186</v>
      </c>
      <c r="B186" s="83" t="s">
        <v>1201</v>
      </c>
      <c r="C186" s="83"/>
      <c r="D186" s="83" t="s">
        <v>285</v>
      </c>
      <c r="E186" s="83" t="s">
        <v>632</v>
      </c>
      <c r="F186" s="83" t="s">
        <v>600</v>
      </c>
      <c r="G186" s="83" t="s">
        <v>502</v>
      </c>
      <c r="H186" s="84">
        <v>1972</v>
      </c>
      <c r="I186" s="77">
        <v>69</v>
      </c>
      <c r="J186" s="57">
        <v>69</v>
      </c>
      <c r="K186" s="57">
        <v>69</v>
      </c>
      <c r="L186" s="57">
        <v>69</v>
      </c>
      <c r="M186" s="58">
        <v>69</v>
      </c>
      <c r="N186" s="58">
        <v>69</v>
      </c>
      <c r="O186" s="58">
        <v>69</v>
      </c>
      <c r="P186" s="58">
        <v>69</v>
      </c>
      <c r="Q186" s="58">
        <v>69</v>
      </c>
      <c r="R186" s="58">
        <v>69</v>
      </c>
      <c r="S186" s="58">
        <v>69</v>
      </c>
    </row>
    <row r="187" spans="1:19">
      <c r="A187" s="26">
        <f t="shared" si="2"/>
        <v>187</v>
      </c>
      <c r="B187" s="83" t="s">
        <v>1202</v>
      </c>
      <c r="C187" s="83"/>
      <c r="D187" s="83" t="s">
        <v>286</v>
      </c>
      <c r="E187" s="83" t="s">
        <v>632</v>
      </c>
      <c r="F187" s="83" t="s">
        <v>600</v>
      </c>
      <c r="G187" s="83" t="s">
        <v>502</v>
      </c>
      <c r="H187" s="84">
        <v>1972</v>
      </c>
      <c r="I187" s="77">
        <v>69</v>
      </c>
      <c r="J187" s="57">
        <v>69</v>
      </c>
      <c r="K187" s="57">
        <v>69</v>
      </c>
      <c r="L187" s="57">
        <v>69</v>
      </c>
      <c r="M187" s="58">
        <v>69</v>
      </c>
      <c r="N187" s="58">
        <v>69</v>
      </c>
      <c r="O187" s="58">
        <v>69</v>
      </c>
      <c r="P187" s="58">
        <v>69</v>
      </c>
      <c r="Q187" s="58">
        <v>69</v>
      </c>
      <c r="R187" s="58">
        <v>69</v>
      </c>
      <c r="S187" s="58">
        <v>69</v>
      </c>
    </row>
    <row r="188" spans="1:19">
      <c r="A188" s="26">
        <f t="shared" si="2"/>
        <v>188</v>
      </c>
      <c r="B188" s="83" t="s">
        <v>1203</v>
      </c>
      <c r="C188" s="83"/>
      <c r="D188" s="83" t="s">
        <v>287</v>
      </c>
      <c r="E188" s="83" t="s">
        <v>632</v>
      </c>
      <c r="F188" s="83" t="s">
        <v>600</v>
      </c>
      <c r="G188" s="83" t="s">
        <v>502</v>
      </c>
      <c r="H188" s="84">
        <v>1974</v>
      </c>
      <c r="I188" s="77">
        <v>69</v>
      </c>
      <c r="J188" s="57">
        <v>69</v>
      </c>
      <c r="K188" s="57">
        <v>69</v>
      </c>
      <c r="L188" s="57">
        <v>69</v>
      </c>
      <c r="M188" s="58">
        <v>69</v>
      </c>
      <c r="N188" s="58">
        <v>69</v>
      </c>
      <c r="O188" s="58">
        <v>69</v>
      </c>
      <c r="P188" s="58">
        <v>69</v>
      </c>
      <c r="Q188" s="58">
        <v>69</v>
      </c>
      <c r="R188" s="58">
        <v>69</v>
      </c>
      <c r="S188" s="58">
        <v>69</v>
      </c>
    </row>
    <row r="189" spans="1:19">
      <c r="A189" s="26">
        <f t="shared" si="2"/>
        <v>189</v>
      </c>
      <c r="B189" s="83" t="s">
        <v>1204</v>
      </c>
      <c r="C189" s="83"/>
      <c r="D189" s="83" t="s">
        <v>288</v>
      </c>
      <c r="E189" s="83" t="s">
        <v>632</v>
      </c>
      <c r="F189" s="83" t="s">
        <v>600</v>
      </c>
      <c r="G189" s="83" t="s">
        <v>502</v>
      </c>
      <c r="H189" s="84">
        <v>1974</v>
      </c>
      <c r="I189" s="77">
        <v>69</v>
      </c>
      <c r="J189" s="57">
        <v>69</v>
      </c>
      <c r="K189" s="57">
        <v>69</v>
      </c>
      <c r="L189" s="57">
        <v>69</v>
      </c>
      <c r="M189" s="58">
        <v>69</v>
      </c>
      <c r="N189" s="58">
        <v>69</v>
      </c>
      <c r="O189" s="58">
        <v>69</v>
      </c>
      <c r="P189" s="58">
        <v>69</v>
      </c>
      <c r="Q189" s="58">
        <v>69</v>
      </c>
      <c r="R189" s="58">
        <v>69</v>
      </c>
      <c r="S189" s="58">
        <v>69</v>
      </c>
    </row>
    <row r="190" spans="1:19">
      <c r="A190" s="26">
        <f t="shared" si="2"/>
        <v>190</v>
      </c>
      <c r="B190" s="83" t="s">
        <v>1205</v>
      </c>
      <c r="C190" s="83"/>
      <c r="D190" s="83" t="s">
        <v>284</v>
      </c>
      <c r="E190" s="83" t="s">
        <v>632</v>
      </c>
      <c r="F190" s="83" t="s">
        <v>600</v>
      </c>
      <c r="G190" s="83" t="s">
        <v>502</v>
      </c>
      <c r="H190" s="84">
        <v>1974</v>
      </c>
      <c r="I190" s="77">
        <v>110</v>
      </c>
      <c r="J190" s="57">
        <v>110</v>
      </c>
      <c r="K190" s="57">
        <v>110</v>
      </c>
      <c r="L190" s="57">
        <v>110</v>
      </c>
      <c r="M190" s="58">
        <v>110</v>
      </c>
      <c r="N190" s="58">
        <v>110</v>
      </c>
      <c r="O190" s="58">
        <v>110</v>
      </c>
      <c r="P190" s="58">
        <v>110</v>
      </c>
      <c r="Q190" s="58">
        <v>110</v>
      </c>
      <c r="R190" s="58">
        <v>110</v>
      </c>
      <c r="S190" s="58">
        <v>110</v>
      </c>
    </row>
    <row r="191" spans="1:19">
      <c r="A191" s="26">
        <f t="shared" si="2"/>
        <v>191</v>
      </c>
      <c r="B191" s="83" t="s">
        <v>1206</v>
      </c>
      <c r="C191" s="83"/>
      <c r="D191" s="83" t="s">
        <v>297</v>
      </c>
      <c r="E191" s="83" t="s">
        <v>671</v>
      </c>
      <c r="F191" s="83" t="s">
        <v>600</v>
      </c>
      <c r="G191" s="83" t="s">
        <v>502</v>
      </c>
      <c r="H191" s="84">
        <v>2000</v>
      </c>
      <c r="I191" s="77">
        <v>102.4</v>
      </c>
      <c r="J191" s="57">
        <v>102.4</v>
      </c>
      <c r="K191" s="57">
        <v>102.4</v>
      </c>
      <c r="L191" s="57">
        <v>102.4</v>
      </c>
      <c r="M191" s="58">
        <v>102.4</v>
      </c>
      <c r="N191" s="58">
        <v>102.4</v>
      </c>
      <c r="O191" s="58">
        <v>102.4</v>
      </c>
      <c r="P191" s="58">
        <v>102.4</v>
      </c>
      <c r="Q191" s="58">
        <v>102.4</v>
      </c>
      <c r="R191" s="58">
        <v>102.4</v>
      </c>
      <c r="S191" s="58">
        <v>102.4</v>
      </c>
    </row>
    <row r="192" spans="1:19">
      <c r="A192" s="26">
        <f t="shared" si="2"/>
        <v>192</v>
      </c>
      <c r="B192" s="83" t="s">
        <v>1207</v>
      </c>
      <c r="C192" s="83"/>
      <c r="D192" s="83" t="s">
        <v>298</v>
      </c>
      <c r="E192" s="83" t="s">
        <v>671</v>
      </c>
      <c r="F192" s="83" t="s">
        <v>600</v>
      </c>
      <c r="G192" s="83" t="s">
        <v>502</v>
      </c>
      <c r="H192" s="84">
        <v>2000</v>
      </c>
      <c r="I192" s="77">
        <v>102.4</v>
      </c>
      <c r="J192" s="57">
        <v>102.4</v>
      </c>
      <c r="K192" s="57">
        <v>102.4</v>
      </c>
      <c r="L192" s="57">
        <v>102.4</v>
      </c>
      <c r="M192" s="58">
        <v>102.4</v>
      </c>
      <c r="N192" s="58">
        <v>102.4</v>
      </c>
      <c r="O192" s="58">
        <v>102.4</v>
      </c>
      <c r="P192" s="58">
        <v>102.4</v>
      </c>
      <c r="Q192" s="58">
        <v>102.4</v>
      </c>
      <c r="R192" s="58">
        <v>102.4</v>
      </c>
      <c r="S192" s="58">
        <v>102.4</v>
      </c>
    </row>
    <row r="193" spans="1:19">
      <c r="A193" s="26">
        <f t="shared" si="2"/>
        <v>193</v>
      </c>
      <c r="B193" s="83" t="s">
        <v>1208</v>
      </c>
      <c r="C193" s="83"/>
      <c r="D193" s="83" t="s">
        <v>299</v>
      </c>
      <c r="E193" s="83" t="s">
        <v>671</v>
      </c>
      <c r="F193" s="83" t="s">
        <v>600</v>
      </c>
      <c r="G193" s="83" t="s">
        <v>502</v>
      </c>
      <c r="H193" s="84">
        <v>2000</v>
      </c>
      <c r="I193" s="77">
        <v>102.4</v>
      </c>
      <c r="J193" s="57">
        <v>102.4</v>
      </c>
      <c r="K193" s="57">
        <v>102.4</v>
      </c>
      <c r="L193" s="57">
        <v>102.4</v>
      </c>
      <c r="M193" s="58">
        <v>102.4</v>
      </c>
      <c r="N193" s="58">
        <v>102.4</v>
      </c>
      <c r="O193" s="58">
        <v>102.4</v>
      </c>
      <c r="P193" s="58">
        <v>102.4</v>
      </c>
      <c r="Q193" s="58">
        <v>102.4</v>
      </c>
      <c r="R193" s="58">
        <v>102.4</v>
      </c>
      <c r="S193" s="58">
        <v>102.4</v>
      </c>
    </row>
    <row r="194" spans="1:19">
      <c r="A194" s="26">
        <f t="shared" si="2"/>
        <v>194</v>
      </c>
      <c r="B194" s="83" t="s">
        <v>1209</v>
      </c>
      <c r="C194" s="83"/>
      <c r="D194" s="83" t="s">
        <v>300</v>
      </c>
      <c r="E194" s="83" t="s">
        <v>671</v>
      </c>
      <c r="F194" s="83" t="s">
        <v>600</v>
      </c>
      <c r="G194" s="83" t="s">
        <v>502</v>
      </c>
      <c r="H194" s="84">
        <v>2000</v>
      </c>
      <c r="I194" s="77">
        <v>131.5</v>
      </c>
      <c r="J194" s="57">
        <v>131.5</v>
      </c>
      <c r="K194" s="57">
        <v>131.5</v>
      </c>
      <c r="L194" s="57">
        <v>131.5</v>
      </c>
      <c r="M194" s="58">
        <v>131.5</v>
      </c>
      <c r="N194" s="58">
        <v>131.5</v>
      </c>
      <c r="O194" s="58">
        <v>131.5</v>
      </c>
      <c r="P194" s="58">
        <v>131.5</v>
      </c>
      <c r="Q194" s="58">
        <v>131.5</v>
      </c>
      <c r="R194" s="58">
        <v>131.5</v>
      </c>
      <c r="S194" s="58">
        <v>131.5</v>
      </c>
    </row>
    <row r="195" spans="1:19">
      <c r="A195" s="26">
        <f t="shared" si="2"/>
        <v>195</v>
      </c>
      <c r="B195" s="83" t="s">
        <v>1210</v>
      </c>
      <c r="C195" s="83"/>
      <c r="D195" s="83" t="s">
        <v>310</v>
      </c>
      <c r="E195" s="83" t="s">
        <v>686</v>
      </c>
      <c r="F195" s="83" t="s">
        <v>600</v>
      </c>
      <c r="G195" s="83" t="s">
        <v>503</v>
      </c>
      <c r="H195" s="84">
        <v>2009</v>
      </c>
      <c r="I195" s="77">
        <v>171</v>
      </c>
      <c r="J195" s="57">
        <v>171</v>
      </c>
      <c r="K195" s="57">
        <v>171</v>
      </c>
      <c r="L195" s="57">
        <v>171</v>
      </c>
      <c r="M195" s="58">
        <v>171</v>
      </c>
      <c r="N195" s="58">
        <v>171</v>
      </c>
      <c r="O195" s="58">
        <v>171</v>
      </c>
      <c r="P195" s="58">
        <v>171</v>
      </c>
      <c r="Q195" s="58">
        <v>171</v>
      </c>
      <c r="R195" s="58">
        <v>171</v>
      </c>
      <c r="S195" s="58">
        <v>171</v>
      </c>
    </row>
    <row r="196" spans="1:19">
      <c r="A196" s="26">
        <f t="shared" si="2"/>
        <v>196</v>
      </c>
      <c r="B196" s="83" t="s">
        <v>1211</v>
      </c>
      <c r="C196" s="83"/>
      <c r="D196" s="83" t="s">
        <v>309</v>
      </c>
      <c r="E196" s="83" t="s">
        <v>686</v>
      </c>
      <c r="F196" s="83" t="s">
        <v>600</v>
      </c>
      <c r="G196" s="83" t="s">
        <v>503</v>
      </c>
      <c r="H196" s="84">
        <v>1963</v>
      </c>
      <c r="I196" s="77">
        <v>132</v>
      </c>
      <c r="J196" s="57">
        <v>132</v>
      </c>
      <c r="K196" s="57">
        <v>132</v>
      </c>
      <c r="L196" s="57">
        <v>132</v>
      </c>
      <c r="M196" s="58">
        <v>132</v>
      </c>
      <c r="N196" s="58">
        <v>132</v>
      </c>
      <c r="O196" s="58">
        <v>132</v>
      </c>
      <c r="P196" s="58">
        <v>132</v>
      </c>
      <c r="Q196" s="58">
        <v>132</v>
      </c>
      <c r="R196" s="58">
        <v>132</v>
      </c>
      <c r="S196" s="58">
        <v>132</v>
      </c>
    </row>
    <row r="197" spans="1:19">
      <c r="A197" s="26">
        <f t="shared" si="2"/>
        <v>197</v>
      </c>
      <c r="B197" s="83" t="s">
        <v>756</v>
      </c>
      <c r="C197" s="83"/>
      <c r="D197" s="83" t="s">
        <v>322</v>
      </c>
      <c r="E197" s="83" t="s">
        <v>679</v>
      </c>
      <c r="F197" s="83" t="s">
        <v>600</v>
      </c>
      <c r="G197" s="83" t="s">
        <v>504</v>
      </c>
      <c r="H197" s="84">
        <v>1987</v>
      </c>
      <c r="I197" s="77">
        <v>20</v>
      </c>
      <c r="J197" s="57">
        <v>20</v>
      </c>
      <c r="K197" s="57">
        <v>20</v>
      </c>
      <c r="L197" s="57">
        <v>20</v>
      </c>
      <c r="M197" s="58">
        <v>20</v>
      </c>
      <c r="N197" s="58">
        <v>20</v>
      </c>
      <c r="O197" s="58">
        <v>20</v>
      </c>
      <c r="P197" s="58">
        <v>20</v>
      </c>
      <c r="Q197" s="58">
        <v>20</v>
      </c>
      <c r="R197" s="58">
        <v>20</v>
      </c>
      <c r="S197" s="58">
        <v>20</v>
      </c>
    </row>
    <row r="198" spans="1:19">
      <c r="A198" s="26">
        <f t="shared" ref="A198:A261" si="3">A197+1</f>
        <v>198</v>
      </c>
      <c r="B198" s="83" t="s">
        <v>757</v>
      </c>
      <c r="C198" s="83"/>
      <c r="D198" s="83" t="s">
        <v>323</v>
      </c>
      <c r="E198" s="83" t="s">
        <v>679</v>
      </c>
      <c r="F198" s="83" t="s">
        <v>600</v>
      </c>
      <c r="G198" s="83" t="s">
        <v>504</v>
      </c>
      <c r="H198" s="84">
        <v>1987</v>
      </c>
      <c r="I198" s="77">
        <v>20</v>
      </c>
      <c r="J198" s="57">
        <v>20</v>
      </c>
      <c r="K198" s="57">
        <v>20</v>
      </c>
      <c r="L198" s="57">
        <v>20</v>
      </c>
      <c r="M198" s="58">
        <v>20</v>
      </c>
      <c r="N198" s="58">
        <v>20</v>
      </c>
      <c r="O198" s="58">
        <v>20</v>
      </c>
      <c r="P198" s="58">
        <v>20</v>
      </c>
      <c r="Q198" s="58">
        <v>20</v>
      </c>
      <c r="R198" s="58">
        <v>20</v>
      </c>
      <c r="S198" s="58">
        <v>20</v>
      </c>
    </row>
    <row r="199" spans="1:19">
      <c r="A199" s="26">
        <f t="shared" si="3"/>
        <v>199</v>
      </c>
      <c r="B199" s="83" t="s">
        <v>758</v>
      </c>
      <c r="C199" s="83"/>
      <c r="D199" s="83" t="s">
        <v>324</v>
      </c>
      <c r="E199" s="83" t="s">
        <v>679</v>
      </c>
      <c r="F199" s="83" t="s">
        <v>600</v>
      </c>
      <c r="G199" s="83" t="s">
        <v>504</v>
      </c>
      <c r="H199" s="84">
        <v>1987</v>
      </c>
      <c r="I199" s="77">
        <v>20</v>
      </c>
      <c r="J199" s="57">
        <v>20</v>
      </c>
      <c r="K199" s="57">
        <v>20</v>
      </c>
      <c r="L199" s="57">
        <v>20</v>
      </c>
      <c r="M199" s="58">
        <v>20</v>
      </c>
      <c r="N199" s="58">
        <v>20</v>
      </c>
      <c r="O199" s="58">
        <v>20</v>
      </c>
      <c r="P199" s="58">
        <v>20</v>
      </c>
      <c r="Q199" s="58">
        <v>20</v>
      </c>
      <c r="R199" s="58">
        <v>20</v>
      </c>
      <c r="S199" s="58">
        <v>20</v>
      </c>
    </row>
    <row r="200" spans="1:19">
      <c r="A200" s="26">
        <f t="shared" si="3"/>
        <v>200</v>
      </c>
      <c r="B200" s="83" t="s">
        <v>759</v>
      </c>
      <c r="C200" s="83"/>
      <c r="D200" s="83" t="s">
        <v>325</v>
      </c>
      <c r="E200" s="83" t="s">
        <v>679</v>
      </c>
      <c r="F200" s="83" t="s">
        <v>600</v>
      </c>
      <c r="G200" s="83" t="s">
        <v>504</v>
      </c>
      <c r="H200" s="84">
        <v>1987</v>
      </c>
      <c r="I200" s="77">
        <v>16</v>
      </c>
      <c r="J200" s="57">
        <v>16</v>
      </c>
      <c r="K200" s="57">
        <v>16</v>
      </c>
      <c r="L200" s="57">
        <v>16</v>
      </c>
      <c r="M200" s="58">
        <v>16</v>
      </c>
      <c r="N200" s="58">
        <v>16</v>
      </c>
      <c r="O200" s="58">
        <v>16</v>
      </c>
      <c r="P200" s="58">
        <v>16</v>
      </c>
      <c r="Q200" s="58">
        <v>16</v>
      </c>
      <c r="R200" s="58">
        <v>16</v>
      </c>
      <c r="S200" s="58">
        <v>16</v>
      </c>
    </row>
    <row r="201" spans="1:19">
      <c r="A201" s="26">
        <f t="shared" si="3"/>
        <v>201</v>
      </c>
      <c r="B201" s="83" t="s">
        <v>760</v>
      </c>
      <c r="C201" s="83"/>
      <c r="D201" s="83" t="s">
        <v>330</v>
      </c>
      <c r="E201" s="83" t="s">
        <v>625</v>
      </c>
      <c r="F201" s="83" t="s">
        <v>600</v>
      </c>
      <c r="G201" s="83" t="s">
        <v>501</v>
      </c>
      <c r="H201" s="84">
        <v>2004</v>
      </c>
      <c r="I201" s="77">
        <v>275</v>
      </c>
      <c r="J201" s="57">
        <v>275</v>
      </c>
      <c r="K201" s="57">
        <v>275</v>
      </c>
      <c r="L201" s="57">
        <v>275</v>
      </c>
      <c r="M201" s="58">
        <v>275</v>
      </c>
      <c r="N201" s="58">
        <v>275</v>
      </c>
      <c r="O201" s="58">
        <v>275</v>
      </c>
      <c r="P201" s="58">
        <v>275</v>
      </c>
      <c r="Q201" s="58">
        <v>275</v>
      </c>
      <c r="R201" s="58">
        <v>275</v>
      </c>
      <c r="S201" s="58">
        <v>275</v>
      </c>
    </row>
    <row r="202" spans="1:19">
      <c r="A202" s="26">
        <f t="shared" si="3"/>
        <v>202</v>
      </c>
      <c r="B202" s="83" t="s">
        <v>761</v>
      </c>
      <c r="C202" s="83"/>
      <c r="D202" s="83" t="s">
        <v>331</v>
      </c>
      <c r="E202" s="83" t="s">
        <v>625</v>
      </c>
      <c r="F202" s="83" t="s">
        <v>600</v>
      </c>
      <c r="G202" s="83" t="s">
        <v>501</v>
      </c>
      <c r="H202" s="84">
        <v>2004</v>
      </c>
      <c r="I202" s="77">
        <v>275</v>
      </c>
      <c r="J202" s="57">
        <v>275</v>
      </c>
      <c r="K202" s="57">
        <v>275</v>
      </c>
      <c r="L202" s="57">
        <v>275</v>
      </c>
      <c r="M202" s="58">
        <v>275</v>
      </c>
      <c r="N202" s="58">
        <v>275</v>
      </c>
      <c r="O202" s="58">
        <v>275</v>
      </c>
      <c r="P202" s="58">
        <v>275</v>
      </c>
      <c r="Q202" s="58">
        <v>275</v>
      </c>
      <c r="R202" s="58">
        <v>275</v>
      </c>
      <c r="S202" s="58">
        <v>275</v>
      </c>
    </row>
    <row r="203" spans="1:19">
      <c r="A203" s="26">
        <f t="shared" si="3"/>
        <v>203</v>
      </c>
      <c r="B203" s="83" t="s">
        <v>762</v>
      </c>
      <c r="C203" s="83"/>
      <c r="D203" s="83" t="s">
        <v>332</v>
      </c>
      <c r="E203" s="83" t="s">
        <v>625</v>
      </c>
      <c r="F203" s="83" t="s">
        <v>600</v>
      </c>
      <c r="G203" s="83" t="s">
        <v>501</v>
      </c>
      <c r="H203" s="84">
        <v>2004</v>
      </c>
      <c r="I203" s="77">
        <v>290</v>
      </c>
      <c r="J203" s="57">
        <v>290</v>
      </c>
      <c r="K203" s="57">
        <v>290</v>
      </c>
      <c r="L203" s="57">
        <v>290</v>
      </c>
      <c r="M203" s="58">
        <v>290</v>
      </c>
      <c r="N203" s="58">
        <v>290</v>
      </c>
      <c r="O203" s="58">
        <v>290</v>
      </c>
      <c r="P203" s="58">
        <v>290</v>
      </c>
      <c r="Q203" s="58">
        <v>290</v>
      </c>
      <c r="R203" s="58">
        <v>290</v>
      </c>
      <c r="S203" s="58">
        <v>290</v>
      </c>
    </row>
    <row r="204" spans="1:19">
      <c r="A204" s="26">
        <f t="shared" si="3"/>
        <v>204</v>
      </c>
      <c r="B204" s="83" t="s">
        <v>763</v>
      </c>
      <c r="C204" s="83"/>
      <c r="D204" s="83" t="s">
        <v>333</v>
      </c>
      <c r="E204" s="83" t="s">
        <v>672</v>
      </c>
      <c r="F204" s="83" t="s">
        <v>600</v>
      </c>
      <c r="G204" s="83" t="s">
        <v>501</v>
      </c>
      <c r="H204" s="84">
        <v>2002</v>
      </c>
      <c r="I204" s="77">
        <v>249</v>
      </c>
      <c r="J204" s="57">
        <v>249</v>
      </c>
      <c r="K204" s="57">
        <v>249</v>
      </c>
      <c r="L204" s="57">
        <v>249</v>
      </c>
      <c r="M204" s="58">
        <v>249</v>
      </c>
      <c r="N204" s="58">
        <v>249</v>
      </c>
      <c r="O204" s="58">
        <v>249</v>
      </c>
      <c r="P204" s="58">
        <v>249</v>
      </c>
      <c r="Q204" s="58">
        <v>249</v>
      </c>
      <c r="R204" s="58">
        <v>249</v>
      </c>
      <c r="S204" s="58">
        <v>249</v>
      </c>
    </row>
    <row r="205" spans="1:19">
      <c r="A205" s="26">
        <f t="shared" si="3"/>
        <v>205</v>
      </c>
      <c r="B205" s="83" t="s">
        <v>764</v>
      </c>
      <c r="C205" s="83"/>
      <c r="D205" s="83" t="s">
        <v>334</v>
      </c>
      <c r="E205" s="83" t="s">
        <v>672</v>
      </c>
      <c r="F205" s="83" t="s">
        <v>600</v>
      </c>
      <c r="G205" s="83" t="s">
        <v>501</v>
      </c>
      <c r="H205" s="84">
        <v>2002</v>
      </c>
      <c r="I205" s="77">
        <v>249</v>
      </c>
      <c r="J205" s="57">
        <v>249</v>
      </c>
      <c r="K205" s="57">
        <v>249</v>
      </c>
      <c r="L205" s="57">
        <v>249</v>
      </c>
      <c r="M205" s="58">
        <v>249</v>
      </c>
      <c r="N205" s="58">
        <v>249</v>
      </c>
      <c r="O205" s="58">
        <v>249</v>
      </c>
      <c r="P205" s="58">
        <v>249</v>
      </c>
      <c r="Q205" s="58">
        <v>249</v>
      </c>
      <c r="R205" s="58">
        <v>249</v>
      </c>
      <c r="S205" s="58">
        <v>249</v>
      </c>
    </row>
    <row r="206" spans="1:19">
      <c r="A206" s="26">
        <f t="shared" si="3"/>
        <v>206</v>
      </c>
      <c r="B206" s="83" t="s">
        <v>765</v>
      </c>
      <c r="C206" s="83"/>
      <c r="D206" s="83" t="s">
        <v>335</v>
      </c>
      <c r="E206" s="83" t="s">
        <v>672</v>
      </c>
      <c r="F206" s="83" t="s">
        <v>600</v>
      </c>
      <c r="G206" s="83" t="s">
        <v>501</v>
      </c>
      <c r="H206" s="84">
        <v>2002</v>
      </c>
      <c r="I206" s="77">
        <v>293</v>
      </c>
      <c r="J206" s="57">
        <v>293</v>
      </c>
      <c r="K206" s="57">
        <v>293</v>
      </c>
      <c r="L206" s="57">
        <v>293</v>
      </c>
      <c r="M206" s="58">
        <v>293</v>
      </c>
      <c r="N206" s="58">
        <v>293</v>
      </c>
      <c r="O206" s="58">
        <v>293</v>
      </c>
      <c r="P206" s="58">
        <v>293</v>
      </c>
      <c r="Q206" s="58">
        <v>293</v>
      </c>
      <c r="R206" s="58">
        <v>293</v>
      </c>
      <c r="S206" s="58">
        <v>293</v>
      </c>
    </row>
    <row r="207" spans="1:19">
      <c r="A207" s="26">
        <f t="shared" si="3"/>
        <v>207</v>
      </c>
      <c r="B207" s="83" t="s">
        <v>1614</v>
      </c>
      <c r="C207" s="83"/>
      <c r="D207" s="83" t="s">
        <v>1615</v>
      </c>
      <c r="E207" s="83" t="s">
        <v>672</v>
      </c>
      <c r="F207" s="83" t="s">
        <v>600</v>
      </c>
      <c r="G207" s="83" t="s">
        <v>501</v>
      </c>
      <c r="H207" s="84">
        <v>2017</v>
      </c>
      <c r="I207" s="77">
        <v>335</v>
      </c>
      <c r="J207" s="57">
        <v>335</v>
      </c>
      <c r="K207" s="57">
        <v>335</v>
      </c>
      <c r="L207" s="57">
        <v>335</v>
      </c>
      <c r="M207" s="58">
        <v>335</v>
      </c>
      <c r="N207" s="58">
        <v>335</v>
      </c>
      <c r="O207" s="58">
        <v>335</v>
      </c>
      <c r="P207" s="58">
        <v>335</v>
      </c>
      <c r="Q207" s="58">
        <v>335</v>
      </c>
      <c r="R207" s="58">
        <v>335</v>
      </c>
      <c r="S207" s="58">
        <v>335</v>
      </c>
    </row>
    <row r="208" spans="1:19">
      <c r="A208" s="26">
        <f t="shared" si="3"/>
        <v>208</v>
      </c>
      <c r="B208" s="83" t="s">
        <v>1616</v>
      </c>
      <c r="C208" s="83"/>
      <c r="D208" s="83" t="s">
        <v>1617</v>
      </c>
      <c r="E208" s="83" t="s">
        <v>672</v>
      </c>
      <c r="F208" s="83" t="s">
        <v>600</v>
      </c>
      <c r="G208" s="83" t="s">
        <v>501</v>
      </c>
      <c r="H208" s="84">
        <v>2017</v>
      </c>
      <c r="I208" s="77">
        <v>335</v>
      </c>
      <c r="J208" s="57">
        <v>335</v>
      </c>
      <c r="K208" s="57">
        <v>335</v>
      </c>
      <c r="L208" s="57">
        <v>335</v>
      </c>
      <c r="M208" s="58">
        <v>335</v>
      </c>
      <c r="N208" s="58">
        <v>335</v>
      </c>
      <c r="O208" s="58">
        <v>335</v>
      </c>
      <c r="P208" s="58">
        <v>335</v>
      </c>
      <c r="Q208" s="58">
        <v>335</v>
      </c>
      <c r="R208" s="58">
        <v>335</v>
      </c>
      <c r="S208" s="58">
        <v>335</v>
      </c>
    </row>
    <row r="209" spans="1:19">
      <c r="A209" s="26">
        <f t="shared" si="3"/>
        <v>209</v>
      </c>
      <c r="B209" s="83" t="s">
        <v>1618</v>
      </c>
      <c r="C209" s="83"/>
      <c r="D209" s="83" t="s">
        <v>1619</v>
      </c>
      <c r="E209" s="83" t="s">
        <v>672</v>
      </c>
      <c r="F209" s="83" t="s">
        <v>600</v>
      </c>
      <c r="G209" s="83" t="s">
        <v>501</v>
      </c>
      <c r="H209" s="84">
        <v>2017</v>
      </c>
      <c r="I209" s="77">
        <v>460</v>
      </c>
      <c r="J209" s="57">
        <v>460</v>
      </c>
      <c r="K209" s="57">
        <v>460</v>
      </c>
      <c r="L209" s="57">
        <v>460</v>
      </c>
      <c r="M209" s="58">
        <v>460</v>
      </c>
      <c r="N209" s="58">
        <v>460</v>
      </c>
      <c r="O209" s="58">
        <v>460</v>
      </c>
      <c r="P209" s="58">
        <v>460</v>
      </c>
      <c r="Q209" s="58">
        <v>460</v>
      </c>
      <c r="R209" s="58">
        <v>460</v>
      </c>
      <c r="S209" s="58">
        <v>460</v>
      </c>
    </row>
    <row r="210" spans="1:19">
      <c r="A210" s="26">
        <f t="shared" si="3"/>
        <v>210</v>
      </c>
      <c r="B210" s="83" t="s">
        <v>1047</v>
      </c>
      <c r="C210" s="83"/>
      <c r="D210" s="83" t="s">
        <v>42</v>
      </c>
      <c r="E210" s="83" t="s">
        <v>658</v>
      </c>
      <c r="F210" s="83" t="s">
        <v>600</v>
      </c>
      <c r="G210" s="83" t="s">
        <v>501</v>
      </c>
      <c r="H210" s="84">
        <v>1973</v>
      </c>
      <c r="I210" s="77">
        <v>20</v>
      </c>
      <c r="J210" s="57">
        <v>20</v>
      </c>
      <c r="K210" s="57">
        <v>20</v>
      </c>
      <c r="L210" s="57">
        <v>20</v>
      </c>
      <c r="M210" s="58">
        <v>20</v>
      </c>
      <c r="N210" s="58">
        <v>20</v>
      </c>
      <c r="O210" s="58">
        <v>20</v>
      </c>
      <c r="P210" s="58">
        <v>20</v>
      </c>
      <c r="Q210" s="58">
        <v>20</v>
      </c>
      <c r="R210" s="58">
        <v>20</v>
      </c>
      <c r="S210" s="58">
        <v>20</v>
      </c>
    </row>
    <row r="211" spans="1:19">
      <c r="A211" s="26">
        <f t="shared" si="3"/>
        <v>211</v>
      </c>
      <c r="B211" s="83" t="s">
        <v>1776</v>
      </c>
      <c r="C211" s="83"/>
      <c r="D211" s="83"/>
      <c r="E211" s="83" t="s">
        <v>1777</v>
      </c>
      <c r="F211" s="83" t="s">
        <v>600</v>
      </c>
      <c r="G211" s="83" t="s">
        <v>610</v>
      </c>
      <c r="H211" s="84">
        <v>1990</v>
      </c>
      <c r="I211" s="77">
        <v>0</v>
      </c>
      <c r="J211" s="77">
        <v>0</v>
      </c>
      <c r="K211" s="77">
        <v>0</v>
      </c>
      <c r="L211" s="77">
        <v>21.5</v>
      </c>
      <c r="M211" s="77">
        <v>21.5</v>
      </c>
      <c r="N211" s="77">
        <v>21.5</v>
      </c>
      <c r="O211" s="77">
        <v>21.5</v>
      </c>
      <c r="P211" s="77">
        <v>21.5</v>
      </c>
      <c r="Q211" s="77">
        <v>21.5</v>
      </c>
      <c r="R211" s="77">
        <v>21.5</v>
      </c>
      <c r="S211" s="77">
        <v>21.5</v>
      </c>
    </row>
    <row r="212" spans="1:19">
      <c r="A212" s="26">
        <f t="shared" si="3"/>
        <v>212</v>
      </c>
      <c r="B212" s="83" t="s">
        <v>1620</v>
      </c>
      <c r="C212" s="83"/>
      <c r="D212" s="83" t="s">
        <v>1621</v>
      </c>
      <c r="E212" s="83" t="s">
        <v>632</v>
      </c>
      <c r="F212" s="83" t="s">
        <v>600</v>
      </c>
      <c r="G212" s="83" t="s">
        <v>502</v>
      </c>
      <c r="H212" s="84">
        <v>2017</v>
      </c>
      <c r="I212" s="77">
        <v>49.8</v>
      </c>
      <c r="J212" s="57">
        <v>49.8</v>
      </c>
      <c r="K212" s="57">
        <v>49.8</v>
      </c>
      <c r="L212" s="57">
        <v>49.8</v>
      </c>
      <c r="M212" s="58">
        <v>49.8</v>
      </c>
      <c r="N212" s="58">
        <v>49.8</v>
      </c>
      <c r="O212" s="58">
        <v>49.8</v>
      </c>
      <c r="P212" s="58">
        <v>49.8</v>
      </c>
      <c r="Q212" s="58">
        <v>49.8</v>
      </c>
      <c r="R212" s="58">
        <v>49.8</v>
      </c>
      <c r="S212" s="58">
        <v>49.8</v>
      </c>
    </row>
    <row r="213" spans="1:19">
      <c r="A213" s="26">
        <f t="shared" si="3"/>
        <v>213</v>
      </c>
      <c r="B213" s="83" t="s">
        <v>1622</v>
      </c>
      <c r="C213" s="83"/>
      <c r="D213" s="83" t="s">
        <v>1623</v>
      </c>
      <c r="E213" s="83" t="s">
        <v>632</v>
      </c>
      <c r="F213" s="83" t="s">
        <v>600</v>
      </c>
      <c r="G213" s="83" t="s">
        <v>502</v>
      </c>
      <c r="H213" s="84">
        <v>2017</v>
      </c>
      <c r="I213" s="77">
        <v>49.8</v>
      </c>
      <c r="J213" s="57">
        <v>49.8</v>
      </c>
      <c r="K213" s="57">
        <v>49.8</v>
      </c>
      <c r="L213" s="57">
        <v>49.8</v>
      </c>
      <c r="M213" s="58">
        <v>49.8</v>
      </c>
      <c r="N213" s="58">
        <v>49.8</v>
      </c>
      <c r="O213" s="58">
        <v>49.8</v>
      </c>
      <c r="P213" s="58">
        <v>49.8</v>
      </c>
      <c r="Q213" s="58">
        <v>49.8</v>
      </c>
      <c r="R213" s="58">
        <v>49.8</v>
      </c>
      <c r="S213" s="58">
        <v>49.8</v>
      </c>
    </row>
    <row r="214" spans="1:19">
      <c r="A214" s="26">
        <f t="shared" si="3"/>
        <v>214</v>
      </c>
      <c r="B214" s="83" t="s">
        <v>828</v>
      </c>
      <c r="C214" s="83"/>
      <c r="D214" s="83" t="s">
        <v>85</v>
      </c>
      <c r="E214" s="83" t="s">
        <v>658</v>
      </c>
      <c r="F214" s="83" t="s">
        <v>600</v>
      </c>
      <c r="G214" s="83" t="s">
        <v>501</v>
      </c>
      <c r="H214" s="84">
        <v>2004</v>
      </c>
      <c r="I214" s="77">
        <v>48</v>
      </c>
      <c r="J214" s="57">
        <v>48</v>
      </c>
      <c r="K214" s="57">
        <v>48</v>
      </c>
      <c r="L214" s="57">
        <v>48</v>
      </c>
      <c r="M214" s="58">
        <v>48</v>
      </c>
      <c r="N214" s="58">
        <v>48</v>
      </c>
      <c r="O214" s="58">
        <v>48</v>
      </c>
      <c r="P214" s="58">
        <v>48</v>
      </c>
      <c r="Q214" s="58">
        <v>48</v>
      </c>
      <c r="R214" s="58">
        <v>48</v>
      </c>
      <c r="S214" s="58">
        <v>48</v>
      </c>
    </row>
    <row r="215" spans="1:19">
      <c r="A215" s="26">
        <f t="shared" si="3"/>
        <v>215</v>
      </c>
      <c r="B215" s="83" t="s">
        <v>829</v>
      </c>
      <c r="C215" s="83"/>
      <c r="D215" s="83" t="s">
        <v>86</v>
      </c>
      <c r="E215" s="83" t="s">
        <v>658</v>
      </c>
      <c r="F215" s="83" t="s">
        <v>600</v>
      </c>
      <c r="G215" s="83" t="s">
        <v>501</v>
      </c>
      <c r="H215" s="84">
        <v>2010</v>
      </c>
      <c r="I215" s="77">
        <v>50</v>
      </c>
      <c r="J215" s="57">
        <v>50</v>
      </c>
      <c r="K215" s="57">
        <v>50</v>
      </c>
      <c r="L215" s="57">
        <v>50</v>
      </c>
      <c r="M215" s="58">
        <v>50</v>
      </c>
      <c r="N215" s="58">
        <v>50</v>
      </c>
      <c r="O215" s="58">
        <v>50</v>
      </c>
      <c r="P215" s="58">
        <v>50</v>
      </c>
      <c r="Q215" s="58">
        <v>50</v>
      </c>
      <c r="R215" s="58">
        <v>50</v>
      </c>
      <c r="S215" s="58">
        <v>50</v>
      </c>
    </row>
    <row r="216" spans="1:19">
      <c r="A216" s="26">
        <f t="shared" si="3"/>
        <v>216</v>
      </c>
      <c r="B216" s="83" t="s">
        <v>830</v>
      </c>
      <c r="C216" s="83"/>
      <c r="D216" s="83" t="s">
        <v>89</v>
      </c>
      <c r="E216" s="83" t="s">
        <v>592</v>
      </c>
      <c r="F216" s="83" t="s">
        <v>600</v>
      </c>
      <c r="G216" s="83" t="s">
        <v>503</v>
      </c>
      <c r="H216" s="84">
        <v>1989</v>
      </c>
      <c r="I216" s="77">
        <v>54</v>
      </c>
      <c r="J216" s="57">
        <v>54</v>
      </c>
      <c r="K216" s="57">
        <v>54</v>
      </c>
      <c r="L216" s="57">
        <v>54</v>
      </c>
      <c r="M216" s="58">
        <v>54</v>
      </c>
      <c r="N216" s="58">
        <v>54</v>
      </c>
      <c r="O216" s="58">
        <v>54</v>
      </c>
      <c r="P216" s="58">
        <v>54</v>
      </c>
      <c r="Q216" s="58">
        <v>54</v>
      </c>
      <c r="R216" s="58">
        <v>54</v>
      </c>
      <c r="S216" s="58">
        <v>54</v>
      </c>
    </row>
    <row r="217" spans="1:19">
      <c r="A217" s="26">
        <f t="shared" si="3"/>
        <v>217</v>
      </c>
      <c r="B217" s="83" t="s">
        <v>831</v>
      </c>
      <c r="C217" s="83"/>
      <c r="D217" s="83" t="s">
        <v>90</v>
      </c>
      <c r="E217" s="83" t="s">
        <v>592</v>
      </c>
      <c r="F217" s="83" t="s">
        <v>600</v>
      </c>
      <c r="G217" s="83" t="s">
        <v>503</v>
      </c>
      <c r="H217" s="84">
        <v>1989</v>
      </c>
      <c r="I217" s="77">
        <v>54</v>
      </c>
      <c r="J217" s="57">
        <v>54</v>
      </c>
      <c r="K217" s="57">
        <v>54</v>
      </c>
      <c r="L217" s="57">
        <v>54</v>
      </c>
      <c r="M217" s="58">
        <v>54</v>
      </c>
      <c r="N217" s="58">
        <v>54</v>
      </c>
      <c r="O217" s="58">
        <v>54</v>
      </c>
      <c r="P217" s="58">
        <v>54</v>
      </c>
      <c r="Q217" s="58">
        <v>54</v>
      </c>
      <c r="R217" s="58">
        <v>54</v>
      </c>
      <c r="S217" s="58">
        <v>54</v>
      </c>
    </row>
    <row r="218" spans="1:19">
      <c r="A218" s="26">
        <f t="shared" si="3"/>
        <v>218</v>
      </c>
      <c r="B218" s="83" t="s">
        <v>832</v>
      </c>
      <c r="C218" s="83"/>
      <c r="D218" s="83" t="s">
        <v>91</v>
      </c>
      <c r="E218" s="83" t="s">
        <v>592</v>
      </c>
      <c r="F218" s="83" t="s">
        <v>600</v>
      </c>
      <c r="G218" s="83" t="s">
        <v>503</v>
      </c>
      <c r="H218" s="84">
        <v>1989</v>
      </c>
      <c r="I218" s="77">
        <v>54</v>
      </c>
      <c r="J218" s="57">
        <v>54</v>
      </c>
      <c r="K218" s="57">
        <v>54</v>
      </c>
      <c r="L218" s="57">
        <v>54</v>
      </c>
      <c r="M218" s="58">
        <v>54</v>
      </c>
      <c r="N218" s="58">
        <v>54</v>
      </c>
      <c r="O218" s="58">
        <v>54</v>
      </c>
      <c r="P218" s="58">
        <v>54</v>
      </c>
      <c r="Q218" s="58">
        <v>54</v>
      </c>
      <c r="R218" s="58">
        <v>54</v>
      </c>
      <c r="S218" s="58">
        <v>54</v>
      </c>
    </row>
    <row r="219" spans="1:19">
      <c r="A219" s="26">
        <f t="shared" si="3"/>
        <v>219</v>
      </c>
      <c r="B219" s="83" t="s">
        <v>833</v>
      </c>
      <c r="C219" s="83"/>
      <c r="D219" s="83" t="s">
        <v>92</v>
      </c>
      <c r="E219" s="83" t="s">
        <v>592</v>
      </c>
      <c r="F219" s="83" t="s">
        <v>600</v>
      </c>
      <c r="G219" s="83" t="s">
        <v>503</v>
      </c>
      <c r="H219" s="84">
        <v>1989</v>
      </c>
      <c r="I219" s="77">
        <v>54</v>
      </c>
      <c r="J219" s="57">
        <v>54</v>
      </c>
      <c r="K219" s="57">
        <v>54</v>
      </c>
      <c r="L219" s="57">
        <v>54</v>
      </c>
      <c r="M219" s="58">
        <v>54</v>
      </c>
      <c r="N219" s="58">
        <v>54</v>
      </c>
      <c r="O219" s="58">
        <v>54</v>
      </c>
      <c r="P219" s="58">
        <v>54</v>
      </c>
      <c r="Q219" s="58">
        <v>54</v>
      </c>
      <c r="R219" s="58">
        <v>54</v>
      </c>
      <c r="S219" s="58">
        <v>54</v>
      </c>
    </row>
    <row r="220" spans="1:19">
      <c r="A220" s="26">
        <f t="shared" si="3"/>
        <v>220</v>
      </c>
      <c r="B220" s="83" t="s">
        <v>834</v>
      </c>
      <c r="C220" s="83"/>
      <c r="D220" s="83" t="s">
        <v>93</v>
      </c>
      <c r="E220" s="83" t="s">
        <v>672</v>
      </c>
      <c r="F220" s="83" t="s">
        <v>600</v>
      </c>
      <c r="G220" s="83" t="s">
        <v>501</v>
      </c>
      <c r="H220" s="84">
        <v>1990</v>
      </c>
      <c r="I220" s="77">
        <v>80</v>
      </c>
      <c r="J220" s="57">
        <v>80</v>
      </c>
      <c r="K220" s="57">
        <v>80</v>
      </c>
      <c r="L220" s="57">
        <v>80</v>
      </c>
      <c r="M220" s="58">
        <v>80</v>
      </c>
      <c r="N220" s="58">
        <v>80</v>
      </c>
      <c r="O220" s="58">
        <v>80</v>
      </c>
      <c r="P220" s="58">
        <v>80</v>
      </c>
      <c r="Q220" s="58">
        <v>80</v>
      </c>
      <c r="R220" s="58">
        <v>80</v>
      </c>
      <c r="S220" s="58">
        <v>80</v>
      </c>
    </row>
    <row r="221" spans="1:19">
      <c r="A221" s="26">
        <f t="shared" si="3"/>
        <v>221</v>
      </c>
      <c r="B221" s="83" t="s">
        <v>835</v>
      </c>
      <c r="C221" s="83"/>
      <c r="D221" s="83" t="s">
        <v>94</v>
      </c>
      <c r="E221" s="83" t="s">
        <v>672</v>
      </c>
      <c r="F221" s="83" t="s">
        <v>600</v>
      </c>
      <c r="G221" s="83" t="s">
        <v>501</v>
      </c>
      <c r="H221" s="84">
        <v>1990</v>
      </c>
      <c r="I221" s="77">
        <v>79</v>
      </c>
      <c r="J221" s="57">
        <v>79</v>
      </c>
      <c r="K221" s="57">
        <v>79</v>
      </c>
      <c r="L221" s="57">
        <v>79</v>
      </c>
      <c r="M221" s="58">
        <v>79</v>
      </c>
      <c r="N221" s="58">
        <v>79</v>
      </c>
      <c r="O221" s="58">
        <v>79</v>
      </c>
      <c r="P221" s="58">
        <v>79</v>
      </c>
      <c r="Q221" s="58">
        <v>79</v>
      </c>
      <c r="R221" s="58">
        <v>79</v>
      </c>
      <c r="S221" s="58">
        <v>79</v>
      </c>
    </row>
    <row r="222" spans="1:19">
      <c r="A222" s="26">
        <f t="shared" si="3"/>
        <v>222</v>
      </c>
      <c r="B222" s="83" t="s">
        <v>836</v>
      </c>
      <c r="C222" s="83"/>
      <c r="D222" s="83" t="s">
        <v>95</v>
      </c>
      <c r="E222" s="83" t="s">
        <v>672</v>
      </c>
      <c r="F222" s="83" t="s">
        <v>600</v>
      </c>
      <c r="G222" s="83" t="s">
        <v>501</v>
      </c>
      <c r="H222" s="84">
        <v>1990</v>
      </c>
      <c r="I222" s="77">
        <v>78</v>
      </c>
      <c r="J222" s="57">
        <v>78</v>
      </c>
      <c r="K222" s="57">
        <v>78</v>
      </c>
      <c r="L222" s="57">
        <v>78</v>
      </c>
      <c r="M222" s="58">
        <v>78</v>
      </c>
      <c r="N222" s="58">
        <v>78</v>
      </c>
      <c r="O222" s="58">
        <v>78</v>
      </c>
      <c r="P222" s="58">
        <v>78</v>
      </c>
      <c r="Q222" s="58">
        <v>78</v>
      </c>
      <c r="R222" s="58">
        <v>78</v>
      </c>
      <c r="S222" s="58">
        <v>78</v>
      </c>
    </row>
    <row r="223" spans="1:19">
      <c r="A223" s="26">
        <f t="shared" si="3"/>
        <v>223</v>
      </c>
      <c r="B223" s="83" t="s">
        <v>837</v>
      </c>
      <c r="C223" s="83"/>
      <c r="D223" s="83" t="s">
        <v>96</v>
      </c>
      <c r="E223" s="83" t="s">
        <v>672</v>
      </c>
      <c r="F223" s="83" t="s">
        <v>600</v>
      </c>
      <c r="G223" s="83" t="s">
        <v>501</v>
      </c>
      <c r="H223" s="84">
        <v>1990</v>
      </c>
      <c r="I223" s="77">
        <v>77</v>
      </c>
      <c r="J223" s="57">
        <v>77</v>
      </c>
      <c r="K223" s="57">
        <v>77</v>
      </c>
      <c r="L223" s="57">
        <v>77</v>
      </c>
      <c r="M223" s="58">
        <v>77</v>
      </c>
      <c r="N223" s="58">
        <v>77</v>
      </c>
      <c r="O223" s="58">
        <v>77</v>
      </c>
      <c r="P223" s="58">
        <v>77</v>
      </c>
      <c r="Q223" s="58">
        <v>77</v>
      </c>
      <c r="R223" s="58">
        <v>77</v>
      </c>
      <c r="S223" s="58">
        <v>77</v>
      </c>
    </row>
    <row r="224" spans="1:19">
      <c r="A224" s="26">
        <f t="shared" si="3"/>
        <v>224</v>
      </c>
      <c r="B224" s="83" t="s">
        <v>1212</v>
      </c>
      <c r="C224" s="83"/>
      <c r="D224" s="83" t="s">
        <v>1213</v>
      </c>
      <c r="E224" s="83" t="s">
        <v>614</v>
      </c>
      <c r="F224" s="83" t="s">
        <v>600</v>
      </c>
      <c r="G224" s="83" t="s">
        <v>504</v>
      </c>
      <c r="H224" s="84">
        <v>2015</v>
      </c>
      <c r="I224" s="77">
        <v>170.4</v>
      </c>
      <c r="J224" s="57">
        <v>170.4</v>
      </c>
      <c r="K224" s="57">
        <v>170.4</v>
      </c>
      <c r="L224" s="57">
        <v>170.4</v>
      </c>
      <c r="M224" s="58">
        <v>170.4</v>
      </c>
      <c r="N224" s="58">
        <v>170.4</v>
      </c>
      <c r="O224" s="58">
        <v>170.4</v>
      </c>
      <c r="P224" s="58">
        <v>170.4</v>
      </c>
      <c r="Q224" s="58">
        <v>170.4</v>
      </c>
      <c r="R224" s="58">
        <v>170.4</v>
      </c>
      <c r="S224" s="58">
        <v>170.4</v>
      </c>
    </row>
    <row r="225" spans="1:19">
      <c r="A225" s="26">
        <f t="shared" si="3"/>
        <v>225</v>
      </c>
      <c r="B225" s="83" t="s">
        <v>1214</v>
      </c>
      <c r="C225" s="83"/>
      <c r="D225" s="83" t="s">
        <v>1215</v>
      </c>
      <c r="E225" s="83" t="s">
        <v>614</v>
      </c>
      <c r="F225" s="83" t="s">
        <v>600</v>
      </c>
      <c r="G225" s="83" t="s">
        <v>504</v>
      </c>
      <c r="H225" s="84">
        <v>2015</v>
      </c>
      <c r="I225" s="77">
        <v>170.4</v>
      </c>
      <c r="J225" s="57">
        <v>170.4</v>
      </c>
      <c r="K225" s="57">
        <v>170.4</v>
      </c>
      <c r="L225" s="57">
        <v>170.4</v>
      </c>
      <c r="M225" s="58">
        <v>170.4</v>
      </c>
      <c r="N225" s="58">
        <v>170.4</v>
      </c>
      <c r="O225" s="58">
        <v>170.4</v>
      </c>
      <c r="P225" s="58">
        <v>170.4</v>
      </c>
      <c r="Q225" s="58">
        <v>170.4</v>
      </c>
      <c r="R225" s="58">
        <v>170.4</v>
      </c>
      <c r="S225" s="58">
        <v>170.4</v>
      </c>
    </row>
    <row r="226" spans="1:19">
      <c r="A226" s="26">
        <f t="shared" si="3"/>
        <v>226</v>
      </c>
      <c r="B226" s="83" t="s">
        <v>1335</v>
      </c>
      <c r="C226" s="83"/>
      <c r="D226" s="83" t="s">
        <v>1444</v>
      </c>
      <c r="E226" s="83" t="s">
        <v>802</v>
      </c>
      <c r="F226" s="83" t="s">
        <v>600</v>
      </c>
      <c r="G226" s="83" t="s">
        <v>610</v>
      </c>
      <c r="H226" s="84">
        <v>2016</v>
      </c>
      <c r="I226" s="77">
        <v>195</v>
      </c>
      <c r="J226" s="57">
        <v>195</v>
      </c>
      <c r="K226" s="57">
        <v>195</v>
      </c>
      <c r="L226" s="57">
        <v>195</v>
      </c>
      <c r="M226" s="58">
        <v>195</v>
      </c>
      <c r="N226" s="58">
        <v>195</v>
      </c>
      <c r="O226" s="58">
        <v>195</v>
      </c>
      <c r="P226" s="58">
        <v>195</v>
      </c>
      <c r="Q226" s="58">
        <v>195</v>
      </c>
      <c r="R226" s="58">
        <v>195</v>
      </c>
      <c r="S226" s="58">
        <v>195</v>
      </c>
    </row>
    <row r="227" spans="1:19">
      <c r="A227" s="26">
        <f t="shared" si="3"/>
        <v>227</v>
      </c>
      <c r="B227" s="83" t="s">
        <v>838</v>
      </c>
      <c r="C227" s="83"/>
      <c r="D227" s="83" t="s">
        <v>429</v>
      </c>
      <c r="E227" s="83" t="s">
        <v>632</v>
      </c>
      <c r="F227" s="83" t="s">
        <v>600</v>
      </c>
      <c r="G227" s="83" t="s">
        <v>502</v>
      </c>
      <c r="H227" s="84">
        <v>2009</v>
      </c>
      <c r="I227" s="77">
        <v>45</v>
      </c>
      <c r="J227" s="57">
        <v>45</v>
      </c>
      <c r="K227" s="57">
        <v>45</v>
      </c>
      <c r="L227" s="57">
        <v>45</v>
      </c>
      <c r="M227" s="58">
        <v>45</v>
      </c>
      <c r="N227" s="58">
        <v>45</v>
      </c>
      <c r="O227" s="58">
        <v>45</v>
      </c>
      <c r="P227" s="58">
        <v>45</v>
      </c>
      <c r="Q227" s="58">
        <v>45</v>
      </c>
      <c r="R227" s="58">
        <v>45</v>
      </c>
      <c r="S227" s="58">
        <v>45</v>
      </c>
    </row>
    <row r="228" spans="1:19">
      <c r="A228" s="26">
        <f t="shared" si="3"/>
        <v>228</v>
      </c>
      <c r="B228" s="83" t="s">
        <v>839</v>
      </c>
      <c r="C228" s="83"/>
      <c r="D228" s="83" t="s">
        <v>430</v>
      </c>
      <c r="E228" s="83" t="s">
        <v>632</v>
      </c>
      <c r="F228" s="83" t="s">
        <v>600</v>
      </c>
      <c r="G228" s="83" t="s">
        <v>502</v>
      </c>
      <c r="H228" s="84">
        <v>2009</v>
      </c>
      <c r="I228" s="77">
        <v>45</v>
      </c>
      <c r="J228" s="57">
        <v>45</v>
      </c>
      <c r="K228" s="57">
        <v>45</v>
      </c>
      <c r="L228" s="57">
        <v>45</v>
      </c>
      <c r="M228" s="58">
        <v>45</v>
      </c>
      <c r="N228" s="58">
        <v>45</v>
      </c>
      <c r="O228" s="58">
        <v>45</v>
      </c>
      <c r="P228" s="58">
        <v>45</v>
      </c>
      <c r="Q228" s="58">
        <v>45</v>
      </c>
      <c r="R228" s="58">
        <v>45</v>
      </c>
      <c r="S228" s="58">
        <v>45</v>
      </c>
    </row>
    <row r="229" spans="1:19">
      <c r="A229" s="26">
        <f t="shared" si="3"/>
        <v>229</v>
      </c>
      <c r="B229" s="83" t="s">
        <v>840</v>
      </c>
      <c r="C229" s="83"/>
      <c r="D229" s="83" t="s">
        <v>431</v>
      </c>
      <c r="E229" s="83" t="s">
        <v>632</v>
      </c>
      <c r="F229" s="83" t="s">
        <v>600</v>
      </c>
      <c r="G229" s="83" t="s">
        <v>502</v>
      </c>
      <c r="H229" s="84">
        <v>2009</v>
      </c>
      <c r="I229" s="77">
        <v>45</v>
      </c>
      <c r="J229" s="57">
        <v>45</v>
      </c>
      <c r="K229" s="57">
        <v>45</v>
      </c>
      <c r="L229" s="57">
        <v>45</v>
      </c>
      <c r="M229" s="58">
        <v>45</v>
      </c>
      <c r="N229" s="58">
        <v>45</v>
      </c>
      <c r="O229" s="58">
        <v>45</v>
      </c>
      <c r="P229" s="58">
        <v>45</v>
      </c>
      <c r="Q229" s="58">
        <v>45</v>
      </c>
      <c r="R229" s="58">
        <v>45</v>
      </c>
      <c r="S229" s="58">
        <v>45</v>
      </c>
    </row>
    <row r="230" spans="1:19">
      <c r="A230" s="26">
        <f t="shared" si="3"/>
        <v>230</v>
      </c>
      <c r="B230" s="83" t="s">
        <v>841</v>
      </c>
      <c r="C230" s="83"/>
      <c r="D230" s="83" t="s">
        <v>432</v>
      </c>
      <c r="E230" s="83" t="s">
        <v>632</v>
      </c>
      <c r="F230" s="83" t="s">
        <v>600</v>
      </c>
      <c r="G230" s="83" t="s">
        <v>502</v>
      </c>
      <c r="H230" s="84">
        <v>2009</v>
      </c>
      <c r="I230" s="77">
        <v>45</v>
      </c>
      <c r="J230" s="57">
        <v>45</v>
      </c>
      <c r="K230" s="57">
        <v>45</v>
      </c>
      <c r="L230" s="57">
        <v>45</v>
      </c>
      <c r="M230" s="58">
        <v>45</v>
      </c>
      <c r="N230" s="58">
        <v>45</v>
      </c>
      <c r="O230" s="58">
        <v>45</v>
      </c>
      <c r="P230" s="58">
        <v>45</v>
      </c>
      <c r="Q230" s="58">
        <v>45</v>
      </c>
      <c r="R230" s="58">
        <v>45</v>
      </c>
      <c r="S230" s="58">
        <v>45</v>
      </c>
    </row>
    <row r="231" spans="1:19">
      <c r="A231" s="26">
        <f t="shared" si="3"/>
        <v>231</v>
      </c>
      <c r="B231" s="83" t="s">
        <v>842</v>
      </c>
      <c r="C231" s="83"/>
      <c r="D231" s="83" t="s">
        <v>135</v>
      </c>
      <c r="E231" s="83" t="s">
        <v>632</v>
      </c>
      <c r="F231" s="83" t="s">
        <v>600</v>
      </c>
      <c r="G231" s="83" t="s">
        <v>502</v>
      </c>
      <c r="H231" s="84">
        <v>1976</v>
      </c>
      <c r="I231" s="77">
        <v>65</v>
      </c>
      <c r="J231" s="57">
        <v>65</v>
      </c>
      <c r="K231" s="57">
        <v>65</v>
      </c>
      <c r="L231" s="57">
        <v>65</v>
      </c>
      <c r="M231" s="58">
        <v>65</v>
      </c>
      <c r="N231" s="58">
        <v>65</v>
      </c>
      <c r="O231" s="58">
        <v>65</v>
      </c>
      <c r="P231" s="58">
        <v>65</v>
      </c>
      <c r="Q231" s="58">
        <v>65</v>
      </c>
      <c r="R231" s="58">
        <v>65</v>
      </c>
      <c r="S231" s="58">
        <v>65</v>
      </c>
    </row>
    <row r="232" spans="1:19">
      <c r="A232" s="26">
        <f t="shared" si="3"/>
        <v>232</v>
      </c>
      <c r="B232" s="83" t="s">
        <v>843</v>
      </c>
      <c r="C232" s="83"/>
      <c r="D232" s="83" t="s">
        <v>136</v>
      </c>
      <c r="E232" s="83" t="s">
        <v>632</v>
      </c>
      <c r="F232" s="83" t="s">
        <v>600</v>
      </c>
      <c r="G232" s="83" t="s">
        <v>502</v>
      </c>
      <c r="H232" s="84">
        <v>1976</v>
      </c>
      <c r="I232" s="77">
        <v>65</v>
      </c>
      <c r="J232" s="57">
        <v>65</v>
      </c>
      <c r="K232" s="57">
        <v>65</v>
      </c>
      <c r="L232" s="57">
        <v>65</v>
      </c>
      <c r="M232" s="58">
        <v>65</v>
      </c>
      <c r="N232" s="58">
        <v>65</v>
      </c>
      <c r="O232" s="58">
        <v>65</v>
      </c>
      <c r="P232" s="58">
        <v>65</v>
      </c>
      <c r="Q232" s="58">
        <v>65</v>
      </c>
      <c r="R232" s="58">
        <v>65</v>
      </c>
      <c r="S232" s="58">
        <v>65</v>
      </c>
    </row>
    <row r="233" spans="1:19">
      <c r="A233" s="26">
        <f t="shared" si="3"/>
        <v>233</v>
      </c>
      <c r="B233" s="83" t="s">
        <v>844</v>
      </c>
      <c r="C233" s="83"/>
      <c r="D233" s="83" t="s">
        <v>137</v>
      </c>
      <c r="E233" s="83" t="s">
        <v>632</v>
      </c>
      <c r="F233" s="83" t="s">
        <v>600</v>
      </c>
      <c r="G233" s="83" t="s">
        <v>502</v>
      </c>
      <c r="H233" s="84">
        <v>1976</v>
      </c>
      <c r="I233" s="77">
        <v>65</v>
      </c>
      <c r="J233" s="57">
        <v>65</v>
      </c>
      <c r="K233" s="57">
        <v>65</v>
      </c>
      <c r="L233" s="57">
        <v>65</v>
      </c>
      <c r="M233" s="58">
        <v>65</v>
      </c>
      <c r="N233" s="58">
        <v>65</v>
      </c>
      <c r="O233" s="58">
        <v>65</v>
      </c>
      <c r="P233" s="58">
        <v>65</v>
      </c>
      <c r="Q233" s="58">
        <v>65</v>
      </c>
      <c r="R233" s="58">
        <v>65</v>
      </c>
      <c r="S233" s="58">
        <v>65</v>
      </c>
    </row>
    <row r="234" spans="1:19">
      <c r="A234" s="26">
        <f t="shared" si="3"/>
        <v>234</v>
      </c>
      <c r="B234" s="83" t="s">
        <v>991</v>
      </c>
      <c r="C234" s="83"/>
      <c r="D234" s="83" t="s">
        <v>138</v>
      </c>
      <c r="E234" s="83" t="s">
        <v>632</v>
      </c>
      <c r="F234" s="83" t="s">
        <v>600</v>
      </c>
      <c r="G234" s="83" t="s">
        <v>502</v>
      </c>
      <c r="H234" s="84">
        <v>1976</v>
      </c>
      <c r="I234" s="77">
        <v>50</v>
      </c>
      <c r="J234" s="57">
        <v>50</v>
      </c>
      <c r="K234" s="57">
        <v>50</v>
      </c>
      <c r="L234" s="57">
        <v>50</v>
      </c>
      <c r="M234" s="58">
        <v>50</v>
      </c>
      <c r="N234" s="58">
        <v>50</v>
      </c>
      <c r="O234" s="58">
        <v>50</v>
      </c>
      <c r="P234" s="58">
        <v>50</v>
      </c>
      <c r="Q234" s="58">
        <v>50</v>
      </c>
      <c r="R234" s="58">
        <v>50</v>
      </c>
      <c r="S234" s="58">
        <v>50</v>
      </c>
    </row>
    <row r="235" spans="1:19">
      <c r="A235" s="26">
        <f t="shared" si="3"/>
        <v>235</v>
      </c>
      <c r="B235" s="83" t="s">
        <v>845</v>
      </c>
      <c r="C235" s="83"/>
      <c r="D235" s="83" t="s">
        <v>139</v>
      </c>
      <c r="E235" s="83" t="s">
        <v>632</v>
      </c>
      <c r="F235" s="83" t="s">
        <v>600</v>
      </c>
      <c r="G235" s="83" t="s">
        <v>502</v>
      </c>
      <c r="H235" s="84">
        <v>1976</v>
      </c>
      <c r="I235" s="77">
        <v>65</v>
      </c>
      <c r="J235" s="57">
        <v>65</v>
      </c>
      <c r="K235" s="57">
        <v>65</v>
      </c>
      <c r="L235" s="57">
        <v>65</v>
      </c>
      <c r="M235" s="58">
        <v>65</v>
      </c>
      <c r="N235" s="58">
        <v>65</v>
      </c>
      <c r="O235" s="58">
        <v>65</v>
      </c>
      <c r="P235" s="58">
        <v>65</v>
      </c>
      <c r="Q235" s="58">
        <v>65</v>
      </c>
      <c r="R235" s="58">
        <v>65</v>
      </c>
      <c r="S235" s="58">
        <v>65</v>
      </c>
    </row>
    <row r="236" spans="1:19">
      <c r="A236" s="26">
        <f t="shared" si="3"/>
        <v>236</v>
      </c>
      <c r="B236" s="83" t="s">
        <v>846</v>
      </c>
      <c r="C236" s="83"/>
      <c r="D236" s="83" t="s">
        <v>140</v>
      </c>
      <c r="E236" s="83" t="s">
        <v>632</v>
      </c>
      <c r="F236" s="83" t="s">
        <v>600</v>
      </c>
      <c r="G236" s="83" t="s">
        <v>502</v>
      </c>
      <c r="H236" s="84">
        <v>1976</v>
      </c>
      <c r="I236" s="77">
        <v>65</v>
      </c>
      <c r="J236" s="57">
        <v>65</v>
      </c>
      <c r="K236" s="57">
        <v>65</v>
      </c>
      <c r="L236" s="57">
        <v>65</v>
      </c>
      <c r="M236" s="58">
        <v>65</v>
      </c>
      <c r="N236" s="58">
        <v>65</v>
      </c>
      <c r="O236" s="58">
        <v>65</v>
      </c>
      <c r="P236" s="58">
        <v>65</v>
      </c>
      <c r="Q236" s="58">
        <v>65</v>
      </c>
      <c r="R236" s="58">
        <v>65</v>
      </c>
      <c r="S236" s="58">
        <v>65</v>
      </c>
    </row>
    <row r="237" spans="1:19">
      <c r="A237" s="26">
        <f t="shared" si="3"/>
        <v>237</v>
      </c>
      <c r="B237" s="83" t="s">
        <v>1048</v>
      </c>
      <c r="C237" s="83"/>
      <c r="D237" s="83" t="s">
        <v>442</v>
      </c>
      <c r="E237" s="83" t="s">
        <v>673</v>
      </c>
      <c r="F237" s="83" t="s">
        <v>600</v>
      </c>
      <c r="G237" s="83" t="s">
        <v>501</v>
      </c>
      <c r="H237" s="84">
        <v>2010</v>
      </c>
      <c r="I237" s="77">
        <v>8.1999999999999993</v>
      </c>
      <c r="J237" s="57">
        <v>8.1999999999999993</v>
      </c>
      <c r="K237" s="57">
        <v>8.1999999999999993</v>
      </c>
      <c r="L237" s="57">
        <v>8.1999999999999993</v>
      </c>
      <c r="M237" s="58">
        <v>8.1999999999999993</v>
      </c>
      <c r="N237" s="58">
        <v>8.1999999999999993</v>
      </c>
      <c r="O237" s="58">
        <v>8.1999999999999993</v>
      </c>
      <c r="P237" s="58">
        <v>8.1999999999999993</v>
      </c>
      <c r="Q237" s="58">
        <v>8.1999999999999993</v>
      </c>
      <c r="R237" s="58">
        <v>8.1999999999999993</v>
      </c>
      <c r="S237" s="58">
        <v>8.1999999999999993</v>
      </c>
    </row>
    <row r="238" spans="1:19">
      <c r="A238" s="26">
        <f t="shared" si="3"/>
        <v>238</v>
      </c>
      <c r="B238" s="83" t="s">
        <v>1048</v>
      </c>
      <c r="C238" s="83"/>
      <c r="D238" s="83" t="s">
        <v>443</v>
      </c>
      <c r="E238" s="83" t="s">
        <v>673</v>
      </c>
      <c r="F238" s="83" t="s">
        <v>600</v>
      </c>
      <c r="G238" s="83" t="s">
        <v>501</v>
      </c>
      <c r="H238" s="84">
        <v>2010</v>
      </c>
      <c r="I238" s="77">
        <v>8.1999999999999993</v>
      </c>
      <c r="J238" s="57">
        <v>8.1999999999999993</v>
      </c>
      <c r="K238" s="57">
        <v>8.1999999999999993</v>
      </c>
      <c r="L238" s="57">
        <v>8.1999999999999993</v>
      </c>
      <c r="M238" s="58">
        <v>8.1999999999999993</v>
      </c>
      <c r="N238" s="58">
        <v>8.1999999999999993</v>
      </c>
      <c r="O238" s="58">
        <v>8.1999999999999993</v>
      </c>
      <c r="P238" s="58">
        <v>8.1999999999999993</v>
      </c>
      <c r="Q238" s="58">
        <v>8.1999999999999993</v>
      </c>
      <c r="R238" s="58">
        <v>8.1999999999999993</v>
      </c>
      <c r="S238" s="58">
        <v>8.1999999999999993</v>
      </c>
    </row>
    <row r="239" spans="1:19">
      <c r="A239" s="26">
        <f t="shared" si="3"/>
        <v>239</v>
      </c>
      <c r="B239" s="83" t="s">
        <v>1048</v>
      </c>
      <c r="C239" s="83"/>
      <c r="D239" s="83" t="s">
        <v>444</v>
      </c>
      <c r="E239" s="83" t="s">
        <v>673</v>
      </c>
      <c r="F239" s="83" t="s">
        <v>600</v>
      </c>
      <c r="G239" s="83" t="s">
        <v>501</v>
      </c>
      <c r="H239" s="84">
        <v>2010</v>
      </c>
      <c r="I239" s="77">
        <v>8.1999999999999993</v>
      </c>
      <c r="J239" s="57">
        <v>8.1999999999999993</v>
      </c>
      <c r="K239" s="57">
        <v>8.1999999999999993</v>
      </c>
      <c r="L239" s="57">
        <v>8.1999999999999993</v>
      </c>
      <c r="M239" s="58">
        <v>8.1999999999999993</v>
      </c>
      <c r="N239" s="58">
        <v>8.1999999999999993</v>
      </c>
      <c r="O239" s="58">
        <v>8.1999999999999993</v>
      </c>
      <c r="P239" s="58">
        <v>8.1999999999999993</v>
      </c>
      <c r="Q239" s="58">
        <v>8.1999999999999993</v>
      </c>
      <c r="R239" s="58">
        <v>8.1999999999999993</v>
      </c>
      <c r="S239" s="58">
        <v>8.1999999999999993</v>
      </c>
    </row>
    <row r="240" spans="1:19">
      <c r="A240" s="26">
        <f t="shared" si="3"/>
        <v>240</v>
      </c>
      <c r="B240" s="83" t="s">
        <v>847</v>
      </c>
      <c r="C240" s="83"/>
      <c r="D240" s="83" t="s">
        <v>174</v>
      </c>
      <c r="E240" s="83" t="s">
        <v>645</v>
      </c>
      <c r="F240" s="83" t="s">
        <v>600</v>
      </c>
      <c r="G240" s="83" t="s">
        <v>503</v>
      </c>
      <c r="H240" s="84">
        <v>2008</v>
      </c>
      <c r="I240" s="77">
        <v>97.4</v>
      </c>
      <c r="J240" s="57">
        <v>97.4</v>
      </c>
      <c r="K240" s="57">
        <v>97.4</v>
      </c>
      <c r="L240" s="57">
        <v>97.4</v>
      </c>
      <c r="M240" s="58">
        <v>97.4</v>
      </c>
      <c r="N240" s="58">
        <v>97.4</v>
      </c>
      <c r="O240" s="58">
        <v>97.4</v>
      </c>
      <c r="P240" s="58">
        <v>97.4</v>
      </c>
      <c r="Q240" s="58">
        <v>97.4</v>
      </c>
      <c r="R240" s="58">
        <v>97.4</v>
      </c>
      <c r="S240" s="58">
        <v>97.4</v>
      </c>
    </row>
    <row r="241" spans="1:19">
      <c r="A241" s="26">
        <f t="shared" si="3"/>
        <v>241</v>
      </c>
      <c r="B241" s="83" t="s">
        <v>848</v>
      </c>
      <c r="C241" s="83"/>
      <c r="D241" s="83" t="s">
        <v>175</v>
      </c>
      <c r="E241" s="83" t="s">
        <v>645</v>
      </c>
      <c r="F241" s="83" t="s">
        <v>600</v>
      </c>
      <c r="G241" s="83" t="s">
        <v>503</v>
      </c>
      <c r="H241" s="84">
        <v>2008</v>
      </c>
      <c r="I241" s="77">
        <v>94.4</v>
      </c>
      <c r="J241" s="57">
        <v>94.4</v>
      </c>
      <c r="K241" s="57">
        <v>94.4</v>
      </c>
      <c r="L241" s="57">
        <v>94.4</v>
      </c>
      <c r="M241" s="58">
        <v>94.4</v>
      </c>
      <c r="N241" s="58">
        <v>94.4</v>
      </c>
      <c r="O241" s="58">
        <v>94.4</v>
      </c>
      <c r="P241" s="58">
        <v>94.4</v>
      </c>
      <c r="Q241" s="58">
        <v>94.4</v>
      </c>
      <c r="R241" s="58">
        <v>94.4</v>
      </c>
      <c r="S241" s="58">
        <v>94.4</v>
      </c>
    </row>
    <row r="242" spans="1:19">
      <c r="A242" s="26">
        <f t="shared" si="3"/>
        <v>242</v>
      </c>
      <c r="B242" s="83" t="s">
        <v>849</v>
      </c>
      <c r="C242" s="83"/>
      <c r="D242" s="83" t="s">
        <v>176</v>
      </c>
      <c r="E242" s="83" t="s">
        <v>537</v>
      </c>
      <c r="F242" s="83" t="s">
        <v>600</v>
      </c>
      <c r="G242" s="83" t="s">
        <v>503</v>
      </c>
      <c r="H242" s="84">
        <v>2004</v>
      </c>
      <c r="I242" s="77">
        <v>46</v>
      </c>
      <c r="J242" s="57">
        <v>46</v>
      </c>
      <c r="K242" s="57">
        <v>46</v>
      </c>
      <c r="L242" s="57">
        <v>46</v>
      </c>
      <c r="M242" s="58">
        <v>46</v>
      </c>
      <c r="N242" s="58">
        <v>46</v>
      </c>
      <c r="O242" s="58">
        <v>46</v>
      </c>
      <c r="P242" s="58">
        <v>46</v>
      </c>
      <c r="Q242" s="58">
        <v>46</v>
      </c>
      <c r="R242" s="58">
        <v>46</v>
      </c>
      <c r="S242" s="58">
        <v>46</v>
      </c>
    </row>
    <row r="243" spans="1:19">
      <c r="A243" s="26">
        <f t="shared" si="3"/>
        <v>243</v>
      </c>
      <c r="B243" s="83" t="s">
        <v>850</v>
      </c>
      <c r="C243" s="83"/>
      <c r="D243" s="83" t="s">
        <v>177</v>
      </c>
      <c r="E243" s="83" t="s">
        <v>537</v>
      </c>
      <c r="F243" s="83" t="s">
        <v>600</v>
      </c>
      <c r="G243" s="83" t="s">
        <v>503</v>
      </c>
      <c r="H243" s="84">
        <v>2004</v>
      </c>
      <c r="I243" s="77">
        <v>46</v>
      </c>
      <c r="J243" s="57">
        <v>46</v>
      </c>
      <c r="K243" s="57">
        <v>46</v>
      </c>
      <c r="L243" s="57">
        <v>46</v>
      </c>
      <c r="M243" s="58">
        <v>46</v>
      </c>
      <c r="N243" s="58">
        <v>46</v>
      </c>
      <c r="O243" s="58">
        <v>46</v>
      </c>
      <c r="P243" s="58">
        <v>46</v>
      </c>
      <c r="Q243" s="58">
        <v>46</v>
      </c>
      <c r="R243" s="58">
        <v>46</v>
      </c>
      <c r="S243" s="58">
        <v>46</v>
      </c>
    </row>
    <row r="244" spans="1:19">
      <c r="A244" s="26">
        <f t="shared" si="3"/>
        <v>244</v>
      </c>
      <c r="B244" s="83" t="s">
        <v>851</v>
      </c>
      <c r="C244" s="83"/>
      <c r="D244" s="83" t="s">
        <v>178</v>
      </c>
      <c r="E244" s="83" t="s">
        <v>537</v>
      </c>
      <c r="F244" s="83" t="s">
        <v>600</v>
      </c>
      <c r="G244" s="83" t="s">
        <v>503</v>
      </c>
      <c r="H244" s="84">
        <v>2004</v>
      </c>
      <c r="I244" s="77">
        <v>44</v>
      </c>
      <c r="J244" s="57">
        <v>44</v>
      </c>
      <c r="K244" s="57">
        <v>44</v>
      </c>
      <c r="L244" s="57">
        <v>44</v>
      </c>
      <c r="M244" s="58">
        <v>44</v>
      </c>
      <c r="N244" s="58">
        <v>44</v>
      </c>
      <c r="O244" s="58">
        <v>44</v>
      </c>
      <c r="P244" s="58">
        <v>44</v>
      </c>
      <c r="Q244" s="58">
        <v>44</v>
      </c>
      <c r="R244" s="58">
        <v>44</v>
      </c>
      <c r="S244" s="58">
        <v>44</v>
      </c>
    </row>
    <row r="245" spans="1:19">
      <c r="A245" s="26">
        <f t="shared" si="3"/>
        <v>245</v>
      </c>
      <c r="B245" s="83" t="s">
        <v>852</v>
      </c>
      <c r="C245" s="83"/>
      <c r="D245" s="83" t="s">
        <v>179</v>
      </c>
      <c r="E245" s="83" t="s">
        <v>537</v>
      </c>
      <c r="F245" s="83" t="s">
        <v>600</v>
      </c>
      <c r="G245" s="83" t="s">
        <v>503</v>
      </c>
      <c r="H245" s="84">
        <v>2004</v>
      </c>
      <c r="I245" s="77">
        <v>46</v>
      </c>
      <c r="J245" s="57">
        <v>46</v>
      </c>
      <c r="K245" s="57">
        <v>46</v>
      </c>
      <c r="L245" s="57">
        <v>46</v>
      </c>
      <c r="M245" s="58">
        <v>46</v>
      </c>
      <c r="N245" s="58">
        <v>46</v>
      </c>
      <c r="O245" s="58">
        <v>46</v>
      </c>
      <c r="P245" s="58">
        <v>46</v>
      </c>
      <c r="Q245" s="58">
        <v>46</v>
      </c>
      <c r="R245" s="58">
        <v>46</v>
      </c>
      <c r="S245" s="58">
        <v>46</v>
      </c>
    </row>
    <row r="246" spans="1:19">
      <c r="A246" s="26">
        <f t="shared" si="3"/>
        <v>246</v>
      </c>
      <c r="B246" s="83" t="s">
        <v>853</v>
      </c>
      <c r="C246" s="83"/>
      <c r="D246" s="83" t="s">
        <v>204</v>
      </c>
      <c r="E246" s="83" t="s">
        <v>634</v>
      </c>
      <c r="F246" s="83" t="s">
        <v>600</v>
      </c>
      <c r="G246" s="83" t="s">
        <v>504</v>
      </c>
      <c r="H246" s="84">
        <v>1988</v>
      </c>
      <c r="I246" s="77">
        <v>81</v>
      </c>
      <c r="J246" s="57">
        <v>81</v>
      </c>
      <c r="K246" s="57">
        <v>81</v>
      </c>
      <c r="L246" s="57">
        <v>81</v>
      </c>
      <c r="M246" s="58">
        <v>81</v>
      </c>
      <c r="N246" s="58">
        <v>81</v>
      </c>
      <c r="O246" s="58">
        <v>81</v>
      </c>
      <c r="P246" s="58">
        <v>81</v>
      </c>
      <c r="Q246" s="58">
        <v>81</v>
      </c>
      <c r="R246" s="58">
        <v>81</v>
      </c>
      <c r="S246" s="58">
        <v>81</v>
      </c>
    </row>
    <row r="247" spans="1:19">
      <c r="A247" s="26">
        <f t="shared" si="3"/>
        <v>247</v>
      </c>
      <c r="B247" s="83" t="s">
        <v>854</v>
      </c>
      <c r="C247" s="83"/>
      <c r="D247" s="83" t="s">
        <v>205</v>
      </c>
      <c r="E247" s="83" t="s">
        <v>634</v>
      </c>
      <c r="F247" s="83" t="s">
        <v>600</v>
      </c>
      <c r="G247" s="83" t="s">
        <v>504</v>
      </c>
      <c r="H247" s="84">
        <v>1988</v>
      </c>
      <c r="I247" s="77">
        <v>81</v>
      </c>
      <c r="J247" s="57">
        <v>81</v>
      </c>
      <c r="K247" s="57">
        <v>81</v>
      </c>
      <c r="L247" s="57">
        <v>81</v>
      </c>
      <c r="M247" s="58">
        <v>81</v>
      </c>
      <c r="N247" s="58">
        <v>81</v>
      </c>
      <c r="O247" s="58">
        <v>81</v>
      </c>
      <c r="P247" s="58">
        <v>81</v>
      </c>
      <c r="Q247" s="58">
        <v>81</v>
      </c>
      <c r="R247" s="58">
        <v>81</v>
      </c>
      <c r="S247" s="58">
        <v>81</v>
      </c>
    </row>
    <row r="248" spans="1:19">
      <c r="A248" s="26">
        <f t="shared" si="3"/>
        <v>248</v>
      </c>
      <c r="B248" s="83" t="s">
        <v>855</v>
      </c>
      <c r="C248" s="83"/>
      <c r="D248" s="83" t="s">
        <v>206</v>
      </c>
      <c r="E248" s="83" t="s">
        <v>634</v>
      </c>
      <c r="F248" s="83" t="s">
        <v>600</v>
      </c>
      <c r="G248" s="83" t="s">
        <v>504</v>
      </c>
      <c r="H248" s="84">
        <v>1988</v>
      </c>
      <c r="I248" s="77">
        <v>81</v>
      </c>
      <c r="J248" s="57">
        <v>81</v>
      </c>
      <c r="K248" s="57">
        <v>81</v>
      </c>
      <c r="L248" s="57">
        <v>81</v>
      </c>
      <c r="M248" s="58">
        <v>81</v>
      </c>
      <c r="N248" s="58">
        <v>81</v>
      </c>
      <c r="O248" s="58">
        <v>81</v>
      </c>
      <c r="P248" s="58">
        <v>81</v>
      </c>
      <c r="Q248" s="58">
        <v>81</v>
      </c>
      <c r="R248" s="58">
        <v>81</v>
      </c>
      <c r="S248" s="58">
        <v>81</v>
      </c>
    </row>
    <row r="249" spans="1:19">
      <c r="A249" s="26">
        <f t="shared" si="3"/>
        <v>249</v>
      </c>
      <c r="B249" s="83" t="s">
        <v>856</v>
      </c>
      <c r="C249" s="83"/>
      <c r="D249" s="83" t="s">
        <v>207</v>
      </c>
      <c r="E249" s="83" t="s">
        <v>634</v>
      </c>
      <c r="F249" s="83" t="s">
        <v>600</v>
      </c>
      <c r="G249" s="83" t="s">
        <v>504</v>
      </c>
      <c r="H249" s="84">
        <v>1988</v>
      </c>
      <c r="I249" s="77">
        <v>81</v>
      </c>
      <c r="J249" s="57">
        <v>81</v>
      </c>
      <c r="K249" s="57">
        <v>81</v>
      </c>
      <c r="L249" s="57">
        <v>81</v>
      </c>
      <c r="M249" s="58">
        <v>81</v>
      </c>
      <c r="N249" s="58">
        <v>81</v>
      </c>
      <c r="O249" s="58">
        <v>81</v>
      </c>
      <c r="P249" s="58">
        <v>81</v>
      </c>
      <c r="Q249" s="58">
        <v>81</v>
      </c>
      <c r="R249" s="58">
        <v>81</v>
      </c>
      <c r="S249" s="58">
        <v>81</v>
      </c>
    </row>
    <row r="250" spans="1:19">
      <c r="A250" s="26">
        <f t="shared" si="3"/>
        <v>250</v>
      </c>
      <c r="B250" s="83" t="s">
        <v>857</v>
      </c>
      <c r="C250" s="83"/>
      <c r="D250" s="83" t="s">
        <v>208</v>
      </c>
      <c r="E250" s="83" t="s">
        <v>634</v>
      </c>
      <c r="F250" s="83" t="s">
        <v>600</v>
      </c>
      <c r="G250" s="83" t="s">
        <v>504</v>
      </c>
      <c r="H250" s="84">
        <v>1988</v>
      </c>
      <c r="I250" s="77">
        <v>81</v>
      </c>
      <c r="J250" s="57">
        <v>81</v>
      </c>
      <c r="K250" s="57">
        <v>81</v>
      </c>
      <c r="L250" s="57">
        <v>81</v>
      </c>
      <c r="M250" s="58">
        <v>81</v>
      </c>
      <c r="N250" s="58">
        <v>81</v>
      </c>
      <c r="O250" s="58">
        <v>81</v>
      </c>
      <c r="P250" s="58">
        <v>81</v>
      </c>
      <c r="Q250" s="58">
        <v>81</v>
      </c>
      <c r="R250" s="58">
        <v>81</v>
      </c>
      <c r="S250" s="58">
        <v>81</v>
      </c>
    </row>
    <row r="251" spans="1:19">
      <c r="A251" s="26">
        <f t="shared" si="3"/>
        <v>251</v>
      </c>
      <c r="B251" s="83" t="s">
        <v>858</v>
      </c>
      <c r="C251" s="83"/>
      <c r="D251" s="83" t="s">
        <v>209</v>
      </c>
      <c r="E251" s="83" t="s">
        <v>634</v>
      </c>
      <c r="F251" s="83" t="s">
        <v>600</v>
      </c>
      <c r="G251" s="83" t="s">
        <v>504</v>
      </c>
      <c r="H251" s="84">
        <v>1988</v>
      </c>
      <c r="I251" s="77">
        <v>81</v>
      </c>
      <c r="J251" s="57">
        <v>81</v>
      </c>
      <c r="K251" s="57">
        <v>81</v>
      </c>
      <c r="L251" s="57">
        <v>81</v>
      </c>
      <c r="M251" s="58">
        <v>81</v>
      </c>
      <c r="N251" s="58">
        <v>81</v>
      </c>
      <c r="O251" s="58">
        <v>81</v>
      </c>
      <c r="P251" s="58">
        <v>81</v>
      </c>
      <c r="Q251" s="58">
        <v>81</v>
      </c>
      <c r="R251" s="58">
        <v>81</v>
      </c>
      <c r="S251" s="58">
        <v>81</v>
      </c>
    </row>
    <row r="252" spans="1:19">
      <c r="A252" s="26">
        <f t="shared" si="3"/>
        <v>252</v>
      </c>
      <c r="B252" s="83" t="s">
        <v>859</v>
      </c>
      <c r="C252" s="83"/>
      <c r="D252" s="83" t="s">
        <v>475</v>
      </c>
      <c r="E252" s="83" t="s">
        <v>685</v>
      </c>
      <c r="F252" s="83" t="s">
        <v>600</v>
      </c>
      <c r="G252" s="83" t="s">
        <v>503</v>
      </c>
      <c r="H252" s="84">
        <v>2012</v>
      </c>
      <c r="I252" s="77">
        <v>50.6</v>
      </c>
      <c r="J252" s="57">
        <v>50.6</v>
      </c>
      <c r="K252" s="57">
        <v>50.6</v>
      </c>
      <c r="L252" s="57">
        <v>50.6</v>
      </c>
      <c r="M252" s="58">
        <v>50.6</v>
      </c>
      <c r="N252" s="58">
        <v>50.6</v>
      </c>
      <c r="O252" s="58">
        <v>50.6</v>
      </c>
      <c r="P252" s="58">
        <v>50.6</v>
      </c>
      <c r="Q252" s="58">
        <v>50.6</v>
      </c>
      <c r="R252" s="58">
        <v>50.6</v>
      </c>
      <c r="S252" s="58">
        <v>50.6</v>
      </c>
    </row>
    <row r="253" spans="1:19">
      <c r="A253" s="26">
        <f t="shared" si="3"/>
        <v>253</v>
      </c>
      <c r="B253" s="83" t="s">
        <v>860</v>
      </c>
      <c r="C253" s="83"/>
      <c r="D253" s="83" t="s">
        <v>476</v>
      </c>
      <c r="E253" s="83" t="s">
        <v>685</v>
      </c>
      <c r="F253" s="83" t="s">
        <v>600</v>
      </c>
      <c r="G253" s="83" t="s">
        <v>503</v>
      </c>
      <c r="H253" s="84">
        <v>2012</v>
      </c>
      <c r="I253" s="77">
        <v>50.6</v>
      </c>
      <c r="J253" s="57">
        <v>50.6</v>
      </c>
      <c r="K253" s="57">
        <v>50.6</v>
      </c>
      <c r="L253" s="57">
        <v>50.6</v>
      </c>
      <c r="M253" s="58">
        <v>50.6</v>
      </c>
      <c r="N253" s="58">
        <v>50.6</v>
      </c>
      <c r="O253" s="58">
        <v>50.6</v>
      </c>
      <c r="P253" s="58">
        <v>50.6</v>
      </c>
      <c r="Q253" s="58">
        <v>50.6</v>
      </c>
      <c r="R253" s="58">
        <v>50.6</v>
      </c>
      <c r="S253" s="58">
        <v>50.6</v>
      </c>
    </row>
    <row r="254" spans="1:19">
      <c r="A254" s="26">
        <f t="shared" si="3"/>
        <v>254</v>
      </c>
      <c r="B254" s="83" t="s">
        <v>861</v>
      </c>
      <c r="C254" s="83"/>
      <c r="D254" s="83" t="s">
        <v>477</v>
      </c>
      <c r="E254" s="83" t="s">
        <v>685</v>
      </c>
      <c r="F254" s="83" t="s">
        <v>600</v>
      </c>
      <c r="G254" s="83" t="s">
        <v>503</v>
      </c>
      <c r="H254" s="84">
        <v>2012</v>
      </c>
      <c r="I254" s="77">
        <v>50.6</v>
      </c>
      <c r="J254" s="57">
        <v>50.6</v>
      </c>
      <c r="K254" s="57">
        <v>50.6</v>
      </c>
      <c r="L254" s="57">
        <v>50.6</v>
      </c>
      <c r="M254" s="58">
        <v>50.6</v>
      </c>
      <c r="N254" s="58">
        <v>50.6</v>
      </c>
      <c r="O254" s="58">
        <v>50.6</v>
      </c>
      <c r="P254" s="58">
        <v>50.6</v>
      </c>
      <c r="Q254" s="58">
        <v>50.6</v>
      </c>
      <c r="R254" s="58">
        <v>50.6</v>
      </c>
      <c r="S254" s="58">
        <v>50.6</v>
      </c>
    </row>
    <row r="255" spans="1:19">
      <c r="A255" s="26">
        <f t="shared" si="3"/>
        <v>255</v>
      </c>
      <c r="B255" s="83" t="s">
        <v>862</v>
      </c>
      <c r="C255" s="83"/>
      <c r="D255" s="83" t="s">
        <v>478</v>
      </c>
      <c r="E255" s="83" t="s">
        <v>685</v>
      </c>
      <c r="F255" s="83" t="s">
        <v>600</v>
      </c>
      <c r="G255" s="83" t="s">
        <v>503</v>
      </c>
      <c r="H255" s="84">
        <v>2012</v>
      </c>
      <c r="I255" s="77">
        <v>50.6</v>
      </c>
      <c r="J255" s="57">
        <v>50.6</v>
      </c>
      <c r="K255" s="57">
        <v>50.6</v>
      </c>
      <c r="L255" s="57">
        <v>50.6</v>
      </c>
      <c r="M255" s="58">
        <v>50.6</v>
      </c>
      <c r="N255" s="58">
        <v>50.6</v>
      </c>
      <c r="O255" s="58">
        <v>50.6</v>
      </c>
      <c r="P255" s="58">
        <v>50.6</v>
      </c>
      <c r="Q255" s="58">
        <v>50.6</v>
      </c>
      <c r="R255" s="58">
        <v>50.6</v>
      </c>
      <c r="S255" s="58">
        <v>50.6</v>
      </c>
    </row>
    <row r="256" spans="1:19">
      <c r="A256" s="26">
        <f t="shared" si="3"/>
        <v>256</v>
      </c>
      <c r="B256" s="83" t="s">
        <v>863</v>
      </c>
      <c r="C256" s="83"/>
      <c r="D256" s="83" t="s">
        <v>228</v>
      </c>
      <c r="E256" s="83" t="s">
        <v>689</v>
      </c>
      <c r="F256" s="83" t="s">
        <v>600</v>
      </c>
      <c r="G256" s="83" t="s">
        <v>504</v>
      </c>
      <c r="H256" s="84">
        <v>1988</v>
      </c>
      <c r="I256" s="77">
        <v>71</v>
      </c>
      <c r="J256" s="57">
        <v>71</v>
      </c>
      <c r="K256" s="57">
        <v>71</v>
      </c>
      <c r="L256" s="57">
        <v>71</v>
      </c>
      <c r="M256" s="58">
        <v>71</v>
      </c>
      <c r="N256" s="58">
        <v>71</v>
      </c>
      <c r="O256" s="58">
        <v>71</v>
      </c>
      <c r="P256" s="58">
        <v>71</v>
      </c>
      <c r="Q256" s="58">
        <v>71</v>
      </c>
      <c r="R256" s="58">
        <v>71</v>
      </c>
      <c r="S256" s="58">
        <v>71</v>
      </c>
    </row>
    <row r="257" spans="1:19">
      <c r="A257" s="26">
        <f t="shared" si="3"/>
        <v>257</v>
      </c>
      <c r="B257" s="83" t="s">
        <v>864</v>
      </c>
      <c r="C257" s="83"/>
      <c r="D257" s="83" t="s">
        <v>229</v>
      </c>
      <c r="E257" s="83" t="s">
        <v>689</v>
      </c>
      <c r="F257" s="83" t="s">
        <v>600</v>
      </c>
      <c r="G257" s="83" t="s">
        <v>504</v>
      </c>
      <c r="H257" s="84">
        <v>1988</v>
      </c>
      <c r="I257" s="77">
        <v>71</v>
      </c>
      <c r="J257" s="57">
        <v>71</v>
      </c>
      <c r="K257" s="57">
        <v>71</v>
      </c>
      <c r="L257" s="57">
        <v>71</v>
      </c>
      <c r="M257" s="58">
        <v>71</v>
      </c>
      <c r="N257" s="58">
        <v>71</v>
      </c>
      <c r="O257" s="58">
        <v>71</v>
      </c>
      <c r="P257" s="58">
        <v>71</v>
      </c>
      <c r="Q257" s="58">
        <v>71</v>
      </c>
      <c r="R257" s="58">
        <v>71</v>
      </c>
      <c r="S257" s="58">
        <v>71</v>
      </c>
    </row>
    <row r="258" spans="1:19">
      <c r="A258" s="26">
        <f t="shared" si="3"/>
        <v>258</v>
      </c>
      <c r="B258" s="83" t="s">
        <v>865</v>
      </c>
      <c r="C258" s="83"/>
      <c r="D258" s="83" t="s">
        <v>230</v>
      </c>
      <c r="E258" s="83" t="s">
        <v>689</v>
      </c>
      <c r="F258" s="83" t="s">
        <v>600</v>
      </c>
      <c r="G258" s="83" t="s">
        <v>504</v>
      </c>
      <c r="H258" s="84">
        <v>1988</v>
      </c>
      <c r="I258" s="77">
        <v>74</v>
      </c>
      <c r="J258" s="57">
        <v>74</v>
      </c>
      <c r="K258" s="57">
        <v>74</v>
      </c>
      <c r="L258" s="57">
        <v>74</v>
      </c>
      <c r="M258" s="58">
        <v>74</v>
      </c>
      <c r="N258" s="58">
        <v>74</v>
      </c>
      <c r="O258" s="58">
        <v>74</v>
      </c>
      <c r="P258" s="58">
        <v>74</v>
      </c>
      <c r="Q258" s="58">
        <v>74</v>
      </c>
      <c r="R258" s="58">
        <v>74</v>
      </c>
      <c r="S258" s="58">
        <v>74</v>
      </c>
    </row>
    <row r="259" spans="1:19">
      <c r="A259" s="26">
        <f t="shared" si="3"/>
        <v>259</v>
      </c>
      <c r="B259" s="83" t="s">
        <v>866</v>
      </c>
      <c r="C259" s="83"/>
      <c r="D259" s="83" t="s">
        <v>231</v>
      </c>
      <c r="E259" s="83" t="s">
        <v>689</v>
      </c>
      <c r="F259" s="83" t="s">
        <v>600</v>
      </c>
      <c r="G259" s="83" t="s">
        <v>504</v>
      </c>
      <c r="H259" s="84">
        <v>1990</v>
      </c>
      <c r="I259" s="77">
        <v>75</v>
      </c>
      <c r="J259" s="57">
        <v>75</v>
      </c>
      <c r="K259" s="57">
        <v>75</v>
      </c>
      <c r="L259" s="57">
        <v>75</v>
      </c>
      <c r="M259" s="58">
        <v>75</v>
      </c>
      <c r="N259" s="58">
        <v>75</v>
      </c>
      <c r="O259" s="58">
        <v>75</v>
      </c>
      <c r="P259" s="58">
        <v>75</v>
      </c>
      <c r="Q259" s="58">
        <v>75</v>
      </c>
      <c r="R259" s="58">
        <v>75</v>
      </c>
      <c r="S259" s="58">
        <v>75</v>
      </c>
    </row>
    <row r="260" spans="1:19">
      <c r="A260" s="26">
        <f t="shared" si="3"/>
        <v>260</v>
      </c>
      <c r="B260" s="83" t="s">
        <v>867</v>
      </c>
      <c r="C260" s="83"/>
      <c r="D260" s="83" t="s">
        <v>232</v>
      </c>
      <c r="E260" s="83" t="s">
        <v>689</v>
      </c>
      <c r="F260" s="83" t="s">
        <v>600</v>
      </c>
      <c r="G260" s="83" t="s">
        <v>504</v>
      </c>
      <c r="H260" s="84">
        <v>1990</v>
      </c>
      <c r="I260" s="77">
        <v>75</v>
      </c>
      <c r="J260" s="57">
        <v>75</v>
      </c>
      <c r="K260" s="57">
        <v>75</v>
      </c>
      <c r="L260" s="57">
        <v>75</v>
      </c>
      <c r="M260" s="58">
        <v>75</v>
      </c>
      <c r="N260" s="58">
        <v>75</v>
      </c>
      <c r="O260" s="58">
        <v>75</v>
      </c>
      <c r="P260" s="58">
        <v>75</v>
      </c>
      <c r="Q260" s="58">
        <v>75</v>
      </c>
      <c r="R260" s="58">
        <v>75</v>
      </c>
      <c r="S260" s="58">
        <v>75</v>
      </c>
    </row>
    <row r="261" spans="1:19">
      <c r="A261" s="26">
        <f t="shared" si="3"/>
        <v>261</v>
      </c>
      <c r="B261" s="83" t="s">
        <v>1528</v>
      </c>
      <c r="C261" s="83"/>
      <c r="D261" s="83" t="s">
        <v>1532</v>
      </c>
      <c r="E261" s="83" t="s">
        <v>688</v>
      </c>
      <c r="F261" s="83" t="s">
        <v>600</v>
      </c>
      <c r="G261" s="83" t="s">
        <v>503</v>
      </c>
      <c r="H261" s="84">
        <v>2016</v>
      </c>
      <c r="I261" s="77">
        <v>56.3</v>
      </c>
      <c r="J261" s="57">
        <v>56.3</v>
      </c>
      <c r="K261" s="57">
        <v>56.3</v>
      </c>
      <c r="L261" s="57">
        <v>56.3</v>
      </c>
      <c r="M261" s="58">
        <v>56.3</v>
      </c>
      <c r="N261" s="58">
        <v>56.3</v>
      </c>
      <c r="O261" s="58">
        <v>56.3</v>
      </c>
      <c r="P261" s="58">
        <v>56.3</v>
      </c>
      <c r="Q261" s="58">
        <v>56.3</v>
      </c>
      <c r="R261" s="58">
        <v>56.3</v>
      </c>
      <c r="S261" s="58">
        <v>56.3</v>
      </c>
    </row>
    <row r="262" spans="1:19">
      <c r="A262" s="26">
        <f t="shared" ref="A262:A325" si="4">A261+1</f>
        <v>262</v>
      </c>
      <c r="B262" s="83" t="s">
        <v>1529</v>
      </c>
      <c r="C262" s="83"/>
      <c r="D262" s="83" t="s">
        <v>1533</v>
      </c>
      <c r="E262" s="83" t="s">
        <v>688</v>
      </c>
      <c r="F262" s="83" t="s">
        <v>600</v>
      </c>
      <c r="G262" s="83" t="s">
        <v>503</v>
      </c>
      <c r="H262" s="84">
        <v>2016</v>
      </c>
      <c r="I262" s="77">
        <v>56.3</v>
      </c>
      <c r="J262" s="57">
        <v>56.3</v>
      </c>
      <c r="K262" s="57">
        <v>56.3</v>
      </c>
      <c r="L262" s="57">
        <v>56.3</v>
      </c>
      <c r="M262" s="58">
        <v>56.3</v>
      </c>
      <c r="N262" s="58">
        <v>56.3</v>
      </c>
      <c r="O262" s="58">
        <v>56.3</v>
      </c>
      <c r="P262" s="58">
        <v>56.3</v>
      </c>
      <c r="Q262" s="58">
        <v>56.3</v>
      </c>
      <c r="R262" s="58">
        <v>56.3</v>
      </c>
      <c r="S262" s="58">
        <v>56.3</v>
      </c>
    </row>
    <row r="263" spans="1:19">
      <c r="A263" s="26">
        <f t="shared" si="4"/>
        <v>263</v>
      </c>
      <c r="B263" s="83" t="s">
        <v>1530</v>
      </c>
      <c r="C263" s="83"/>
      <c r="D263" s="83" t="s">
        <v>1534</v>
      </c>
      <c r="E263" s="83" t="s">
        <v>688</v>
      </c>
      <c r="F263" s="83" t="s">
        <v>600</v>
      </c>
      <c r="G263" s="83" t="s">
        <v>503</v>
      </c>
      <c r="H263" s="84">
        <v>2016</v>
      </c>
      <c r="I263" s="77">
        <v>56.3</v>
      </c>
      <c r="J263" s="57">
        <v>56.3</v>
      </c>
      <c r="K263" s="57">
        <v>56.3</v>
      </c>
      <c r="L263" s="57">
        <v>56.3</v>
      </c>
      <c r="M263" s="58">
        <v>56.3</v>
      </c>
      <c r="N263" s="58">
        <v>56.3</v>
      </c>
      <c r="O263" s="58">
        <v>56.3</v>
      </c>
      <c r="P263" s="58">
        <v>56.3</v>
      </c>
      <c r="Q263" s="58">
        <v>56.3</v>
      </c>
      <c r="R263" s="58">
        <v>56.3</v>
      </c>
      <c r="S263" s="58">
        <v>56.3</v>
      </c>
    </row>
    <row r="264" spans="1:19">
      <c r="A264" s="26">
        <f t="shared" si="4"/>
        <v>264</v>
      </c>
      <c r="B264" s="83" t="s">
        <v>1531</v>
      </c>
      <c r="C264" s="83"/>
      <c r="D264" s="83" t="s">
        <v>1535</v>
      </c>
      <c r="E264" s="83" t="s">
        <v>688</v>
      </c>
      <c r="F264" s="83" t="s">
        <v>600</v>
      </c>
      <c r="G264" s="83" t="s">
        <v>503</v>
      </c>
      <c r="H264" s="84">
        <v>2016</v>
      </c>
      <c r="I264" s="77">
        <v>56.3</v>
      </c>
      <c r="J264" s="57">
        <v>56.3</v>
      </c>
      <c r="K264" s="57">
        <v>56.3</v>
      </c>
      <c r="L264" s="57">
        <v>56.3</v>
      </c>
      <c r="M264" s="58">
        <v>56.3</v>
      </c>
      <c r="N264" s="58">
        <v>56.3</v>
      </c>
      <c r="O264" s="58">
        <v>56.3</v>
      </c>
      <c r="P264" s="58">
        <v>56.3</v>
      </c>
      <c r="Q264" s="58">
        <v>56.3</v>
      </c>
      <c r="R264" s="58">
        <v>56.3</v>
      </c>
      <c r="S264" s="58">
        <v>56.3</v>
      </c>
    </row>
    <row r="265" spans="1:19">
      <c r="A265" s="26">
        <f t="shared" si="4"/>
        <v>265</v>
      </c>
      <c r="B265" s="83" t="s">
        <v>868</v>
      </c>
      <c r="C265" s="83"/>
      <c r="D265" s="83" t="s">
        <v>244</v>
      </c>
      <c r="E265" s="83" t="s">
        <v>691</v>
      </c>
      <c r="F265" s="83" t="s">
        <v>600</v>
      </c>
      <c r="G265" s="83" t="s">
        <v>501</v>
      </c>
      <c r="H265" s="84">
        <v>1994</v>
      </c>
      <c r="I265" s="77">
        <v>115</v>
      </c>
      <c r="J265" s="57">
        <v>115</v>
      </c>
      <c r="K265" s="57">
        <v>115</v>
      </c>
      <c r="L265" s="57">
        <v>115</v>
      </c>
      <c r="M265" s="58">
        <v>115</v>
      </c>
      <c r="N265" s="58">
        <v>115</v>
      </c>
      <c r="O265" s="58">
        <v>115</v>
      </c>
      <c r="P265" s="58">
        <v>115</v>
      </c>
      <c r="Q265" s="58">
        <v>115</v>
      </c>
      <c r="R265" s="58">
        <v>115</v>
      </c>
      <c r="S265" s="58">
        <v>115</v>
      </c>
    </row>
    <row r="266" spans="1:19">
      <c r="A266" s="26">
        <f t="shared" si="4"/>
        <v>266</v>
      </c>
      <c r="B266" s="83" t="s">
        <v>869</v>
      </c>
      <c r="C266" s="83"/>
      <c r="D266" s="83" t="s">
        <v>245</v>
      </c>
      <c r="E266" s="83" t="s">
        <v>691</v>
      </c>
      <c r="F266" s="83" t="s">
        <v>600</v>
      </c>
      <c r="G266" s="83" t="s">
        <v>501</v>
      </c>
      <c r="H266" s="84">
        <v>1994</v>
      </c>
      <c r="I266" s="77">
        <v>115</v>
      </c>
      <c r="J266" s="57">
        <v>115</v>
      </c>
      <c r="K266" s="57">
        <v>115</v>
      </c>
      <c r="L266" s="57">
        <v>115</v>
      </c>
      <c r="M266" s="58">
        <v>115</v>
      </c>
      <c r="N266" s="58">
        <v>115</v>
      </c>
      <c r="O266" s="58">
        <v>115</v>
      </c>
      <c r="P266" s="58">
        <v>115</v>
      </c>
      <c r="Q266" s="58">
        <v>115</v>
      </c>
      <c r="R266" s="58">
        <v>115</v>
      </c>
      <c r="S266" s="58">
        <v>115</v>
      </c>
    </row>
    <row r="267" spans="1:19">
      <c r="A267" s="26">
        <f t="shared" si="4"/>
        <v>267</v>
      </c>
      <c r="B267" s="83" t="s">
        <v>870</v>
      </c>
      <c r="C267" s="83"/>
      <c r="D267" s="83" t="s">
        <v>249</v>
      </c>
      <c r="E267" s="83" t="s">
        <v>535</v>
      </c>
      <c r="F267" s="83" t="s">
        <v>600</v>
      </c>
      <c r="G267" s="83" t="s">
        <v>501</v>
      </c>
      <c r="H267" s="84">
        <v>2001</v>
      </c>
      <c r="I267" s="77">
        <v>84</v>
      </c>
      <c r="J267" s="57">
        <v>84</v>
      </c>
      <c r="K267" s="57">
        <v>84</v>
      </c>
      <c r="L267" s="57">
        <v>84</v>
      </c>
      <c r="M267" s="58">
        <v>84</v>
      </c>
      <c r="N267" s="58">
        <v>84</v>
      </c>
      <c r="O267" s="58">
        <v>84</v>
      </c>
      <c r="P267" s="58">
        <v>84</v>
      </c>
      <c r="Q267" s="58">
        <v>84</v>
      </c>
      <c r="R267" s="58">
        <v>84</v>
      </c>
      <c r="S267" s="58">
        <v>84</v>
      </c>
    </row>
    <row r="268" spans="1:19">
      <c r="A268" s="26">
        <f t="shared" si="4"/>
        <v>268</v>
      </c>
      <c r="B268" s="83" t="s">
        <v>871</v>
      </c>
      <c r="C268" s="83"/>
      <c r="D268" s="83" t="s">
        <v>250</v>
      </c>
      <c r="E268" s="83" t="s">
        <v>686</v>
      </c>
      <c r="F268" s="83" t="s">
        <v>600</v>
      </c>
      <c r="G268" s="83" t="s">
        <v>503</v>
      </c>
      <c r="H268" s="84">
        <v>1963</v>
      </c>
      <c r="I268" s="77">
        <v>13.5</v>
      </c>
      <c r="J268" s="57">
        <v>13.5</v>
      </c>
      <c r="K268" s="57">
        <v>13.5</v>
      </c>
      <c r="L268" s="57">
        <v>13.5</v>
      </c>
      <c r="M268" s="58">
        <v>13.5</v>
      </c>
      <c r="N268" s="58">
        <v>13.5</v>
      </c>
      <c r="O268" s="58">
        <v>13.5</v>
      </c>
      <c r="P268" s="58">
        <v>13.5</v>
      </c>
      <c r="Q268" s="58">
        <v>13.5</v>
      </c>
      <c r="R268" s="58">
        <v>13.5</v>
      </c>
      <c r="S268" s="58">
        <v>13.5</v>
      </c>
    </row>
    <row r="269" spans="1:19">
      <c r="A269" s="26">
        <f t="shared" si="4"/>
        <v>269</v>
      </c>
      <c r="B269" s="83" t="s">
        <v>872</v>
      </c>
      <c r="C269" s="83"/>
      <c r="D269" s="83" t="s">
        <v>252</v>
      </c>
      <c r="E269" s="83" t="s">
        <v>686</v>
      </c>
      <c r="F269" s="83" t="s">
        <v>600</v>
      </c>
      <c r="G269" s="83" t="s">
        <v>503</v>
      </c>
      <c r="H269" s="84">
        <v>1963</v>
      </c>
      <c r="I269" s="77">
        <v>13.5</v>
      </c>
      <c r="J269" s="57">
        <v>13.5</v>
      </c>
      <c r="K269" s="57">
        <v>13.5</v>
      </c>
      <c r="L269" s="57">
        <v>13.5</v>
      </c>
      <c r="M269" s="58">
        <v>13.5</v>
      </c>
      <c r="N269" s="58">
        <v>13.5</v>
      </c>
      <c r="O269" s="58">
        <v>13.5</v>
      </c>
      <c r="P269" s="58">
        <v>13.5</v>
      </c>
      <c r="Q269" s="58">
        <v>13.5</v>
      </c>
      <c r="R269" s="58">
        <v>13.5</v>
      </c>
      <c r="S269" s="58">
        <v>13.5</v>
      </c>
    </row>
    <row r="270" spans="1:19">
      <c r="A270" s="26">
        <f t="shared" si="4"/>
        <v>270</v>
      </c>
      <c r="B270" s="83" t="s">
        <v>873</v>
      </c>
      <c r="C270" s="83"/>
      <c r="D270" s="83" t="s">
        <v>262</v>
      </c>
      <c r="E270" s="83" t="s">
        <v>632</v>
      </c>
      <c r="F270" s="83" t="s">
        <v>600</v>
      </c>
      <c r="G270" s="83" t="s">
        <v>502</v>
      </c>
      <c r="H270" s="84">
        <v>1995</v>
      </c>
      <c r="I270" s="77">
        <v>87</v>
      </c>
      <c r="J270" s="57">
        <v>87</v>
      </c>
      <c r="K270" s="57">
        <v>87</v>
      </c>
      <c r="L270" s="57">
        <v>87</v>
      </c>
      <c r="M270" s="58">
        <v>87</v>
      </c>
      <c r="N270" s="58">
        <v>87</v>
      </c>
      <c r="O270" s="58">
        <v>87</v>
      </c>
      <c r="P270" s="58">
        <v>87</v>
      </c>
      <c r="Q270" s="58">
        <v>87</v>
      </c>
      <c r="R270" s="58">
        <v>87</v>
      </c>
      <c r="S270" s="58">
        <v>87</v>
      </c>
    </row>
    <row r="271" spans="1:19">
      <c r="A271" s="26">
        <f t="shared" si="4"/>
        <v>271</v>
      </c>
      <c r="B271" s="83" t="s">
        <v>874</v>
      </c>
      <c r="C271" s="83"/>
      <c r="D271" s="83" t="s">
        <v>263</v>
      </c>
      <c r="E271" s="83" t="s">
        <v>632</v>
      </c>
      <c r="F271" s="83" t="s">
        <v>600</v>
      </c>
      <c r="G271" s="83" t="s">
        <v>502</v>
      </c>
      <c r="H271" s="84">
        <v>1995</v>
      </c>
      <c r="I271" s="77">
        <v>87</v>
      </c>
      <c r="J271" s="57">
        <v>87</v>
      </c>
      <c r="K271" s="57">
        <v>87</v>
      </c>
      <c r="L271" s="57">
        <v>87</v>
      </c>
      <c r="M271" s="58">
        <v>87</v>
      </c>
      <c r="N271" s="58">
        <v>87</v>
      </c>
      <c r="O271" s="58">
        <v>87</v>
      </c>
      <c r="P271" s="58">
        <v>87</v>
      </c>
      <c r="Q271" s="58">
        <v>87</v>
      </c>
      <c r="R271" s="58">
        <v>87</v>
      </c>
      <c r="S271" s="58">
        <v>87</v>
      </c>
    </row>
    <row r="272" spans="1:19">
      <c r="A272" s="26">
        <f t="shared" si="4"/>
        <v>272</v>
      </c>
      <c r="B272" s="83" t="s">
        <v>875</v>
      </c>
      <c r="C272" s="83"/>
      <c r="D272" s="83" t="s">
        <v>264</v>
      </c>
      <c r="E272" s="83" t="s">
        <v>592</v>
      </c>
      <c r="F272" s="83" t="s">
        <v>600</v>
      </c>
      <c r="G272" s="83" t="s">
        <v>503</v>
      </c>
      <c r="H272" s="84">
        <v>2001</v>
      </c>
      <c r="I272" s="77">
        <v>48</v>
      </c>
      <c r="J272" s="57">
        <v>48</v>
      </c>
      <c r="K272" s="57">
        <v>48</v>
      </c>
      <c r="L272" s="57">
        <v>48</v>
      </c>
      <c r="M272" s="58">
        <v>48</v>
      </c>
      <c r="N272" s="58">
        <v>48</v>
      </c>
      <c r="O272" s="58">
        <v>48</v>
      </c>
      <c r="P272" s="58">
        <v>48</v>
      </c>
      <c r="Q272" s="58">
        <v>48</v>
      </c>
      <c r="R272" s="58">
        <v>48</v>
      </c>
      <c r="S272" s="58">
        <v>48</v>
      </c>
    </row>
    <row r="273" spans="1:19">
      <c r="A273" s="26">
        <f t="shared" si="4"/>
        <v>273</v>
      </c>
      <c r="B273" s="83" t="s">
        <v>876</v>
      </c>
      <c r="C273" s="83"/>
      <c r="D273" s="83" t="s">
        <v>265</v>
      </c>
      <c r="E273" s="83" t="s">
        <v>592</v>
      </c>
      <c r="F273" s="83" t="s">
        <v>600</v>
      </c>
      <c r="G273" s="83" t="s">
        <v>503</v>
      </c>
      <c r="H273" s="84">
        <v>2001</v>
      </c>
      <c r="I273" s="77">
        <v>48</v>
      </c>
      <c r="J273" s="57">
        <v>48</v>
      </c>
      <c r="K273" s="57">
        <v>48</v>
      </c>
      <c r="L273" s="57">
        <v>48</v>
      </c>
      <c r="M273" s="58">
        <v>48</v>
      </c>
      <c r="N273" s="58">
        <v>48</v>
      </c>
      <c r="O273" s="58">
        <v>48</v>
      </c>
      <c r="P273" s="58">
        <v>48</v>
      </c>
      <c r="Q273" s="58">
        <v>48</v>
      </c>
      <c r="R273" s="58">
        <v>48</v>
      </c>
      <c r="S273" s="58">
        <v>48</v>
      </c>
    </row>
    <row r="274" spans="1:19">
      <c r="A274" s="26">
        <f t="shared" si="4"/>
        <v>274</v>
      </c>
      <c r="B274" s="83" t="s">
        <v>877</v>
      </c>
      <c r="C274" s="83"/>
      <c r="D274" s="83" t="s">
        <v>266</v>
      </c>
      <c r="E274" s="83" t="s">
        <v>592</v>
      </c>
      <c r="F274" s="83" t="s">
        <v>600</v>
      </c>
      <c r="G274" s="83" t="s">
        <v>503</v>
      </c>
      <c r="H274" s="84">
        <v>2001</v>
      </c>
      <c r="I274" s="77">
        <v>48</v>
      </c>
      <c r="J274" s="57">
        <v>48</v>
      </c>
      <c r="K274" s="57">
        <v>48</v>
      </c>
      <c r="L274" s="57">
        <v>48</v>
      </c>
      <c r="M274" s="58">
        <v>48</v>
      </c>
      <c r="N274" s="58">
        <v>48</v>
      </c>
      <c r="O274" s="58">
        <v>48</v>
      </c>
      <c r="P274" s="58">
        <v>48</v>
      </c>
      <c r="Q274" s="58">
        <v>48</v>
      </c>
      <c r="R274" s="58">
        <v>48</v>
      </c>
      <c r="S274" s="58">
        <v>48</v>
      </c>
    </row>
    <row r="275" spans="1:19">
      <c r="A275" s="26">
        <f t="shared" si="4"/>
        <v>275</v>
      </c>
      <c r="B275" s="83" t="s">
        <v>878</v>
      </c>
      <c r="C275" s="83"/>
      <c r="D275" s="83" t="s">
        <v>267</v>
      </c>
      <c r="E275" s="83" t="s">
        <v>592</v>
      </c>
      <c r="F275" s="83" t="s">
        <v>600</v>
      </c>
      <c r="G275" s="83" t="s">
        <v>503</v>
      </c>
      <c r="H275" s="84">
        <v>2001</v>
      </c>
      <c r="I275" s="77">
        <v>48</v>
      </c>
      <c r="J275" s="57">
        <v>48</v>
      </c>
      <c r="K275" s="57">
        <v>48</v>
      </c>
      <c r="L275" s="57">
        <v>48</v>
      </c>
      <c r="M275" s="58">
        <v>48</v>
      </c>
      <c r="N275" s="58">
        <v>48</v>
      </c>
      <c r="O275" s="58">
        <v>48</v>
      </c>
      <c r="P275" s="58">
        <v>48</v>
      </c>
      <c r="Q275" s="58">
        <v>48</v>
      </c>
      <c r="R275" s="58">
        <v>48</v>
      </c>
      <c r="S275" s="58">
        <v>48</v>
      </c>
    </row>
    <row r="276" spans="1:19">
      <c r="A276" s="26">
        <f t="shared" si="4"/>
        <v>276</v>
      </c>
      <c r="B276" s="83" t="s">
        <v>879</v>
      </c>
      <c r="C276" s="83"/>
      <c r="D276" s="83" t="s">
        <v>422</v>
      </c>
      <c r="E276" s="83" t="s">
        <v>592</v>
      </c>
      <c r="F276" s="83" t="s">
        <v>600</v>
      </c>
      <c r="G276" s="83" t="s">
        <v>503</v>
      </c>
      <c r="H276" s="84">
        <v>2010</v>
      </c>
      <c r="I276" s="77">
        <v>48</v>
      </c>
      <c r="J276" s="57">
        <v>48</v>
      </c>
      <c r="K276" s="57">
        <v>48</v>
      </c>
      <c r="L276" s="57">
        <v>48</v>
      </c>
      <c r="M276" s="58">
        <v>48</v>
      </c>
      <c r="N276" s="58">
        <v>48</v>
      </c>
      <c r="O276" s="58">
        <v>48</v>
      </c>
      <c r="P276" s="58">
        <v>48</v>
      </c>
      <c r="Q276" s="58">
        <v>48</v>
      </c>
      <c r="R276" s="58">
        <v>48</v>
      </c>
      <c r="S276" s="58">
        <v>48</v>
      </c>
    </row>
    <row r="277" spans="1:19">
      <c r="A277" s="26">
        <f t="shared" si="4"/>
        <v>277</v>
      </c>
      <c r="B277" s="83" t="s">
        <v>880</v>
      </c>
      <c r="C277" s="83"/>
      <c r="D277" s="83" t="s">
        <v>423</v>
      </c>
      <c r="E277" s="83" t="s">
        <v>592</v>
      </c>
      <c r="F277" s="83" t="s">
        <v>600</v>
      </c>
      <c r="G277" s="83" t="s">
        <v>503</v>
      </c>
      <c r="H277" s="84">
        <v>2010</v>
      </c>
      <c r="I277" s="77">
        <v>48</v>
      </c>
      <c r="J277" s="57">
        <v>48</v>
      </c>
      <c r="K277" s="57">
        <v>48</v>
      </c>
      <c r="L277" s="57">
        <v>48</v>
      </c>
      <c r="M277" s="58">
        <v>48</v>
      </c>
      <c r="N277" s="58">
        <v>48</v>
      </c>
      <c r="O277" s="58">
        <v>48</v>
      </c>
      <c r="P277" s="58">
        <v>48</v>
      </c>
      <c r="Q277" s="58">
        <v>48</v>
      </c>
      <c r="R277" s="58">
        <v>48</v>
      </c>
      <c r="S277" s="58">
        <v>48</v>
      </c>
    </row>
    <row r="278" spans="1:19">
      <c r="A278" s="26">
        <f t="shared" si="4"/>
        <v>278</v>
      </c>
      <c r="B278" s="83" t="s">
        <v>881</v>
      </c>
      <c r="C278" s="83"/>
      <c r="D278" s="83" t="s">
        <v>270</v>
      </c>
      <c r="E278" s="83" t="s">
        <v>508</v>
      </c>
      <c r="F278" s="83" t="s">
        <v>600</v>
      </c>
      <c r="G278" s="83" t="s">
        <v>1043</v>
      </c>
      <c r="H278" s="84">
        <v>2004</v>
      </c>
      <c r="I278" s="77">
        <v>46</v>
      </c>
      <c r="J278" s="57">
        <v>46</v>
      </c>
      <c r="K278" s="57">
        <v>46</v>
      </c>
      <c r="L278" s="57">
        <v>46</v>
      </c>
      <c r="M278" s="58">
        <v>46</v>
      </c>
      <c r="N278" s="58">
        <v>46</v>
      </c>
      <c r="O278" s="58">
        <v>46</v>
      </c>
      <c r="P278" s="58">
        <v>46</v>
      </c>
      <c r="Q278" s="58">
        <v>46</v>
      </c>
      <c r="R278" s="58">
        <v>46</v>
      </c>
      <c r="S278" s="58">
        <v>46</v>
      </c>
    </row>
    <row r="279" spans="1:19">
      <c r="A279" s="26">
        <f t="shared" si="4"/>
        <v>279</v>
      </c>
      <c r="B279" s="83" t="s">
        <v>1429</v>
      </c>
      <c r="C279" s="83"/>
      <c r="D279" s="83" t="s">
        <v>1430</v>
      </c>
      <c r="E279" s="83" t="s">
        <v>997</v>
      </c>
      <c r="F279" s="83" t="s">
        <v>600</v>
      </c>
      <c r="G279" s="83" t="s">
        <v>503</v>
      </c>
      <c r="H279" s="84">
        <v>2016</v>
      </c>
      <c r="I279" s="77">
        <v>26.7</v>
      </c>
      <c r="J279" s="57">
        <v>26.7</v>
      </c>
      <c r="K279" s="57">
        <v>26.7</v>
      </c>
      <c r="L279" s="57">
        <v>26.7</v>
      </c>
      <c r="M279" s="58">
        <v>26.7</v>
      </c>
      <c r="N279" s="58">
        <v>26.7</v>
      </c>
      <c r="O279" s="58">
        <v>26.7</v>
      </c>
      <c r="P279" s="58">
        <v>26.7</v>
      </c>
      <c r="Q279" s="58">
        <v>26.7</v>
      </c>
      <c r="R279" s="58">
        <v>26.7</v>
      </c>
      <c r="S279" s="58">
        <v>26.7</v>
      </c>
    </row>
    <row r="280" spans="1:19">
      <c r="A280" s="26">
        <f t="shared" si="4"/>
        <v>280</v>
      </c>
      <c r="B280" s="83" t="s">
        <v>1431</v>
      </c>
      <c r="C280" s="83"/>
      <c r="D280" s="83" t="s">
        <v>1432</v>
      </c>
      <c r="E280" s="83" t="s">
        <v>997</v>
      </c>
      <c r="F280" s="83" t="s">
        <v>600</v>
      </c>
      <c r="G280" s="83" t="s">
        <v>503</v>
      </c>
      <c r="H280" s="84">
        <v>2016</v>
      </c>
      <c r="I280" s="77">
        <v>26.7</v>
      </c>
      <c r="J280" s="57">
        <v>26.7</v>
      </c>
      <c r="K280" s="57">
        <v>26.7</v>
      </c>
      <c r="L280" s="57">
        <v>26.7</v>
      </c>
      <c r="M280" s="58">
        <v>26.7</v>
      </c>
      <c r="N280" s="58">
        <v>26.7</v>
      </c>
      <c r="O280" s="58">
        <v>26.7</v>
      </c>
      <c r="P280" s="58">
        <v>26.7</v>
      </c>
      <c r="Q280" s="58">
        <v>26.7</v>
      </c>
      <c r="R280" s="58">
        <v>26.7</v>
      </c>
      <c r="S280" s="58">
        <v>26.7</v>
      </c>
    </row>
    <row r="281" spans="1:19">
      <c r="A281" s="26">
        <f t="shared" si="4"/>
        <v>281</v>
      </c>
      <c r="B281" s="83" t="s">
        <v>882</v>
      </c>
      <c r="C281" s="83"/>
      <c r="D281" s="83" t="s">
        <v>289</v>
      </c>
      <c r="E281" s="83" t="s">
        <v>632</v>
      </c>
      <c r="F281" s="83" t="s">
        <v>600</v>
      </c>
      <c r="G281" s="83" t="s">
        <v>502</v>
      </c>
      <c r="H281" s="84">
        <v>1975</v>
      </c>
      <c r="I281" s="77">
        <v>65</v>
      </c>
      <c r="J281" s="57">
        <v>65</v>
      </c>
      <c r="K281" s="57">
        <v>65</v>
      </c>
      <c r="L281" s="57">
        <v>65</v>
      </c>
      <c r="M281" s="58">
        <v>65</v>
      </c>
      <c r="N281" s="58">
        <v>65</v>
      </c>
      <c r="O281" s="58">
        <v>65</v>
      </c>
      <c r="P281" s="58">
        <v>65</v>
      </c>
      <c r="Q281" s="58">
        <v>65</v>
      </c>
      <c r="R281" s="58">
        <v>65</v>
      </c>
      <c r="S281" s="58">
        <v>65</v>
      </c>
    </row>
    <row r="282" spans="1:19">
      <c r="A282" s="26">
        <f t="shared" si="4"/>
        <v>282</v>
      </c>
      <c r="B282" s="83" t="s">
        <v>883</v>
      </c>
      <c r="C282" s="83"/>
      <c r="D282" s="83" t="s">
        <v>290</v>
      </c>
      <c r="E282" s="83" t="s">
        <v>632</v>
      </c>
      <c r="F282" s="83" t="s">
        <v>600</v>
      </c>
      <c r="G282" s="83" t="s">
        <v>502</v>
      </c>
      <c r="H282" s="84">
        <v>1975</v>
      </c>
      <c r="I282" s="77">
        <v>65</v>
      </c>
      <c r="J282" s="57">
        <v>65</v>
      </c>
      <c r="K282" s="57">
        <v>65</v>
      </c>
      <c r="L282" s="57">
        <v>65</v>
      </c>
      <c r="M282" s="58">
        <v>65</v>
      </c>
      <c r="N282" s="58">
        <v>65</v>
      </c>
      <c r="O282" s="58">
        <v>65</v>
      </c>
      <c r="P282" s="58">
        <v>65</v>
      </c>
      <c r="Q282" s="58">
        <v>65</v>
      </c>
      <c r="R282" s="58">
        <v>65</v>
      </c>
      <c r="S282" s="58">
        <v>65</v>
      </c>
    </row>
    <row r="283" spans="1:19">
      <c r="A283" s="26">
        <f t="shared" si="4"/>
        <v>283</v>
      </c>
      <c r="B283" s="83" t="s">
        <v>884</v>
      </c>
      <c r="C283" s="83"/>
      <c r="D283" s="83" t="s">
        <v>291</v>
      </c>
      <c r="E283" s="83" t="s">
        <v>632</v>
      </c>
      <c r="F283" s="83" t="s">
        <v>600</v>
      </c>
      <c r="G283" s="83" t="s">
        <v>502</v>
      </c>
      <c r="H283" s="84">
        <v>1975</v>
      </c>
      <c r="I283" s="77">
        <v>65</v>
      </c>
      <c r="J283" s="57">
        <v>65</v>
      </c>
      <c r="K283" s="57">
        <v>65</v>
      </c>
      <c r="L283" s="57">
        <v>65</v>
      </c>
      <c r="M283" s="58">
        <v>65</v>
      </c>
      <c r="N283" s="58">
        <v>65</v>
      </c>
      <c r="O283" s="58">
        <v>65</v>
      </c>
      <c r="P283" s="58">
        <v>65</v>
      </c>
      <c r="Q283" s="58">
        <v>65</v>
      </c>
      <c r="R283" s="58">
        <v>65</v>
      </c>
      <c r="S283" s="58">
        <v>65</v>
      </c>
    </row>
    <row r="284" spans="1:19">
      <c r="A284" s="26">
        <f t="shared" si="4"/>
        <v>284</v>
      </c>
      <c r="B284" s="83" t="s">
        <v>885</v>
      </c>
      <c r="C284" s="83"/>
      <c r="D284" s="83" t="s">
        <v>292</v>
      </c>
      <c r="E284" s="83" t="s">
        <v>632</v>
      </c>
      <c r="F284" s="83" t="s">
        <v>600</v>
      </c>
      <c r="G284" s="83" t="s">
        <v>502</v>
      </c>
      <c r="H284" s="84">
        <v>1975</v>
      </c>
      <c r="I284" s="77">
        <v>65</v>
      </c>
      <c r="J284" s="57">
        <v>65</v>
      </c>
      <c r="K284" s="57">
        <v>65</v>
      </c>
      <c r="L284" s="57">
        <v>65</v>
      </c>
      <c r="M284" s="58">
        <v>65</v>
      </c>
      <c r="N284" s="58">
        <v>65</v>
      </c>
      <c r="O284" s="58">
        <v>65</v>
      </c>
      <c r="P284" s="58">
        <v>65</v>
      </c>
      <c r="Q284" s="58">
        <v>65</v>
      </c>
      <c r="R284" s="58">
        <v>65</v>
      </c>
      <c r="S284" s="58">
        <v>65</v>
      </c>
    </row>
    <row r="285" spans="1:19">
      <c r="A285" s="26">
        <f t="shared" si="4"/>
        <v>285</v>
      </c>
      <c r="B285" s="83" t="s">
        <v>886</v>
      </c>
      <c r="C285" s="83"/>
      <c r="D285" s="83" t="s">
        <v>293</v>
      </c>
      <c r="E285" s="83" t="s">
        <v>632</v>
      </c>
      <c r="F285" s="83" t="s">
        <v>600</v>
      </c>
      <c r="G285" s="83" t="s">
        <v>502</v>
      </c>
      <c r="H285" s="84">
        <v>1975</v>
      </c>
      <c r="I285" s="77">
        <v>65</v>
      </c>
      <c r="J285" s="57">
        <v>65</v>
      </c>
      <c r="K285" s="57">
        <v>65</v>
      </c>
      <c r="L285" s="57">
        <v>65</v>
      </c>
      <c r="M285" s="58">
        <v>65</v>
      </c>
      <c r="N285" s="58">
        <v>65</v>
      </c>
      <c r="O285" s="58">
        <v>65</v>
      </c>
      <c r="P285" s="58">
        <v>65</v>
      </c>
      <c r="Q285" s="58">
        <v>65</v>
      </c>
      <c r="R285" s="58">
        <v>65</v>
      </c>
      <c r="S285" s="58">
        <v>65</v>
      </c>
    </row>
    <row r="286" spans="1:19">
      <c r="A286" s="26">
        <f t="shared" si="4"/>
        <v>286</v>
      </c>
      <c r="B286" s="83" t="s">
        <v>887</v>
      </c>
      <c r="C286" s="83"/>
      <c r="D286" s="83" t="s">
        <v>294</v>
      </c>
      <c r="E286" s="83" t="s">
        <v>632</v>
      </c>
      <c r="F286" s="83" t="s">
        <v>600</v>
      </c>
      <c r="G286" s="83" t="s">
        <v>502</v>
      </c>
      <c r="H286" s="84">
        <v>1975</v>
      </c>
      <c r="I286" s="77">
        <v>65</v>
      </c>
      <c r="J286" s="57">
        <v>65</v>
      </c>
      <c r="K286" s="57">
        <v>65</v>
      </c>
      <c r="L286" s="57">
        <v>65</v>
      </c>
      <c r="M286" s="58">
        <v>65</v>
      </c>
      <c r="N286" s="58">
        <v>65</v>
      </c>
      <c r="O286" s="58">
        <v>65</v>
      </c>
      <c r="P286" s="58">
        <v>65</v>
      </c>
      <c r="Q286" s="58">
        <v>65</v>
      </c>
      <c r="R286" s="58">
        <v>65</v>
      </c>
      <c r="S286" s="58">
        <v>65</v>
      </c>
    </row>
    <row r="287" spans="1:19">
      <c r="A287" s="26">
        <f t="shared" si="4"/>
        <v>287</v>
      </c>
      <c r="B287" s="83" t="s">
        <v>888</v>
      </c>
      <c r="C287" s="83"/>
      <c r="D287" s="83" t="s">
        <v>295</v>
      </c>
      <c r="E287" s="83" t="s">
        <v>632</v>
      </c>
      <c r="F287" s="83" t="s">
        <v>600</v>
      </c>
      <c r="G287" s="83" t="s">
        <v>502</v>
      </c>
      <c r="H287" s="84">
        <v>1967</v>
      </c>
      <c r="I287" s="77">
        <v>13</v>
      </c>
      <c r="J287" s="57">
        <v>13</v>
      </c>
      <c r="K287" s="57">
        <v>13</v>
      </c>
      <c r="L287" s="57">
        <v>13</v>
      </c>
      <c r="M287" s="58">
        <v>13</v>
      </c>
      <c r="N287" s="58">
        <v>13</v>
      </c>
      <c r="O287" s="58">
        <v>13</v>
      </c>
      <c r="P287" s="58">
        <v>13</v>
      </c>
      <c r="Q287" s="58">
        <v>13</v>
      </c>
      <c r="R287" s="58">
        <v>13</v>
      </c>
      <c r="S287" s="58">
        <v>13</v>
      </c>
    </row>
    <row r="288" spans="1:19">
      <c r="A288" s="26">
        <f t="shared" si="4"/>
        <v>288</v>
      </c>
      <c r="B288" s="83" t="s">
        <v>519</v>
      </c>
      <c r="C288" s="83"/>
      <c r="D288" s="83" t="s">
        <v>301</v>
      </c>
      <c r="E288" s="83" t="s">
        <v>669</v>
      </c>
      <c r="F288" s="83" t="s">
        <v>600</v>
      </c>
      <c r="G288" s="83" t="s">
        <v>503</v>
      </c>
      <c r="H288" s="84">
        <v>1985</v>
      </c>
      <c r="I288" s="77">
        <v>89</v>
      </c>
      <c r="J288" s="57">
        <v>89</v>
      </c>
      <c r="K288" s="57">
        <v>89</v>
      </c>
      <c r="L288" s="57">
        <v>89</v>
      </c>
      <c r="M288" s="58">
        <v>89</v>
      </c>
      <c r="N288" s="58">
        <v>89</v>
      </c>
      <c r="O288" s="58">
        <v>89</v>
      </c>
      <c r="P288" s="58">
        <v>89</v>
      </c>
      <c r="Q288" s="58">
        <v>89</v>
      </c>
      <c r="R288" s="58">
        <v>89</v>
      </c>
      <c r="S288" s="58">
        <v>89</v>
      </c>
    </row>
    <row r="289" spans="1:19">
      <c r="A289" s="26">
        <f t="shared" si="4"/>
        <v>289</v>
      </c>
      <c r="B289" s="83" t="s">
        <v>889</v>
      </c>
      <c r="C289" s="83"/>
      <c r="D289" s="83" t="s">
        <v>425</v>
      </c>
      <c r="E289" s="83" t="s">
        <v>537</v>
      </c>
      <c r="F289" s="83" t="s">
        <v>600</v>
      </c>
      <c r="G289" s="83" t="s">
        <v>503</v>
      </c>
      <c r="H289" s="84">
        <v>2009</v>
      </c>
      <c r="I289" s="77">
        <v>48</v>
      </c>
      <c r="J289" s="57">
        <v>48</v>
      </c>
      <c r="K289" s="57">
        <v>48</v>
      </c>
      <c r="L289" s="57">
        <v>48</v>
      </c>
      <c r="M289" s="58">
        <v>48</v>
      </c>
      <c r="N289" s="58">
        <v>48</v>
      </c>
      <c r="O289" s="58">
        <v>48</v>
      </c>
      <c r="P289" s="58">
        <v>48</v>
      </c>
      <c r="Q289" s="58">
        <v>48</v>
      </c>
      <c r="R289" s="58">
        <v>48</v>
      </c>
      <c r="S289" s="58">
        <v>48</v>
      </c>
    </row>
    <row r="290" spans="1:19">
      <c r="A290" s="26">
        <f t="shared" si="4"/>
        <v>290</v>
      </c>
      <c r="B290" s="83" t="s">
        <v>890</v>
      </c>
      <c r="C290" s="83"/>
      <c r="D290" s="83" t="s">
        <v>426</v>
      </c>
      <c r="E290" s="83" t="s">
        <v>537</v>
      </c>
      <c r="F290" s="83" t="s">
        <v>600</v>
      </c>
      <c r="G290" s="83" t="s">
        <v>503</v>
      </c>
      <c r="H290" s="84">
        <v>2009</v>
      </c>
      <c r="I290" s="77">
        <v>48</v>
      </c>
      <c r="J290" s="57">
        <v>48</v>
      </c>
      <c r="K290" s="57">
        <v>48</v>
      </c>
      <c r="L290" s="57">
        <v>48</v>
      </c>
      <c r="M290" s="58">
        <v>48</v>
      </c>
      <c r="N290" s="58">
        <v>48</v>
      </c>
      <c r="O290" s="58">
        <v>48</v>
      </c>
      <c r="P290" s="58">
        <v>48</v>
      </c>
      <c r="Q290" s="58">
        <v>48</v>
      </c>
      <c r="R290" s="58">
        <v>48</v>
      </c>
      <c r="S290" s="58">
        <v>48</v>
      </c>
    </row>
    <row r="291" spans="1:19">
      <c r="A291" s="26">
        <f t="shared" si="4"/>
        <v>291</v>
      </c>
      <c r="B291" s="83" t="s">
        <v>891</v>
      </c>
      <c r="C291" s="83"/>
      <c r="D291" s="83" t="s">
        <v>427</v>
      </c>
      <c r="E291" s="83" t="s">
        <v>537</v>
      </c>
      <c r="F291" s="83" t="s">
        <v>600</v>
      </c>
      <c r="G291" s="83" t="s">
        <v>503</v>
      </c>
      <c r="H291" s="84">
        <v>2009</v>
      </c>
      <c r="I291" s="77">
        <v>48</v>
      </c>
      <c r="J291" s="57">
        <v>48</v>
      </c>
      <c r="K291" s="57">
        <v>48</v>
      </c>
      <c r="L291" s="57">
        <v>48</v>
      </c>
      <c r="M291" s="58">
        <v>48</v>
      </c>
      <c r="N291" s="58">
        <v>48</v>
      </c>
      <c r="O291" s="58">
        <v>48</v>
      </c>
      <c r="P291" s="58">
        <v>48</v>
      </c>
      <c r="Q291" s="58">
        <v>48</v>
      </c>
      <c r="R291" s="58">
        <v>48</v>
      </c>
      <c r="S291" s="58">
        <v>48</v>
      </c>
    </row>
    <row r="292" spans="1:19">
      <c r="A292" s="26">
        <f t="shared" si="4"/>
        <v>292</v>
      </c>
      <c r="B292" s="83" t="s">
        <v>892</v>
      </c>
      <c r="C292" s="83"/>
      <c r="D292" s="83" t="s">
        <v>428</v>
      </c>
      <c r="E292" s="83" t="s">
        <v>537</v>
      </c>
      <c r="F292" s="83" t="s">
        <v>600</v>
      </c>
      <c r="G292" s="83" t="s">
        <v>503</v>
      </c>
      <c r="H292" s="84">
        <v>2009</v>
      </c>
      <c r="I292" s="77">
        <v>47</v>
      </c>
      <c r="J292" s="57">
        <v>47</v>
      </c>
      <c r="K292" s="57">
        <v>47</v>
      </c>
      <c r="L292" s="57">
        <v>47</v>
      </c>
      <c r="M292" s="58">
        <v>47</v>
      </c>
      <c r="N292" s="58">
        <v>47</v>
      </c>
      <c r="O292" s="58">
        <v>47</v>
      </c>
      <c r="P292" s="58">
        <v>47</v>
      </c>
      <c r="Q292" s="58">
        <v>47</v>
      </c>
      <c r="R292" s="58">
        <v>47</v>
      </c>
      <c r="S292" s="58">
        <v>47</v>
      </c>
    </row>
    <row r="293" spans="1:19">
      <c r="A293" s="26">
        <f t="shared" si="4"/>
        <v>293</v>
      </c>
      <c r="B293" s="83" t="s">
        <v>893</v>
      </c>
      <c r="C293" s="83"/>
      <c r="D293" s="83" t="s">
        <v>319</v>
      </c>
      <c r="E293" s="83" t="s">
        <v>696</v>
      </c>
      <c r="F293" s="83" t="s">
        <v>600</v>
      </c>
      <c r="G293" s="83" t="s">
        <v>502</v>
      </c>
      <c r="H293" s="84">
        <v>1967</v>
      </c>
      <c r="I293" s="77">
        <v>13</v>
      </c>
      <c r="J293" s="57">
        <v>13</v>
      </c>
      <c r="K293" s="57">
        <v>13</v>
      </c>
      <c r="L293" s="57">
        <v>13</v>
      </c>
      <c r="M293" s="58">
        <v>13</v>
      </c>
      <c r="N293" s="58">
        <v>13</v>
      </c>
      <c r="O293" s="58">
        <v>13</v>
      </c>
      <c r="P293" s="58">
        <v>13</v>
      </c>
      <c r="Q293" s="58">
        <v>13</v>
      </c>
      <c r="R293" s="58">
        <v>13</v>
      </c>
      <c r="S293" s="58">
        <v>13</v>
      </c>
    </row>
    <row r="294" spans="1:19">
      <c r="A294" s="26">
        <f t="shared" si="4"/>
        <v>294</v>
      </c>
      <c r="B294" s="83" t="s">
        <v>894</v>
      </c>
      <c r="C294" s="83"/>
      <c r="D294" s="83" t="s">
        <v>326</v>
      </c>
      <c r="E294" s="83" t="s">
        <v>652</v>
      </c>
      <c r="F294" s="83" t="s">
        <v>600</v>
      </c>
      <c r="G294" s="83" t="s">
        <v>503</v>
      </c>
      <c r="H294" s="84">
        <v>2009</v>
      </c>
      <c r="I294" s="77">
        <v>46</v>
      </c>
      <c r="J294" s="57">
        <v>46</v>
      </c>
      <c r="K294" s="57">
        <v>46</v>
      </c>
      <c r="L294" s="57">
        <v>46</v>
      </c>
      <c r="M294" s="58">
        <v>46</v>
      </c>
      <c r="N294" s="58">
        <v>46</v>
      </c>
      <c r="O294" s="58">
        <v>46</v>
      </c>
      <c r="P294" s="58">
        <v>46</v>
      </c>
      <c r="Q294" s="58">
        <v>46</v>
      </c>
      <c r="R294" s="58">
        <v>46</v>
      </c>
      <c r="S294" s="58">
        <v>46</v>
      </c>
    </row>
    <row r="295" spans="1:19">
      <c r="A295" s="26">
        <f t="shared" si="4"/>
        <v>295</v>
      </c>
      <c r="B295" s="83" t="s">
        <v>895</v>
      </c>
      <c r="C295" s="83"/>
      <c r="D295" s="83" t="s">
        <v>327</v>
      </c>
      <c r="E295" s="83" t="s">
        <v>652</v>
      </c>
      <c r="F295" s="83" t="s">
        <v>600</v>
      </c>
      <c r="G295" s="83" t="s">
        <v>503</v>
      </c>
      <c r="H295" s="84">
        <v>2009</v>
      </c>
      <c r="I295" s="77">
        <v>46</v>
      </c>
      <c r="J295" s="57">
        <v>46</v>
      </c>
      <c r="K295" s="57">
        <v>46</v>
      </c>
      <c r="L295" s="57">
        <v>46</v>
      </c>
      <c r="M295" s="58">
        <v>46</v>
      </c>
      <c r="N295" s="58">
        <v>46</v>
      </c>
      <c r="O295" s="58">
        <v>46</v>
      </c>
      <c r="P295" s="58">
        <v>46</v>
      </c>
      <c r="Q295" s="58">
        <v>46</v>
      </c>
      <c r="R295" s="58">
        <v>46</v>
      </c>
      <c r="S295" s="58">
        <v>46</v>
      </c>
    </row>
    <row r="296" spans="1:19">
      <c r="A296" s="26">
        <f t="shared" si="4"/>
        <v>296</v>
      </c>
      <c r="B296" s="83" t="s">
        <v>896</v>
      </c>
      <c r="C296" s="83"/>
      <c r="D296" s="83" t="s">
        <v>328</v>
      </c>
      <c r="E296" s="83" t="s">
        <v>652</v>
      </c>
      <c r="F296" s="83" t="s">
        <v>600</v>
      </c>
      <c r="G296" s="83" t="s">
        <v>503</v>
      </c>
      <c r="H296" s="84">
        <v>2009</v>
      </c>
      <c r="I296" s="77">
        <v>46</v>
      </c>
      <c r="J296" s="57">
        <v>46</v>
      </c>
      <c r="K296" s="57">
        <v>46</v>
      </c>
      <c r="L296" s="57">
        <v>46</v>
      </c>
      <c r="M296" s="58">
        <v>46</v>
      </c>
      <c r="N296" s="58">
        <v>46</v>
      </c>
      <c r="O296" s="58">
        <v>46</v>
      </c>
      <c r="P296" s="58">
        <v>46</v>
      </c>
      <c r="Q296" s="58">
        <v>46</v>
      </c>
      <c r="R296" s="58">
        <v>46</v>
      </c>
      <c r="S296" s="58">
        <v>46</v>
      </c>
    </row>
    <row r="297" spans="1:19">
      <c r="A297" s="26">
        <f t="shared" si="4"/>
        <v>297</v>
      </c>
      <c r="B297" s="83" t="s">
        <v>897</v>
      </c>
      <c r="C297" s="83"/>
      <c r="D297" s="83" t="s">
        <v>329</v>
      </c>
      <c r="E297" s="83" t="s">
        <v>652</v>
      </c>
      <c r="F297" s="83" t="s">
        <v>600</v>
      </c>
      <c r="G297" s="83" t="s">
        <v>503</v>
      </c>
      <c r="H297" s="84">
        <v>2009</v>
      </c>
      <c r="I297" s="77">
        <v>46</v>
      </c>
      <c r="J297" s="57">
        <v>46</v>
      </c>
      <c r="K297" s="57">
        <v>46</v>
      </c>
      <c r="L297" s="57">
        <v>46</v>
      </c>
      <c r="M297" s="58">
        <v>46</v>
      </c>
      <c r="N297" s="58">
        <v>46</v>
      </c>
      <c r="O297" s="58">
        <v>46</v>
      </c>
      <c r="P297" s="58">
        <v>46</v>
      </c>
      <c r="Q297" s="58">
        <v>46</v>
      </c>
      <c r="R297" s="58">
        <v>46</v>
      </c>
      <c r="S297" s="58">
        <v>46</v>
      </c>
    </row>
    <row r="298" spans="1:19">
      <c r="A298" s="26">
        <f t="shared" si="4"/>
        <v>298</v>
      </c>
      <c r="B298" s="83" t="s">
        <v>898</v>
      </c>
      <c r="C298" s="83"/>
      <c r="D298" s="83" t="s">
        <v>46</v>
      </c>
      <c r="E298" s="83" t="s">
        <v>595</v>
      </c>
      <c r="F298" s="83" t="s">
        <v>600</v>
      </c>
      <c r="G298" s="83" t="s">
        <v>1043</v>
      </c>
      <c r="H298" s="84">
        <v>1974</v>
      </c>
      <c r="I298" s="77">
        <v>330</v>
      </c>
      <c r="J298" s="57">
        <v>330</v>
      </c>
      <c r="K298" s="57">
        <v>330</v>
      </c>
      <c r="L298" s="57">
        <v>330</v>
      </c>
      <c r="M298" s="58">
        <v>330</v>
      </c>
      <c r="N298" s="58">
        <v>330</v>
      </c>
      <c r="O298" s="58">
        <v>330</v>
      </c>
      <c r="P298" s="58">
        <v>330</v>
      </c>
      <c r="Q298" s="58">
        <v>330</v>
      </c>
      <c r="R298" s="58">
        <v>330</v>
      </c>
      <c r="S298" s="58">
        <v>330</v>
      </c>
    </row>
    <row r="299" spans="1:19">
      <c r="A299" s="26">
        <f t="shared" si="4"/>
        <v>299</v>
      </c>
      <c r="B299" s="83" t="s">
        <v>899</v>
      </c>
      <c r="C299" s="83"/>
      <c r="D299" s="83" t="s">
        <v>65</v>
      </c>
      <c r="E299" s="83" t="s">
        <v>664</v>
      </c>
      <c r="F299" s="83" t="s">
        <v>600</v>
      </c>
      <c r="G299" s="83" t="s">
        <v>502</v>
      </c>
      <c r="H299" s="84">
        <v>1970</v>
      </c>
      <c r="I299" s="77">
        <v>745</v>
      </c>
      <c r="J299" s="57">
        <v>745</v>
      </c>
      <c r="K299" s="57">
        <v>745</v>
      </c>
      <c r="L299" s="57">
        <v>745</v>
      </c>
      <c r="M299" s="58">
        <v>745</v>
      </c>
      <c r="N299" s="58">
        <v>745</v>
      </c>
      <c r="O299" s="58">
        <v>745</v>
      </c>
      <c r="P299" s="58">
        <v>745</v>
      </c>
      <c r="Q299" s="58">
        <v>745</v>
      </c>
      <c r="R299" s="58">
        <v>745</v>
      </c>
      <c r="S299" s="58">
        <v>745</v>
      </c>
    </row>
    <row r="300" spans="1:19">
      <c r="A300" s="26">
        <f t="shared" si="4"/>
        <v>300</v>
      </c>
      <c r="B300" s="83" t="s">
        <v>900</v>
      </c>
      <c r="C300" s="83"/>
      <c r="D300" s="83" t="s">
        <v>66</v>
      </c>
      <c r="E300" s="83" t="s">
        <v>664</v>
      </c>
      <c r="F300" s="83" t="s">
        <v>600</v>
      </c>
      <c r="G300" s="83" t="s">
        <v>502</v>
      </c>
      <c r="H300" s="84">
        <v>1972</v>
      </c>
      <c r="I300" s="77">
        <v>749</v>
      </c>
      <c r="J300" s="57">
        <v>749</v>
      </c>
      <c r="K300" s="57">
        <v>749</v>
      </c>
      <c r="L300" s="57">
        <v>749</v>
      </c>
      <c r="M300" s="58">
        <v>749</v>
      </c>
      <c r="N300" s="58">
        <v>749</v>
      </c>
      <c r="O300" s="58">
        <v>749</v>
      </c>
      <c r="P300" s="58">
        <v>749</v>
      </c>
      <c r="Q300" s="58">
        <v>749</v>
      </c>
      <c r="R300" s="58">
        <v>749</v>
      </c>
      <c r="S300" s="58">
        <v>749</v>
      </c>
    </row>
    <row r="301" spans="1:19">
      <c r="A301" s="26">
        <f t="shared" si="4"/>
        <v>301</v>
      </c>
      <c r="B301" s="83" t="s">
        <v>901</v>
      </c>
      <c r="C301" s="83"/>
      <c r="D301" s="83" t="s">
        <v>84</v>
      </c>
      <c r="E301" s="83" t="s">
        <v>658</v>
      </c>
      <c r="F301" s="83" t="s">
        <v>600</v>
      </c>
      <c r="G301" s="83" t="s">
        <v>501</v>
      </c>
      <c r="H301" s="84">
        <v>1978</v>
      </c>
      <c r="I301" s="77">
        <v>110</v>
      </c>
      <c r="J301" s="57">
        <v>110</v>
      </c>
      <c r="K301" s="57">
        <v>110</v>
      </c>
      <c r="L301" s="57">
        <v>110</v>
      </c>
      <c r="M301" s="58">
        <v>110</v>
      </c>
      <c r="N301" s="58">
        <v>110</v>
      </c>
      <c r="O301" s="58">
        <v>110</v>
      </c>
      <c r="P301" s="58">
        <v>110</v>
      </c>
      <c r="Q301" s="58">
        <v>110</v>
      </c>
      <c r="R301" s="58">
        <v>110</v>
      </c>
      <c r="S301" s="58">
        <v>110</v>
      </c>
    </row>
    <row r="302" spans="1:19">
      <c r="A302" s="26">
        <f t="shared" si="4"/>
        <v>302</v>
      </c>
      <c r="B302" s="83" t="s">
        <v>902</v>
      </c>
      <c r="C302" s="83"/>
      <c r="D302" s="83" t="s">
        <v>87</v>
      </c>
      <c r="E302" s="83" t="s">
        <v>592</v>
      </c>
      <c r="F302" s="83" t="s">
        <v>600</v>
      </c>
      <c r="G302" s="83" t="s">
        <v>503</v>
      </c>
      <c r="H302" s="84">
        <v>1971</v>
      </c>
      <c r="I302" s="77">
        <v>320</v>
      </c>
      <c r="J302" s="57">
        <v>320</v>
      </c>
      <c r="K302" s="57">
        <v>320</v>
      </c>
      <c r="L302" s="57">
        <v>320</v>
      </c>
      <c r="M302" s="58">
        <v>320</v>
      </c>
      <c r="N302" s="58">
        <v>320</v>
      </c>
      <c r="O302" s="58">
        <v>320</v>
      </c>
      <c r="P302" s="58">
        <v>320</v>
      </c>
      <c r="Q302" s="58">
        <v>320</v>
      </c>
      <c r="R302" s="58">
        <v>320</v>
      </c>
      <c r="S302" s="58">
        <v>320</v>
      </c>
    </row>
    <row r="303" spans="1:19">
      <c r="A303" s="26">
        <f t="shared" si="4"/>
        <v>303</v>
      </c>
      <c r="B303" s="83" t="s">
        <v>903</v>
      </c>
      <c r="C303" s="83"/>
      <c r="D303" s="83" t="s">
        <v>88</v>
      </c>
      <c r="E303" s="83" t="s">
        <v>592</v>
      </c>
      <c r="F303" s="83" t="s">
        <v>600</v>
      </c>
      <c r="G303" s="83" t="s">
        <v>503</v>
      </c>
      <c r="H303" s="84">
        <v>1978</v>
      </c>
      <c r="I303" s="77">
        <v>428</v>
      </c>
      <c r="J303" s="57">
        <v>428</v>
      </c>
      <c r="K303" s="57">
        <v>428</v>
      </c>
      <c r="L303" s="57">
        <v>428</v>
      </c>
      <c r="M303" s="58">
        <v>428</v>
      </c>
      <c r="N303" s="58">
        <v>428</v>
      </c>
      <c r="O303" s="58">
        <v>428</v>
      </c>
      <c r="P303" s="58">
        <v>428</v>
      </c>
      <c r="Q303" s="58">
        <v>428</v>
      </c>
      <c r="R303" s="58">
        <v>428</v>
      </c>
      <c r="S303" s="58">
        <v>428</v>
      </c>
    </row>
    <row r="304" spans="1:19">
      <c r="A304" s="26">
        <f t="shared" si="4"/>
        <v>304</v>
      </c>
      <c r="B304" s="83" t="s">
        <v>904</v>
      </c>
      <c r="C304" s="83"/>
      <c r="D304" s="83" t="s">
        <v>131</v>
      </c>
      <c r="E304" s="83" t="s">
        <v>647</v>
      </c>
      <c r="F304" s="83" t="s">
        <v>600</v>
      </c>
      <c r="G304" s="83" t="s">
        <v>504</v>
      </c>
      <c r="H304" s="84">
        <v>1960</v>
      </c>
      <c r="I304" s="77">
        <v>234</v>
      </c>
      <c r="J304" s="57">
        <v>234</v>
      </c>
      <c r="K304" s="57">
        <v>234</v>
      </c>
      <c r="L304" s="57">
        <v>234</v>
      </c>
      <c r="M304" s="58">
        <v>234</v>
      </c>
      <c r="N304" s="58">
        <v>234</v>
      </c>
      <c r="O304" s="58">
        <v>234</v>
      </c>
      <c r="P304" s="58">
        <v>234</v>
      </c>
      <c r="Q304" s="58">
        <v>234</v>
      </c>
      <c r="R304" s="58">
        <v>234</v>
      </c>
      <c r="S304" s="58">
        <v>234</v>
      </c>
    </row>
    <row r="305" spans="1:19">
      <c r="A305" s="26">
        <f t="shared" si="4"/>
        <v>305</v>
      </c>
      <c r="B305" s="83" t="s">
        <v>905</v>
      </c>
      <c r="C305" s="83"/>
      <c r="D305" s="83" t="s">
        <v>132</v>
      </c>
      <c r="E305" s="83" t="s">
        <v>647</v>
      </c>
      <c r="F305" s="83" t="s">
        <v>600</v>
      </c>
      <c r="G305" s="83" t="s">
        <v>504</v>
      </c>
      <c r="H305" s="84">
        <v>1969</v>
      </c>
      <c r="I305" s="77">
        <v>390</v>
      </c>
      <c r="J305" s="57">
        <v>390</v>
      </c>
      <c r="K305" s="57">
        <v>390</v>
      </c>
      <c r="L305" s="57">
        <v>390</v>
      </c>
      <c r="M305" s="58">
        <v>390</v>
      </c>
      <c r="N305" s="58">
        <v>390</v>
      </c>
      <c r="O305" s="58">
        <v>390</v>
      </c>
      <c r="P305" s="58">
        <v>390</v>
      </c>
      <c r="Q305" s="58">
        <v>390</v>
      </c>
      <c r="R305" s="58">
        <v>390</v>
      </c>
      <c r="S305" s="58">
        <v>390</v>
      </c>
    </row>
    <row r="306" spans="1:19">
      <c r="A306" s="26">
        <f t="shared" si="4"/>
        <v>306</v>
      </c>
      <c r="B306" s="83" t="s">
        <v>906</v>
      </c>
      <c r="C306" s="83"/>
      <c r="D306" s="83" t="s">
        <v>147</v>
      </c>
      <c r="E306" s="83" t="s">
        <v>674</v>
      </c>
      <c r="F306" s="83" t="s">
        <v>600</v>
      </c>
      <c r="G306" s="83" t="s">
        <v>501</v>
      </c>
      <c r="H306" s="84">
        <v>1963</v>
      </c>
      <c r="I306" s="77">
        <v>395</v>
      </c>
      <c r="J306" s="57">
        <v>395</v>
      </c>
      <c r="K306" s="57">
        <v>395</v>
      </c>
      <c r="L306" s="57">
        <v>395</v>
      </c>
      <c r="M306" s="58">
        <v>395</v>
      </c>
      <c r="N306" s="58">
        <v>395</v>
      </c>
      <c r="O306" s="58">
        <v>395</v>
      </c>
      <c r="P306" s="58">
        <v>395</v>
      </c>
      <c r="Q306" s="58">
        <v>395</v>
      </c>
      <c r="R306" s="58">
        <v>395</v>
      </c>
      <c r="S306" s="58">
        <v>395</v>
      </c>
    </row>
    <row r="307" spans="1:19">
      <c r="A307" s="26">
        <f t="shared" si="4"/>
        <v>307</v>
      </c>
      <c r="B307" s="83" t="s">
        <v>907</v>
      </c>
      <c r="C307" s="83"/>
      <c r="D307" s="83" t="s">
        <v>148</v>
      </c>
      <c r="E307" s="83" t="s">
        <v>674</v>
      </c>
      <c r="F307" s="83" t="s">
        <v>600</v>
      </c>
      <c r="G307" s="83" t="s">
        <v>501</v>
      </c>
      <c r="H307" s="84">
        <v>1976</v>
      </c>
      <c r="I307" s="77">
        <v>435</v>
      </c>
      <c r="J307" s="57">
        <v>435</v>
      </c>
      <c r="K307" s="57">
        <v>435</v>
      </c>
      <c r="L307" s="57">
        <v>435</v>
      </c>
      <c r="M307" s="58">
        <v>435</v>
      </c>
      <c r="N307" s="58">
        <v>435</v>
      </c>
      <c r="O307" s="58">
        <v>435</v>
      </c>
      <c r="P307" s="58">
        <v>435</v>
      </c>
      <c r="Q307" s="58">
        <v>435</v>
      </c>
      <c r="R307" s="58">
        <v>435</v>
      </c>
      <c r="S307" s="58">
        <v>435</v>
      </c>
    </row>
    <row r="308" spans="1:19">
      <c r="A308" s="26">
        <f t="shared" si="4"/>
        <v>308</v>
      </c>
      <c r="B308" s="83" t="s">
        <v>908</v>
      </c>
      <c r="C308" s="83"/>
      <c r="D308" s="83" t="s">
        <v>149</v>
      </c>
      <c r="E308" s="83" t="s">
        <v>674</v>
      </c>
      <c r="F308" s="83" t="s">
        <v>600</v>
      </c>
      <c r="G308" s="83" t="s">
        <v>501</v>
      </c>
      <c r="H308" s="84">
        <v>1977</v>
      </c>
      <c r="I308" s="77">
        <v>435</v>
      </c>
      <c r="J308" s="57">
        <v>435</v>
      </c>
      <c r="K308" s="57">
        <v>435</v>
      </c>
      <c r="L308" s="57">
        <v>435</v>
      </c>
      <c r="M308" s="58">
        <v>435</v>
      </c>
      <c r="N308" s="58">
        <v>435</v>
      </c>
      <c r="O308" s="58">
        <v>435</v>
      </c>
      <c r="P308" s="58">
        <v>435</v>
      </c>
      <c r="Q308" s="58">
        <v>435</v>
      </c>
      <c r="R308" s="58">
        <v>435</v>
      </c>
      <c r="S308" s="58">
        <v>435</v>
      </c>
    </row>
    <row r="309" spans="1:19">
      <c r="A309" s="26">
        <f t="shared" si="4"/>
        <v>309</v>
      </c>
      <c r="B309" s="83" t="s">
        <v>909</v>
      </c>
      <c r="C309" s="83"/>
      <c r="D309" s="83" t="s">
        <v>167</v>
      </c>
      <c r="E309" s="83" t="s">
        <v>677</v>
      </c>
      <c r="F309" s="83" t="s">
        <v>600</v>
      </c>
      <c r="G309" s="83" t="s">
        <v>501</v>
      </c>
      <c r="H309" s="84">
        <v>1970</v>
      </c>
      <c r="I309" s="77">
        <v>392</v>
      </c>
      <c r="J309" s="57">
        <v>392</v>
      </c>
      <c r="K309" s="57">
        <v>392</v>
      </c>
      <c r="L309" s="57">
        <v>392</v>
      </c>
      <c r="M309" s="58">
        <v>392</v>
      </c>
      <c r="N309" s="58">
        <v>392</v>
      </c>
      <c r="O309" s="58">
        <v>392</v>
      </c>
      <c r="P309" s="58">
        <v>392</v>
      </c>
      <c r="Q309" s="58">
        <v>392</v>
      </c>
      <c r="R309" s="58">
        <v>392</v>
      </c>
      <c r="S309" s="58">
        <v>392</v>
      </c>
    </row>
    <row r="310" spans="1:19">
      <c r="A310" s="26">
        <f t="shared" si="4"/>
        <v>310</v>
      </c>
      <c r="B310" s="83" t="s">
        <v>910</v>
      </c>
      <c r="C310" s="83"/>
      <c r="D310" s="83" t="s">
        <v>911</v>
      </c>
      <c r="E310" s="83" t="s">
        <v>677</v>
      </c>
      <c r="F310" s="83" t="s">
        <v>600</v>
      </c>
      <c r="G310" s="83" t="s">
        <v>501</v>
      </c>
      <c r="H310" s="84">
        <v>1973</v>
      </c>
      <c r="I310" s="77">
        <v>523</v>
      </c>
      <c r="J310" s="57">
        <v>523</v>
      </c>
      <c r="K310" s="57">
        <v>523</v>
      </c>
      <c r="L310" s="57">
        <v>523</v>
      </c>
      <c r="M310" s="58">
        <v>523</v>
      </c>
      <c r="N310" s="58">
        <v>523</v>
      </c>
      <c r="O310" s="58">
        <v>523</v>
      </c>
      <c r="P310" s="58">
        <v>523</v>
      </c>
      <c r="Q310" s="58">
        <v>523</v>
      </c>
      <c r="R310" s="58">
        <v>523</v>
      </c>
      <c r="S310" s="58">
        <v>523</v>
      </c>
    </row>
    <row r="311" spans="1:19">
      <c r="A311" s="26">
        <f t="shared" si="4"/>
        <v>311</v>
      </c>
      <c r="B311" s="83" t="s">
        <v>912</v>
      </c>
      <c r="C311" s="83"/>
      <c r="D311" s="83" t="s">
        <v>210</v>
      </c>
      <c r="E311" s="83" t="s">
        <v>677</v>
      </c>
      <c r="F311" s="83" t="s">
        <v>600</v>
      </c>
      <c r="G311" s="83" t="s">
        <v>501</v>
      </c>
      <c r="H311" s="84">
        <v>1956</v>
      </c>
      <c r="I311" s="77">
        <v>122</v>
      </c>
      <c r="J311" s="57">
        <v>122</v>
      </c>
      <c r="K311" s="57">
        <v>122</v>
      </c>
      <c r="L311" s="57">
        <v>122</v>
      </c>
      <c r="M311" s="58">
        <v>122</v>
      </c>
      <c r="N311" s="58">
        <v>122</v>
      </c>
      <c r="O311" s="58">
        <v>122</v>
      </c>
      <c r="P311" s="58">
        <v>122</v>
      </c>
      <c r="Q311" s="58">
        <v>122</v>
      </c>
      <c r="R311" s="58">
        <v>122</v>
      </c>
      <c r="S311" s="58">
        <v>122</v>
      </c>
    </row>
    <row r="312" spans="1:19">
      <c r="A312" s="26">
        <f t="shared" si="4"/>
        <v>312</v>
      </c>
      <c r="B312" s="83" t="s">
        <v>913</v>
      </c>
      <c r="C312" s="83"/>
      <c r="D312" s="83" t="s">
        <v>211</v>
      </c>
      <c r="E312" s="83" t="s">
        <v>677</v>
      </c>
      <c r="F312" s="83" t="s">
        <v>600</v>
      </c>
      <c r="G312" s="83" t="s">
        <v>501</v>
      </c>
      <c r="H312" s="84">
        <v>1958</v>
      </c>
      <c r="I312" s="77">
        <v>118</v>
      </c>
      <c r="J312" s="57">
        <v>118</v>
      </c>
      <c r="K312" s="57">
        <v>118</v>
      </c>
      <c r="L312" s="57">
        <v>118</v>
      </c>
      <c r="M312" s="58">
        <v>118</v>
      </c>
      <c r="N312" s="58">
        <v>118</v>
      </c>
      <c r="O312" s="58">
        <v>118</v>
      </c>
      <c r="P312" s="58">
        <v>118</v>
      </c>
      <c r="Q312" s="58">
        <v>118</v>
      </c>
      <c r="R312" s="58">
        <v>118</v>
      </c>
      <c r="S312" s="58">
        <v>118</v>
      </c>
    </row>
    <row r="313" spans="1:19">
      <c r="A313" s="26">
        <f t="shared" si="4"/>
        <v>313</v>
      </c>
      <c r="B313" s="83" t="s">
        <v>914</v>
      </c>
      <c r="C313" s="83"/>
      <c r="D313" s="83" t="s">
        <v>212</v>
      </c>
      <c r="E313" s="83" t="s">
        <v>677</v>
      </c>
      <c r="F313" s="83" t="s">
        <v>600</v>
      </c>
      <c r="G313" s="83" t="s">
        <v>501</v>
      </c>
      <c r="H313" s="84">
        <v>1967</v>
      </c>
      <c r="I313" s="77">
        <v>568</v>
      </c>
      <c r="J313" s="57">
        <v>568</v>
      </c>
      <c r="K313" s="57">
        <v>568</v>
      </c>
      <c r="L313" s="57">
        <v>568</v>
      </c>
      <c r="M313" s="58">
        <v>568</v>
      </c>
      <c r="N313" s="58">
        <v>568</v>
      </c>
      <c r="O313" s="58">
        <v>568</v>
      </c>
      <c r="P313" s="58">
        <v>568</v>
      </c>
      <c r="Q313" s="58">
        <v>568</v>
      </c>
      <c r="R313" s="58">
        <v>568</v>
      </c>
      <c r="S313" s="58">
        <v>568</v>
      </c>
    </row>
    <row r="314" spans="1:19">
      <c r="A314" s="26">
        <f t="shared" si="4"/>
        <v>314</v>
      </c>
      <c r="B314" s="83" t="s">
        <v>915</v>
      </c>
      <c r="C314" s="83"/>
      <c r="D314" s="83" t="s">
        <v>216</v>
      </c>
      <c r="E314" s="83" t="s">
        <v>537</v>
      </c>
      <c r="F314" s="83" t="s">
        <v>600</v>
      </c>
      <c r="G314" s="83" t="s">
        <v>503</v>
      </c>
      <c r="H314" s="84">
        <v>1972</v>
      </c>
      <c r="I314" s="77">
        <v>420</v>
      </c>
      <c r="J314" s="57">
        <v>420</v>
      </c>
      <c r="K314" s="57">
        <v>420</v>
      </c>
      <c r="L314" s="57">
        <v>420</v>
      </c>
      <c r="M314" s="58">
        <v>420</v>
      </c>
      <c r="N314" s="58">
        <v>420</v>
      </c>
      <c r="O314" s="58">
        <v>420</v>
      </c>
      <c r="P314" s="58">
        <v>420</v>
      </c>
      <c r="Q314" s="58">
        <v>420</v>
      </c>
      <c r="R314" s="58">
        <v>420</v>
      </c>
      <c r="S314" s="58">
        <v>420</v>
      </c>
    </row>
    <row r="315" spans="1:19">
      <c r="A315" s="26">
        <f t="shared" si="4"/>
        <v>315</v>
      </c>
      <c r="B315" s="83" t="s">
        <v>916</v>
      </c>
      <c r="C315" s="83"/>
      <c r="D315" s="83" t="s">
        <v>217</v>
      </c>
      <c r="E315" s="83" t="s">
        <v>537</v>
      </c>
      <c r="F315" s="83" t="s">
        <v>600</v>
      </c>
      <c r="G315" s="83" t="s">
        <v>503</v>
      </c>
      <c r="H315" s="84">
        <v>1974</v>
      </c>
      <c r="I315" s="77">
        <v>410</v>
      </c>
      <c r="J315" s="57">
        <v>410</v>
      </c>
      <c r="K315" s="57">
        <v>410</v>
      </c>
      <c r="L315" s="57">
        <v>410</v>
      </c>
      <c r="M315" s="58">
        <v>410</v>
      </c>
      <c r="N315" s="58">
        <v>410</v>
      </c>
      <c r="O315" s="58">
        <v>410</v>
      </c>
      <c r="P315" s="58">
        <v>410</v>
      </c>
      <c r="Q315" s="58">
        <v>410</v>
      </c>
      <c r="R315" s="58">
        <v>410</v>
      </c>
      <c r="S315" s="58">
        <v>410</v>
      </c>
    </row>
    <row r="316" spans="1:19">
      <c r="A316" s="26">
        <f t="shared" si="4"/>
        <v>316</v>
      </c>
      <c r="B316" s="83" t="s">
        <v>917</v>
      </c>
      <c r="C316" s="83"/>
      <c r="D316" s="83" t="s">
        <v>441</v>
      </c>
      <c r="E316" s="83" t="s">
        <v>673</v>
      </c>
      <c r="F316" s="83" t="s">
        <v>600</v>
      </c>
      <c r="G316" s="83" t="s">
        <v>501</v>
      </c>
      <c r="H316" s="84">
        <v>1966</v>
      </c>
      <c r="I316" s="77">
        <v>20</v>
      </c>
      <c r="J316" s="57">
        <v>20</v>
      </c>
      <c r="K316" s="57">
        <v>20</v>
      </c>
      <c r="L316" s="57">
        <v>20</v>
      </c>
      <c r="M316" s="58">
        <v>20</v>
      </c>
      <c r="N316" s="58">
        <v>20</v>
      </c>
      <c r="O316" s="58">
        <v>20</v>
      </c>
      <c r="P316" s="58">
        <v>20</v>
      </c>
      <c r="Q316" s="58">
        <v>20</v>
      </c>
      <c r="R316" s="58">
        <v>20</v>
      </c>
      <c r="S316" s="58">
        <v>20</v>
      </c>
    </row>
    <row r="317" spans="1:19">
      <c r="A317" s="26">
        <f t="shared" si="4"/>
        <v>317</v>
      </c>
      <c r="B317" s="83" t="s">
        <v>918</v>
      </c>
      <c r="C317" s="83"/>
      <c r="D317" s="83" t="s">
        <v>233</v>
      </c>
      <c r="E317" s="83" t="s">
        <v>673</v>
      </c>
      <c r="F317" s="83" t="s">
        <v>600</v>
      </c>
      <c r="G317" s="83" t="s">
        <v>501</v>
      </c>
      <c r="H317" s="84">
        <v>1967</v>
      </c>
      <c r="I317" s="77">
        <v>24</v>
      </c>
      <c r="J317" s="57">
        <v>24</v>
      </c>
      <c r="K317" s="57">
        <v>24</v>
      </c>
      <c r="L317" s="57">
        <v>24</v>
      </c>
      <c r="M317" s="58">
        <v>24</v>
      </c>
      <c r="N317" s="58">
        <v>24</v>
      </c>
      <c r="O317" s="58">
        <v>24</v>
      </c>
      <c r="P317" s="58">
        <v>24</v>
      </c>
      <c r="Q317" s="58">
        <v>24</v>
      </c>
      <c r="R317" s="58">
        <v>24</v>
      </c>
      <c r="S317" s="58">
        <v>24</v>
      </c>
    </row>
    <row r="318" spans="1:19">
      <c r="A318" s="26">
        <f t="shared" si="4"/>
        <v>318</v>
      </c>
      <c r="B318" s="83" t="s">
        <v>919</v>
      </c>
      <c r="C318" s="83"/>
      <c r="D318" s="83" t="s">
        <v>234</v>
      </c>
      <c r="E318" s="83" t="s">
        <v>673</v>
      </c>
      <c r="F318" s="83" t="s">
        <v>600</v>
      </c>
      <c r="G318" s="83" t="s">
        <v>501</v>
      </c>
      <c r="H318" s="84">
        <v>1978</v>
      </c>
      <c r="I318" s="77">
        <v>41</v>
      </c>
      <c r="J318" s="57">
        <v>41</v>
      </c>
      <c r="K318" s="57">
        <v>41</v>
      </c>
      <c r="L318" s="57">
        <v>41</v>
      </c>
      <c r="M318" s="58">
        <v>41</v>
      </c>
      <c r="N318" s="58">
        <v>41</v>
      </c>
      <c r="O318" s="58">
        <v>41</v>
      </c>
      <c r="P318" s="58">
        <v>41</v>
      </c>
      <c r="Q318" s="58">
        <v>41</v>
      </c>
      <c r="R318" s="58">
        <v>41</v>
      </c>
      <c r="S318" s="58">
        <v>41</v>
      </c>
    </row>
    <row r="319" spans="1:19">
      <c r="A319" s="26">
        <f t="shared" si="4"/>
        <v>319</v>
      </c>
      <c r="B319" s="83" t="s">
        <v>920</v>
      </c>
      <c r="C319" s="83"/>
      <c r="D319" s="83" t="s">
        <v>241</v>
      </c>
      <c r="E319" s="83" t="s">
        <v>691</v>
      </c>
      <c r="F319" s="83" t="s">
        <v>600</v>
      </c>
      <c r="G319" s="83" t="s">
        <v>501</v>
      </c>
      <c r="H319" s="84">
        <v>1968</v>
      </c>
      <c r="I319" s="77">
        <v>75</v>
      </c>
      <c r="J319" s="57">
        <v>75</v>
      </c>
      <c r="K319" s="57">
        <v>75</v>
      </c>
      <c r="L319" s="57">
        <v>75</v>
      </c>
      <c r="M319" s="58">
        <v>75</v>
      </c>
      <c r="N319" s="58">
        <v>75</v>
      </c>
      <c r="O319" s="58">
        <v>75</v>
      </c>
      <c r="P319" s="58">
        <v>75</v>
      </c>
      <c r="Q319" s="58">
        <v>75</v>
      </c>
      <c r="R319" s="58">
        <v>75</v>
      </c>
      <c r="S319" s="58">
        <v>75</v>
      </c>
    </row>
    <row r="320" spans="1:19">
      <c r="A320" s="26">
        <f t="shared" si="4"/>
        <v>320</v>
      </c>
      <c r="B320" s="83" t="s">
        <v>921</v>
      </c>
      <c r="C320" s="83"/>
      <c r="D320" s="83" t="s">
        <v>242</v>
      </c>
      <c r="E320" s="83" t="s">
        <v>691</v>
      </c>
      <c r="F320" s="83" t="s">
        <v>600</v>
      </c>
      <c r="G320" s="83" t="s">
        <v>501</v>
      </c>
      <c r="H320" s="84">
        <v>1972</v>
      </c>
      <c r="I320" s="77">
        <v>120</v>
      </c>
      <c r="J320" s="57">
        <v>120</v>
      </c>
      <c r="K320" s="57">
        <v>120</v>
      </c>
      <c r="L320" s="57">
        <v>120</v>
      </c>
      <c r="M320" s="58">
        <v>120</v>
      </c>
      <c r="N320" s="58">
        <v>120</v>
      </c>
      <c r="O320" s="58">
        <v>120</v>
      </c>
      <c r="P320" s="58">
        <v>120</v>
      </c>
      <c r="Q320" s="58">
        <v>120</v>
      </c>
      <c r="R320" s="58">
        <v>120</v>
      </c>
      <c r="S320" s="58">
        <v>120</v>
      </c>
    </row>
    <row r="321" spans="1:19">
      <c r="A321" s="26">
        <f t="shared" si="4"/>
        <v>321</v>
      </c>
      <c r="B321" s="83" t="s">
        <v>922</v>
      </c>
      <c r="C321" s="83"/>
      <c r="D321" s="83" t="s">
        <v>243</v>
      </c>
      <c r="E321" s="83" t="s">
        <v>691</v>
      </c>
      <c r="F321" s="83" t="s">
        <v>600</v>
      </c>
      <c r="G321" s="83" t="s">
        <v>501</v>
      </c>
      <c r="H321" s="84">
        <v>1975</v>
      </c>
      <c r="I321" s="77">
        <v>208</v>
      </c>
      <c r="J321" s="57">
        <v>208</v>
      </c>
      <c r="K321" s="57">
        <v>208</v>
      </c>
      <c r="L321" s="57">
        <v>208</v>
      </c>
      <c r="M321" s="58">
        <v>208</v>
      </c>
      <c r="N321" s="58">
        <v>208</v>
      </c>
      <c r="O321" s="58">
        <v>208</v>
      </c>
      <c r="P321" s="58">
        <v>208</v>
      </c>
      <c r="Q321" s="58">
        <v>208</v>
      </c>
      <c r="R321" s="58">
        <v>208</v>
      </c>
      <c r="S321" s="58">
        <v>208</v>
      </c>
    </row>
    <row r="322" spans="1:19">
      <c r="A322" s="26">
        <f t="shared" si="4"/>
        <v>322</v>
      </c>
      <c r="B322" s="83" t="s">
        <v>923</v>
      </c>
      <c r="C322" s="83"/>
      <c r="D322" s="83" t="s">
        <v>246</v>
      </c>
      <c r="E322" s="83" t="s">
        <v>535</v>
      </c>
      <c r="F322" s="83" t="s">
        <v>600</v>
      </c>
      <c r="G322" s="83" t="s">
        <v>501</v>
      </c>
      <c r="H322" s="84">
        <v>1967</v>
      </c>
      <c r="I322" s="77">
        <v>78</v>
      </c>
      <c r="J322" s="57">
        <v>78</v>
      </c>
      <c r="K322" s="57">
        <v>78</v>
      </c>
      <c r="L322" s="57">
        <v>78</v>
      </c>
      <c r="M322" s="58">
        <v>78</v>
      </c>
      <c r="N322" s="58">
        <v>78</v>
      </c>
      <c r="O322" s="58">
        <v>78</v>
      </c>
      <c r="P322" s="58">
        <v>78</v>
      </c>
      <c r="Q322" s="58">
        <v>78</v>
      </c>
      <c r="R322" s="58">
        <v>78</v>
      </c>
      <c r="S322" s="58">
        <v>78</v>
      </c>
    </row>
    <row r="323" spans="1:19">
      <c r="A323" s="26">
        <f t="shared" si="4"/>
        <v>323</v>
      </c>
      <c r="B323" s="83" t="s">
        <v>924</v>
      </c>
      <c r="C323" s="83"/>
      <c r="D323" s="83" t="s">
        <v>247</v>
      </c>
      <c r="E323" s="83" t="s">
        <v>535</v>
      </c>
      <c r="F323" s="83" t="s">
        <v>600</v>
      </c>
      <c r="G323" s="83" t="s">
        <v>501</v>
      </c>
      <c r="H323" s="84">
        <v>1971</v>
      </c>
      <c r="I323" s="77">
        <v>107</v>
      </c>
      <c r="J323" s="57">
        <v>107</v>
      </c>
      <c r="K323" s="57">
        <v>107</v>
      </c>
      <c r="L323" s="57">
        <v>107</v>
      </c>
      <c r="M323" s="58">
        <v>107</v>
      </c>
      <c r="N323" s="58">
        <v>107</v>
      </c>
      <c r="O323" s="58">
        <v>107</v>
      </c>
      <c r="P323" s="58">
        <v>107</v>
      </c>
      <c r="Q323" s="58">
        <v>107</v>
      </c>
      <c r="R323" s="58">
        <v>107</v>
      </c>
      <c r="S323" s="58">
        <v>107</v>
      </c>
    </row>
    <row r="324" spans="1:19">
      <c r="A324" s="26">
        <f t="shared" si="4"/>
        <v>324</v>
      </c>
      <c r="B324" s="83" t="s">
        <v>925</v>
      </c>
      <c r="C324" s="83"/>
      <c r="D324" s="83" t="s">
        <v>248</v>
      </c>
      <c r="E324" s="83" t="s">
        <v>535</v>
      </c>
      <c r="F324" s="83" t="s">
        <v>600</v>
      </c>
      <c r="G324" s="83" t="s">
        <v>501</v>
      </c>
      <c r="H324" s="84">
        <v>1975</v>
      </c>
      <c r="I324" s="77">
        <v>146</v>
      </c>
      <c r="J324" s="57">
        <v>146</v>
      </c>
      <c r="K324" s="57">
        <v>146</v>
      </c>
      <c r="L324" s="57">
        <v>146</v>
      </c>
      <c r="M324" s="58">
        <v>146</v>
      </c>
      <c r="N324" s="58">
        <v>146</v>
      </c>
      <c r="O324" s="58">
        <v>146</v>
      </c>
      <c r="P324" s="58">
        <v>146</v>
      </c>
      <c r="Q324" s="58">
        <v>146</v>
      </c>
      <c r="R324" s="58">
        <v>146</v>
      </c>
      <c r="S324" s="58">
        <v>146</v>
      </c>
    </row>
    <row r="325" spans="1:19">
      <c r="A325" s="26">
        <f t="shared" si="4"/>
        <v>325</v>
      </c>
      <c r="B325" s="83" t="s">
        <v>926</v>
      </c>
      <c r="C325" s="83"/>
      <c r="D325" s="83" t="s">
        <v>273</v>
      </c>
      <c r="E325" s="83" t="s">
        <v>514</v>
      </c>
      <c r="F325" s="83" t="s">
        <v>600</v>
      </c>
      <c r="G325" s="83" t="s">
        <v>503</v>
      </c>
      <c r="H325" s="84">
        <v>1965</v>
      </c>
      <c r="I325" s="77">
        <v>130</v>
      </c>
      <c r="J325" s="57">
        <v>130</v>
      </c>
      <c r="K325" s="57">
        <v>130</v>
      </c>
      <c r="L325" s="57">
        <v>130</v>
      </c>
      <c r="M325" s="58">
        <v>130</v>
      </c>
      <c r="N325" s="58">
        <v>130</v>
      </c>
      <c r="O325" s="58">
        <v>130</v>
      </c>
      <c r="P325" s="58">
        <v>130</v>
      </c>
      <c r="Q325" s="58">
        <v>130</v>
      </c>
      <c r="R325" s="58">
        <v>130</v>
      </c>
      <c r="S325" s="58">
        <v>130</v>
      </c>
    </row>
    <row r="326" spans="1:19">
      <c r="A326" s="26">
        <f t="shared" ref="A326:A389" si="5">A325+1</f>
        <v>326</v>
      </c>
      <c r="B326" s="83" t="s">
        <v>927</v>
      </c>
      <c r="C326" s="83"/>
      <c r="D326" s="83" t="s">
        <v>274</v>
      </c>
      <c r="E326" s="83" t="s">
        <v>514</v>
      </c>
      <c r="F326" s="83" t="s">
        <v>600</v>
      </c>
      <c r="G326" s="83" t="s">
        <v>503</v>
      </c>
      <c r="H326" s="84">
        <v>1968</v>
      </c>
      <c r="I326" s="77">
        <v>135</v>
      </c>
      <c r="J326" s="57">
        <v>135</v>
      </c>
      <c r="K326" s="57">
        <v>135</v>
      </c>
      <c r="L326" s="57">
        <v>135</v>
      </c>
      <c r="M326" s="58">
        <v>135</v>
      </c>
      <c r="N326" s="58">
        <v>135</v>
      </c>
      <c r="O326" s="58">
        <v>135</v>
      </c>
      <c r="P326" s="58">
        <v>135</v>
      </c>
      <c r="Q326" s="58">
        <v>135</v>
      </c>
      <c r="R326" s="58">
        <v>135</v>
      </c>
      <c r="S326" s="58">
        <v>135</v>
      </c>
    </row>
    <row r="327" spans="1:19">
      <c r="A327" s="26">
        <f t="shared" si="5"/>
        <v>327</v>
      </c>
      <c r="B327" s="83" t="s">
        <v>928</v>
      </c>
      <c r="C327" s="83"/>
      <c r="D327" s="83" t="s">
        <v>275</v>
      </c>
      <c r="E327" s="83" t="s">
        <v>514</v>
      </c>
      <c r="F327" s="83" t="s">
        <v>600</v>
      </c>
      <c r="G327" s="83" t="s">
        <v>503</v>
      </c>
      <c r="H327" s="84">
        <v>1972</v>
      </c>
      <c r="I327" s="77">
        <v>340</v>
      </c>
      <c r="J327" s="57">
        <v>340</v>
      </c>
      <c r="K327" s="57">
        <v>340</v>
      </c>
      <c r="L327" s="57">
        <v>340</v>
      </c>
      <c r="M327" s="58">
        <v>340</v>
      </c>
      <c r="N327" s="58">
        <v>340</v>
      </c>
      <c r="O327" s="58">
        <v>340</v>
      </c>
      <c r="P327" s="58">
        <v>340</v>
      </c>
      <c r="Q327" s="58">
        <v>340</v>
      </c>
      <c r="R327" s="58">
        <v>340</v>
      </c>
      <c r="S327" s="58">
        <v>340</v>
      </c>
    </row>
    <row r="328" spans="1:19">
      <c r="A328" s="26">
        <f t="shared" si="5"/>
        <v>328</v>
      </c>
      <c r="B328" s="199" t="s">
        <v>1771</v>
      </c>
      <c r="C328" s="199"/>
      <c r="D328" s="199" t="s">
        <v>1772</v>
      </c>
      <c r="E328" s="199" t="s">
        <v>655</v>
      </c>
      <c r="F328" s="199" t="s">
        <v>600</v>
      </c>
      <c r="G328" s="199" t="s">
        <v>501</v>
      </c>
      <c r="H328" s="200">
        <v>1966</v>
      </c>
      <c r="I328" s="77">
        <v>57</v>
      </c>
      <c r="J328" s="57">
        <v>57</v>
      </c>
      <c r="K328" s="57">
        <v>57</v>
      </c>
      <c r="L328" s="57">
        <v>57</v>
      </c>
      <c r="M328" s="58">
        <v>57</v>
      </c>
      <c r="N328" s="58">
        <v>57</v>
      </c>
      <c r="O328" s="58">
        <v>57</v>
      </c>
      <c r="P328" s="58">
        <v>57</v>
      </c>
      <c r="Q328" s="58">
        <v>57</v>
      </c>
      <c r="R328" s="58">
        <v>57</v>
      </c>
      <c r="S328" s="58">
        <v>57</v>
      </c>
    </row>
    <row r="329" spans="1:19">
      <c r="A329" s="26">
        <f t="shared" si="5"/>
        <v>329</v>
      </c>
      <c r="B329" s="199" t="s">
        <v>1773</v>
      </c>
      <c r="C329" s="199"/>
      <c r="D329" s="199" t="s">
        <v>1774</v>
      </c>
      <c r="E329" s="199" t="s">
        <v>655</v>
      </c>
      <c r="F329" s="199" t="s">
        <v>600</v>
      </c>
      <c r="G329" s="199" t="s">
        <v>501</v>
      </c>
      <c r="H329" s="200">
        <v>1973</v>
      </c>
      <c r="I329" s="77">
        <v>61</v>
      </c>
      <c r="J329" s="57">
        <v>61</v>
      </c>
      <c r="K329" s="57">
        <v>61</v>
      </c>
      <c r="L329" s="57">
        <v>61</v>
      </c>
      <c r="M329" s="58">
        <v>61</v>
      </c>
      <c r="N329" s="58">
        <v>61</v>
      </c>
      <c r="O329" s="58">
        <v>61</v>
      </c>
      <c r="P329" s="58">
        <v>61</v>
      </c>
      <c r="Q329" s="58">
        <v>61</v>
      </c>
      <c r="R329" s="58">
        <v>61</v>
      </c>
      <c r="S329" s="58">
        <v>61</v>
      </c>
    </row>
    <row r="330" spans="1:19">
      <c r="A330" s="26">
        <f t="shared" si="5"/>
        <v>330</v>
      </c>
      <c r="B330" s="83" t="s">
        <v>929</v>
      </c>
      <c r="C330" s="83"/>
      <c r="D330" s="83" t="s">
        <v>449</v>
      </c>
      <c r="E330" s="83" t="s">
        <v>690</v>
      </c>
      <c r="F330" s="83" t="s">
        <v>600</v>
      </c>
      <c r="G330" s="83" t="s">
        <v>501</v>
      </c>
      <c r="H330" s="84">
        <v>1958</v>
      </c>
      <c r="I330" s="77">
        <v>167</v>
      </c>
      <c r="J330" s="57">
        <v>167</v>
      </c>
      <c r="K330" s="57">
        <v>167</v>
      </c>
      <c r="L330" s="57">
        <v>167</v>
      </c>
      <c r="M330" s="58">
        <v>167</v>
      </c>
      <c r="N330" s="58">
        <v>167</v>
      </c>
      <c r="O330" s="58">
        <v>167</v>
      </c>
      <c r="P330" s="58">
        <v>167</v>
      </c>
      <c r="Q330" s="58">
        <v>167</v>
      </c>
      <c r="R330" s="58">
        <v>167</v>
      </c>
      <c r="S330" s="58">
        <v>167</v>
      </c>
    </row>
    <row r="331" spans="1:19">
      <c r="A331" s="26">
        <f t="shared" si="5"/>
        <v>331</v>
      </c>
      <c r="B331" s="83" t="s">
        <v>930</v>
      </c>
      <c r="C331" s="83"/>
      <c r="D331" s="83" t="s">
        <v>278</v>
      </c>
      <c r="E331" s="83" t="s">
        <v>690</v>
      </c>
      <c r="F331" s="83" t="s">
        <v>600</v>
      </c>
      <c r="G331" s="83" t="s">
        <v>501</v>
      </c>
      <c r="H331" s="84">
        <v>1965</v>
      </c>
      <c r="I331" s="77">
        <v>502</v>
      </c>
      <c r="J331" s="57">
        <v>502</v>
      </c>
      <c r="K331" s="57">
        <v>502</v>
      </c>
      <c r="L331" s="57">
        <v>502</v>
      </c>
      <c r="M331" s="58">
        <v>502</v>
      </c>
      <c r="N331" s="58">
        <v>502</v>
      </c>
      <c r="O331" s="58">
        <v>502</v>
      </c>
      <c r="P331" s="58">
        <v>502</v>
      </c>
      <c r="Q331" s="58">
        <v>502</v>
      </c>
      <c r="R331" s="58">
        <v>502</v>
      </c>
      <c r="S331" s="58">
        <v>502</v>
      </c>
    </row>
    <row r="332" spans="1:19">
      <c r="A332" s="26">
        <f t="shared" si="5"/>
        <v>332</v>
      </c>
      <c r="B332" s="83" t="s">
        <v>931</v>
      </c>
      <c r="C332" s="83"/>
      <c r="D332" s="83" t="s">
        <v>302</v>
      </c>
      <c r="E332" s="83" t="s">
        <v>687</v>
      </c>
      <c r="F332" s="83" t="s">
        <v>600</v>
      </c>
      <c r="G332" s="83" t="s">
        <v>501</v>
      </c>
      <c r="H332" s="84">
        <v>1965</v>
      </c>
      <c r="I332" s="77">
        <v>235</v>
      </c>
      <c r="J332" s="57">
        <v>235</v>
      </c>
      <c r="K332" s="57">
        <v>235</v>
      </c>
      <c r="L332" s="57">
        <v>235</v>
      </c>
      <c r="M332" s="58">
        <v>235</v>
      </c>
      <c r="N332" s="58">
        <v>235</v>
      </c>
      <c r="O332" s="58">
        <v>235</v>
      </c>
      <c r="P332" s="58">
        <v>235</v>
      </c>
      <c r="Q332" s="58">
        <v>235</v>
      </c>
      <c r="R332" s="58">
        <v>235</v>
      </c>
      <c r="S332" s="58">
        <v>235</v>
      </c>
    </row>
    <row r="333" spans="1:19">
      <c r="A333" s="26">
        <f t="shared" si="5"/>
        <v>333</v>
      </c>
      <c r="B333" s="83" t="s">
        <v>932</v>
      </c>
      <c r="C333" s="83"/>
      <c r="D333" s="83" t="s">
        <v>306</v>
      </c>
      <c r="E333" s="83" t="s">
        <v>537</v>
      </c>
      <c r="F333" s="83" t="s">
        <v>600</v>
      </c>
      <c r="G333" s="83" t="s">
        <v>503</v>
      </c>
      <c r="H333" s="84">
        <v>1966</v>
      </c>
      <c r="I333" s="77">
        <v>217</v>
      </c>
      <c r="J333" s="57">
        <v>217</v>
      </c>
      <c r="K333" s="57">
        <v>217</v>
      </c>
      <c r="L333" s="57">
        <v>217</v>
      </c>
      <c r="M333" s="58">
        <v>217</v>
      </c>
      <c r="N333" s="58">
        <v>217</v>
      </c>
      <c r="O333" s="58">
        <v>217</v>
      </c>
      <c r="P333" s="58">
        <v>217</v>
      </c>
      <c r="Q333" s="58">
        <v>217</v>
      </c>
      <c r="R333" s="58">
        <v>217</v>
      </c>
      <c r="S333" s="58">
        <v>217</v>
      </c>
    </row>
    <row r="334" spans="1:19">
      <c r="A334" s="26">
        <f t="shared" si="5"/>
        <v>334</v>
      </c>
      <c r="B334" s="83" t="s">
        <v>933</v>
      </c>
      <c r="C334" s="83"/>
      <c r="D334" s="83" t="s">
        <v>307</v>
      </c>
      <c r="E334" s="83" t="s">
        <v>537</v>
      </c>
      <c r="F334" s="83" t="s">
        <v>600</v>
      </c>
      <c r="G334" s="83" t="s">
        <v>503</v>
      </c>
      <c r="H334" s="84">
        <v>1968</v>
      </c>
      <c r="I334" s="77">
        <v>230</v>
      </c>
      <c r="J334" s="57">
        <v>230</v>
      </c>
      <c r="K334" s="57">
        <v>230</v>
      </c>
      <c r="L334" s="57">
        <v>230</v>
      </c>
      <c r="M334" s="58">
        <v>230</v>
      </c>
      <c r="N334" s="58">
        <v>230</v>
      </c>
      <c r="O334" s="58">
        <v>230</v>
      </c>
      <c r="P334" s="58">
        <v>230</v>
      </c>
      <c r="Q334" s="58">
        <v>230</v>
      </c>
      <c r="R334" s="58">
        <v>230</v>
      </c>
      <c r="S334" s="58">
        <v>230</v>
      </c>
    </row>
    <row r="335" spans="1:19">
      <c r="A335" s="26">
        <f t="shared" si="5"/>
        <v>335</v>
      </c>
      <c r="B335" s="83" t="s">
        <v>934</v>
      </c>
      <c r="C335" s="83"/>
      <c r="D335" s="83" t="s">
        <v>308</v>
      </c>
      <c r="E335" s="83" t="s">
        <v>537</v>
      </c>
      <c r="F335" s="83" t="s">
        <v>600</v>
      </c>
      <c r="G335" s="83" t="s">
        <v>503</v>
      </c>
      <c r="H335" s="84">
        <v>1970</v>
      </c>
      <c r="I335" s="77">
        <v>412</v>
      </c>
      <c r="J335" s="57">
        <v>412</v>
      </c>
      <c r="K335" s="57">
        <v>412</v>
      </c>
      <c r="L335" s="57">
        <v>412</v>
      </c>
      <c r="M335" s="58">
        <v>412</v>
      </c>
      <c r="N335" s="58">
        <v>412</v>
      </c>
      <c r="O335" s="58">
        <v>412</v>
      </c>
      <c r="P335" s="58">
        <v>412</v>
      </c>
      <c r="Q335" s="58">
        <v>412</v>
      </c>
      <c r="R335" s="58">
        <v>412</v>
      </c>
      <c r="S335" s="58">
        <v>412</v>
      </c>
    </row>
    <row r="336" spans="1:19">
      <c r="A336" s="26">
        <f t="shared" si="5"/>
        <v>336</v>
      </c>
      <c r="B336" s="83" t="s">
        <v>935</v>
      </c>
      <c r="C336" s="83"/>
      <c r="D336" s="83" t="s">
        <v>311</v>
      </c>
      <c r="E336" s="83" t="s">
        <v>696</v>
      </c>
      <c r="F336" s="83" t="s">
        <v>600</v>
      </c>
      <c r="G336" s="83" t="s">
        <v>502</v>
      </c>
      <c r="H336" s="84">
        <v>1958</v>
      </c>
      <c r="I336" s="77">
        <v>169</v>
      </c>
      <c r="J336" s="57">
        <v>169</v>
      </c>
      <c r="K336" s="57">
        <v>169</v>
      </c>
      <c r="L336" s="57">
        <v>169</v>
      </c>
      <c r="M336" s="58">
        <v>169</v>
      </c>
      <c r="N336" s="58">
        <v>169</v>
      </c>
      <c r="O336" s="58">
        <v>169</v>
      </c>
      <c r="P336" s="58">
        <v>169</v>
      </c>
      <c r="Q336" s="58">
        <v>169</v>
      </c>
      <c r="R336" s="58">
        <v>169</v>
      </c>
      <c r="S336" s="58">
        <v>169</v>
      </c>
    </row>
    <row r="337" spans="1:19">
      <c r="A337" s="26">
        <f t="shared" si="5"/>
        <v>337</v>
      </c>
      <c r="B337" s="83" t="s">
        <v>936</v>
      </c>
      <c r="C337" s="83"/>
      <c r="D337" s="83" t="s">
        <v>312</v>
      </c>
      <c r="E337" s="83" t="s">
        <v>696</v>
      </c>
      <c r="F337" s="83" t="s">
        <v>600</v>
      </c>
      <c r="G337" s="83" t="s">
        <v>502</v>
      </c>
      <c r="H337" s="84">
        <v>1958</v>
      </c>
      <c r="I337" s="77">
        <v>169</v>
      </c>
      <c r="J337" s="57">
        <v>169</v>
      </c>
      <c r="K337" s="57">
        <v>169</v>
      </c>
      <c r="L337" s="57">
        <v>169</v>
      </c>
      <c r="M337" s="58">
        <v>169</v>
      </c>
      <c r="N337" s="58">
        <v>169</v>
      </c>
      <c r="O337" s="58">
        <v>169</v>
      </c>
      <c r="P337" s="58">
        <v>169</v>
      </c>
      <c r="Q337" s="58">
        <v>169</v>
      </c>
      <c r="R337" s="58">
        <v>169</v>
      </c>
      <c r="S337" s="58">
        <v>169</v>
      </c>
    </row>
    <row r="338" spans="1:19">
      <c r="A338" s="26">
        <f t="shared" si="5"/>
        <v>338</v>
      </c>
      <c r="B338" s="83" t="s">
        <v>937</v>
      </c>
      <c r="C338" s="83"/>
      <c r="D338" s="83" t="s">
        <v>313</v>
      </c>
      <c r="E338" s="83" t="s">
        <v>696</v>
      </c>
      <c r="F338" s="83" t="s">
        <v>600</v>
      </c>
      <c r="G338" s="83" t="s">
        <v>502</v>
      </c>
      <c r="H338" s="84">
        <v>1961</v>
      </c>
      <c r="I338" s="77">
        <v>258</v>
      </c>
      <c r="J338" s="57">
        <v>258</v>
      </c>
      <c r="K338" s="57">
        <v>258</v>
      </c>
      <c r="L338" s="57">
        <v>258</v>
      </c>
      <c r="M338" s="58">
        <v>258</v>
      </c>
      <c r="N338" s="58">
        <v>258</v>
      </c>
      <c r="O338" s="58">
        <v>258</v>
      </c>
      <c r="P338" s="58">
        <v>258</v>
      </c>
      <c r="Q338" s="58">
        <v>258</v>
      </c>
      <c r="R338" s="58">
        <v>258</v>
      </c>
      <c r="S338" s="58">
        <v>258</v>
      </c>
    </row>
    <row r="339" spans="1:19">
      <c r="A339" s="26">
        <f t="shared" si="5"/>
        <v>339</v>
      </c>
      <c r="B339" s="83" t="s">
        <v>938</v>
      </c>
      <c r="C339" s="83"/>
      <c r="D339" s="83" t="s">
        <v>314</v>
      </c>
      <c r="E339" s="83" t="s">
        <v>696</v>
      </c>
      <c r="F339" s="83" t="s">
        <v>600</v>
      </c>
      <c r="G339" s="83" t="s">
        <v>502</v>
      </c>
      <c r="H339" s="84">
        <v>1968</v>
      </c>
      <c r="I339" s="77">
        <v>552</v>
      </c>
      <c r="J339" s="57">
        <v>552</v>
      </c>
      <c r="K339" s="57">
        <v>552</v>
      </c>
      <c r="L339" s="57">
        <v>552</v>
      </c>
      <c r="M339" s="58">
        <v>552</v>
      </c>
      <c r="N339" s="58">
        <v>552</v>
      </c>
      <c r="O339" s="58">
        <v>552</v>
      </c>
      <c r="P339" s="58">
        <v>552</v>
      </c>
      <c r="Q339" s="58">
        <v>552</v>
      </c>
      <c r="R339" s="58">
        <v>552</v>
      </c>
      <c r="S339" s="58">
        <v>552</v>
      </c>
    </row>
    <row r="340" spans="1:19">
      <c r="A340" s="26">
        <f t="shared" si="5"/>
        <v>340</v>
      </c>
      <c r="B340" s="83" t="s">
        <v>547</v>
      </c>
      <c r="C340" s="83"/>
      <c r="D340" s="83" t="s">
        <v>460</v>
      </c>
      <c r="E340" s="83" t="s">
        <v>682</v>
      </c>
      <c r="F340" s="83" t="s">
        <v>622</v>
      </c>
      <c r="G340" s="83" t="s">
        <v>501</v>
      </c>
      <c r="H340" s="84">
        <v>2012</v>
      </c>
      <c r="I340" s="77">
        <v>105</v>
      </c>
      <c r="J340" s="57">
        <v>105</v>
      </c>
      <c r="K340" s="57">
        <v>105</v>
      </c>
      <c r="L340" s="57">
        <v>105</v>
      </c>
      <c r="M340" s="58">
        <v>105</v>
      </c>
      <c r="N340" s="58">
        <v>105</v>
      </c>
      <c r="O340" s="58">
        <v>105</v>
      </c>
      <c r="P340" s="58">
        <v>105</v>
      </c>
      <c r="Q340" s="58">
        <v>105</v>
      </c>
      <c r="R340" s="58">
        <v>105</v>
      </c>
      <c r="S340" s="58">
        <v>105</v>
      </c>
    </row>
    <row r="341" spans="1:19">
      <c r="A341" s="26">
        <f t="shared" si="5"/>
        <v>341</v>
      </c>
      <c r="B341" s="83" t="s">
        <v>1061</v>
      </c>
      <c r="C341" s="83"/>
      <c r="D341" s="83" t="s">
        <v>296</v>
      </c>
      <c r="E341" s="83" t="s">
        <v>537</v>
      </c>
      <c r="F341" s="83" t="s">
        <v>622</v>
      </c>
      <c r="G341" s="83" t="s">
        <v>503</v>
      </c>
      <c r="H341" s="84">
        <v>2002</v>
      </c>
      <c r="I341" s="77">
        <v>9.8000000000000007</v>
      </c>
      <c r="J341" s="57">
        <v>9.8000000000000007</v>
      </c>
      <c r="K341" s="57">
        <v>9.8000000000000007</v>
      </c>
      <c r="L341" s="57">
        <v>9.8000000000000007</v>
      </c>
      <c r="M341" s="58">
        <v>9.8000000000000007</v>
      </c>
      <c r="N341" s="58">
        <v>9.8000000000000007</v>
      </c>
      <c r="O341" s="58">
        <v>9.8000000000000007</v>
      </c>
      <c r="P341" s="58">
        <v>9.8000000000000007</v>
      </c>
      <c r="Q341" s="58">
        <v>9.8000000000000007</v>
      </c>
      <c r="R341" s="58">
        <v>9.8000000000000007</v>
      </c>
      <c r="S341" s="58">
        <v>9.8000000000000007</v>
      </c>
    </row>
    <row r="342" spans="1:19">
      <c r="A342" s="26">
        <f t="shared" si="5"/>
        <v>342</v>
      </c>
      <c r="B342" s="83" t="s">
        <v>1062</v>
      </c>
      <c r="C342" s="83"/>
      <c r="D342" s="83" t="s">
        <v>79</v>
      </c>
      <c r="E342" s="83" t="s">
        <v>537</v>
      </c>
      <c r="F342" s="83" t="s">
        <v>622</v>
      </c>
      <c r="G342" s="83" t="s">
        <v>503</v>
      </c>
      <c r="H342" s="84">
        <v>2005</v>
      </c>
      <c r="I342" s="77">
        <v>9.6</v>
      </c>
      <c r="J342" s="57">
        <v>9.6</v>
      </c>
      <c r="K342" s="57">
        <v>9.6</v>
      </c>
      <c r="L342" s="57">
        <v>9.6</v>
      </c>
      <c r="M342" s="58">
        <v>9.6</v>
      </c>
      <c r="N342" s="58">
        <v>9.6</v>
      </c>
      <c r="O342" s="58">
        <v>9.6</v>
      </c>
      <c r="P342" s="58">
        <v>9.6</v>
      </c>
      <c r="Q342" s="58">
        <v>9.6</v>
      </c>
      <c r="R342" s="58">
        <v>9.6</v>
      </c>
      <c r="S342" s="58">
        <v>9.6</v>
      </c>
    </row>
    <row r="343" spans="1:19">
      <c r="A343" s="26">
        <f t="shared" si="5"/>
        <v>343</v>
      </c>
      <c r="B343" s="83" t="s">
        <v>1216</v>
      </c>
      <c r="C343" s="83"/>
      <c r="D343" s="83" t="s">
        <v>128</v>
      </c>
      <c r="E343" s="83" t="s">
        <v>674</v>
      </c>
      <c r="F343" s="83" t="s">
        <v>622</v>
      </c>
      <c r="G343" s="83" t="s">
        <v>501</v>
      </c>
      <c r="H343" s="84">
        <v>2011</v>
      </c>
      <c r="I343" s="77">
        <v>1.6</v>
      </c>
      <c r="J343" s="57">
        <v>1.6</v>
      </c>
      <c r="K343" s="57">
        <v>1.6</v>
      </c>
      <c r="L343" s="57">
        <v>1.6</v>
      </c>
      <c r="M343" s="58">
        <v>1.6</v>
      </c>
      <c r="N343" s="58">
        <v>1.6</v>
      </c>
      <c r="O343" s="58">
        <v>1.6</v>
      </c>
      <c r="P343" s="58">
        <v>1.6</v>
      </c>
      <c r="Q343" s="58">
        <v>1.6</v>
      </c>
      <c r="R343" s="58">
        <v>1.6</v>
      </c>
      <c r="S343" s="58">
        <v>1.6</v>
      </c>
    </row>
    <row r="344" spans="1:19">
      <c r="A344" s="26">
        <f t="shared" si="5"/>
        <v>344</v>
      </c>
      <c r="B344" s="83" t="s">
        <v>1217</v>
      </c>
      <c r="C344" s="83"/>
      <c r="D344" s="83" t="s">
        <v>1218</v>
      </c>
      <c r="E344" s="83" t="s">
        <v>677</v>
      </c>
      <c r="F344" s="83" t="s">
        <v>622</v>
      </c>
      <c r="G344" s="83" t="s">
        <v>501</v>
      </c>
      <c r="H344" s="84">
        <v>2015</v>
      </c>
      <c r="I344" s="77">
        <v>4</v>
      </c>
      <c r="J344" s="57">
        <v>4</v>
      </c>
      <c r="K344" s="57">
        <v>4</v>
      </c>
      <c r="L344" s="57">
        <v>4</v>
      </c>
      <c r="M344" s="58">
        <v>4</v>
      </c>
      <c r="N344" s="58">
        <v>4</v>
      </c>
      <c r="O344" s="58">
        <v>4</v>
      </c>
      <c r="P344" s="58">
        <v>4</v>
      </c>
      <c r="Q344" s="58">
        <v>4</v>
      </c>
      <c r="R344" s="58">
        <v>4</v>
      </c>
      <c r="S344" s="58">
        <v>4</v>
      </c>
    </row>
    <row r="345" spans="1:19">
      <c r="A345" s="26">
        <f t="shared" si="5"/>
        <v>345</v>
      </c>
      <c r="B345" s="83" t="s">
        <v>1063</v>
      </c>
      <c r="C345" s="83"/>
      <c r="D345" s="83" t="s">
        <v>462</v>
      </c>
      <c r="E345" s="83" t="s">
        <v>535</v>
      </c>
      <c r="F345" s="83" t="s">
        <v>622</v>
      </c>
      <c r="G345" s="83" t="s">
        <v>501</v>
      </c>
      <c r="H345" s="84">
        <v>2011</v>
      </c>
      <c r="I345" s="77">
        <v>3.2</v>
      </c>
      <c r="J345" s="57">
        <v>3.2</v>
      </c>
      <c r="K345" s="57">
        <v>3.2</v>
      </c>
      <c r="L345" s="57">
        <v>3.2</v>
      </c>
      <c r="M345" s="58">
        <v>3.2</v>
      </c>
      <c r="N345" s="58">
        <v>3.2</v>
      </c>
      <c r="O345" s="58">
        <v>3.2</v>
      </c>
      <c r="P345" s="58">
        <v>3.2</v>
      </c>
      <c r="Q345" s="58">
        <v>3.2</v>
      </c>
      <c r="R345" s="58">
        <v>3.2</v>
      </c>
      <c r="S345" s="58">
        <v>3.2</v>
      </c>
    </row>
    <row r="346" spans="1:19">
      <c r="A346" s="26">
        <f t="shared" si="5"/>
        <v>346</v>
      </c>
      <c r="B346" s="83" t="s">
        <v>1219</v>
      </c>
      <c r="C346" s="83"/>
      <c r="D346" s="83" t="s">
        <v>1064</v>
      </c>
      <c r="E346" s="83" t="s">
        <v>537</v>
      </c>
      <c r="F346" s="83" t="s">
        <v>622</v>
      </c>
      <c r="G346" s="83" t="s">
        <v>503</v>
      </c>
      <c r="H346" s="84">
        <v>2013</v>
      </c>
      <c r="I346" s="77">
        <v>4.2</v>
      </c>
      <c r="J346" s="57">
        <v>4.2</v>
      </c>
      <c r="K346" s="57">
        <v>4.2</v>
      </c>
      <c r="L346" s="57">
        <v>4.2</v>
      </c>
      <c r="M346" s="58">
        <v>4.2</v>
      </c>
      <c r="N346" s="58">
        <v>4.2</v>
      </c>
      <c r="O346" s="58">
        <v>4.2</v>
      </c>
      <c r="P346" s="58">
        <v>4.2</v>
      </c>
      <c r="Q346" s="58">
        <v>4.2</v>
      </c>
      <c r="R346" s="58">
        <v>4.2</v>
      </c>
      <c r="S346" s="58">
        <v>4.2</v>
      </c>
    </row>
    <row r="347" spans="1:19">
      <c r="A347" s="26">
        <f t="shared" si="5"/>
        <v>347</v>
      </c>
      <c r="B347" s="83" t="s">
        <v>1220</v>
      </c>
      <c r="C347" s="83"/>
      <c r="D347" s="83" t="s">
        <v>1065</v>
      </c>
      <c r="E347" s="83" t="s">
        <v>677</v>
      </c>
      <c r="F347" s="83" t="s">
        <v>622</v>
      </c>
      <c r="G347" s="83" t="s">
        <v>501</v>
      </c>
      <c r="H347" s="84">
        <v>2007</v>
      </c>
      <c r="I347" s="77">
        <v>6.4</v>
      </c>
      <c r="J347" s="57">
        <v>6.4</v>
      </c>
      <c r="K347" s="57">
        <v>6.4</v>
      </c>
      <c r="L347" s="57">
        <v>6.4</v>
      </c>
      <c r="M347" s="58">
        <v>6.4</v>
      </c>
      <c r="N347" s="58">
        <v>6.4</v>
      </c>
      <c r="O347" s="58">
        <v>6.4</v>
      </c>
      <c r="P347" s="58">
        <v>6.4</v>
      </c>
      <c r="Q347" s="58">
        <v>6.4</v>
      </c>
      <c r="R347" s="58">
        <v>6.4</v>
      </c>
      <c r="S347" s="58">
        <v>6.4</v>
      </c>
    </row>
    <row r="348" spans="1:19">
      <c r="A348" s="26">
        <f t="shared" si="5"/>
        <v>348</v>
      </c>
      <c r="B348" s="83" t="s">
        <v>548</v>
      </c>
      <c r="C348" s="83"/>
      <c r="D348" s="83" t="s">
        <v>303</v>
      </c>
      <c r="E348" s="83" t="s">
        <v>677</v>
      </c>
      <c r="F348" s="83" t="s">
        <v>622</v>
      </c>
      <c r="G348" s="83" t="s">
        <v>501</v>
      </c>
      <c r="H348" s="84">
        <v>2011</v>
      </c>
      <c r="I348" s="77">
        <v>3.2</v>
      </c>
      <c r="J348" s="57">
        <v>3.2</v>
      </c>
      <c r="K348" s="57">
        <v>3.2</v>
      </c>
      <c r="L348" s="57">
        <v>3.2</v>
      </c>
      <c r="M348" s="58">
        <v>3.2</v>
      </c>
      <c r="N348" s="58">
        <v>3.2</v>
      </c>
      <c r="O348" s="58">
        <v>3.2</v>
      </c>
      <c r="P348" s="58">
        <v>3.2</v>
      </c>
      <c r="Q348" s="58">
        <v>3.2</v>
      </c>
      <c r="R348" s="58">
        <v>3.2</v>
      </c>
      <c r="S348" s="58">
        <v>3.2</v>
      </c>
    </row>
    <row r="349" spans="1:19">
      <c r="A349" s="26">
        <f t="shared" si="5"/>
        <v>349</v>
      </c>
      <c r="B349" s="83" t="s">
        <v>1221</v>
      </c>
      <c r="C349" s="83"/>
      <c r="D349" s="83" t="s">
        <v>1066</v>
      </c>
      <c r="E349" s="83" t="s">
        <v>671</v>
      </c>
      <c r="F349" s="83" t="s">
        <v>622</v>
      </c>
      <c r="G349" s="83" t="s">
        <v>502</v>
      </c>
      <c r="H349" s="84">
        <v>2002</v>
      </c>
      <c r="I349" s="77">
        <v>6.7</v>
      </c>
      <c r="J349" s="57">
        <v>6.7</v>
      </c>
      <c r="K349" s="57">
        <v>6.7</v>
      </c>
      <c r="L349" s="57">
        <v>6.7</v>
      </c>
      <c r="M349" s="58">
        <v>6.7</v>
      </c>
      <c r="N349" s="58">
        <v>6.7</v>
      </c>
      <c r="O349" s="58">
        <v>6.7</v>
      </c>
      <c r="P349" s="58">
        <v>6.7</v>
      </c>
      <c r="Q349" s="58">
        <v>6.7</v>
      </c>
      <c r="R349" s="58">
        <v>6.7</v>
      </c>
      <c r="S349" s="58">
        <v>6.7</v>
      </c>
    </row>
    <row r="350" spans="1:19">
      <c r="A350" s="26">
        <f t="shared" si="5"/>
        <v>350</v>
      </c>
      <c r="B350" s="83" t="s">
        <v>1222</v>
      </c>
      <c r="C350" s="83"/>
      <c r="D350" s="83" t="s">
        <v>1067</v>
      </c>
      <c r="E350" s="83" t="s">
        <v>632</v>
      </c>
      <c r="F350" s="83" t="s">
        <v>622</v>
      </c>
      <c r="G350" s="83" t="s">
        <v>502</v>
      </c>
      <c r="H350" s="84">
        <v>2002</v>
      </c>
      <c r="I350" s="77">
        <v>10</v>
      </c>
      <c r="J350" s="57">
        <v>10</v>
      </c>
      <c r="K350" s="57">
        <v>10</v>
      </c>
      <c r="L350" s="57">
        <v>10</v>
      </c>
      <c r="M350" s="58">
        <v>10</v>
      </c>
      <c r="N350" s="58">
        <v>10</v>
      </c>
      <c r="O350" s="58">
        <v>10</v>
      </c>
      <c r="P350" s="58">
        <v>10</v>
      </c>
      <c r="Q350" s="58">
        <v>10</v>
      </c>
      <c r="R350" s="58">
        <v>10</v>
      </c>
      <c r="S350" s="58">
        <v>10</v>
      </c>
    </row>
    <row r="351" spans="1:19">
      <c r="A351" s="26">
        <f t="shared" si="5"/>
        <v>351</v>
      </c>
      <c r="B351" s="83" t="s">
        <v>1223</v>
      </c>
      <c r="C351" s="83"/>
      <c r="D351" s="83" t="s">
        <v>1068</v>
      </c>
      <c r="E351" s="83" t="s">
        <v>632</v>
      </c>
      <c r="F351" s="83" t="s">
        <v>622</v>
      </c>
      <c r="G351" s="83" t="s">
        <v>502</v>
      </c>
      <c r="H351" s="84">
        <v>2002</v>
      </c>
      <c r="I351" s="77">
        <v>3.9</v>
      </c>
      <c r="J351" s="57">
        <v>3.9</v>
      </c>
      <c r="K351" s="57">
        <v>3.9</v>
      </c>
      <c r="L351" s="57">
        <v>3.9</v>
      </c>
      <c r="M351" s="58">
        <v>3.9</v>
      </c>
      <c r="N351" s="58">
        <v>3.9</v>
      </c>
      <c r="O351" s="58">
        <v>3.9</v>
      </c>
      <c r="P351" s="58">
        <v>3.9</v>
      </c>
      <c r="Q351" s="58">
        <v>3.9</v>
      </c>
      <c r="R351" s="58">
        <v>3.9</v>
      </c>
      <c r="S351" s="58">
        <v>3.9</v>
      </c>
    </row>
    <row r="352" spans="1:19">
      <c r="A352" s="26">
        <f t="shared" si="5"/>
        <v>352</v>
      </c>
      <c r="B352" s="83" t="s">
        <v>1224</v>
      </c>
      <c r="C352" s="83"/>
      <c r="D352" s="83" t="s">
        <v>1069</v>
      </c>
      <c r="E352" s="83" t="s">
        <v>664</v>
      </c>
      <c r="F352" s="83" t="s">
        <v>622</v>
      </c>
      <c r="G352" s="83" t="s">
        <v>502</v>
      </c>
      <c r="H352" s="84">
        <v>2002</v>
      </c>
      <c r="I352" s="77">
        <v>3.9</v>
      </c>
      <c r="J352" s="57">
        <v>3.9</v>
      </c>
      <c r="K352" s="57">
        <v>3.9</v>
      </c>
      <c r="L352" s="57">
        <v>3.9</v>
      </c>
      <c r="M352" s="58">
        <v>3.9</v>
      </c>
      <c r="N352" s="58">
        <v>3.9</v>
      </c>
      <c r="O352" s="58">
        <v>3.9</v>
      </c>
      <c r="P352" s="58">
        <v>3.9</v>
      </c>
      <c r="Q352" s="58">
        <v>3.9</v>
      </c>
      <c r="R352" s="58">
        <v>3.9</v>
      </c>
      <c r="S352" s="58">
        <v>3.9</v>
      </c>
    </row>
    <row r="353" spans="1:19">
      <c r="A353" s="26">
        <f t="shared" si="5"/>
        <v>353</v>
      </c>
      <c r="B353" s="83" t="s">
        <v>1070</v>
      </c>
      <c r="C353" s="83"/>
      <c r="D353" s="83" t="s">
        <v>45</v>
      </c>
      <c r="E353" s="83" t="s">
        <v>592</v>
      </c>
      <c r="F353" s="83" t="s">
        <v>622</v>
      </c>
      <c r="G353" s="83" t="s">
        <v>503</v>
      </c>
      <c r="H353" s="84">
        <v>2007</v>
      </c>
      <c r="I353" s="77">
        <v>6.4</v>
      </c>
      <c r="J353" s="57">
        <v>6.4</v>
      </c>
      <c r="K353" s="57">
        <v>6.4</v>
      </c>
      <c r="L353" s="57">
        <v>6.4</v>
      </c>
      <c r="M353" s="58">
        <v>6.4</v>
      </c>
      <c r="N353" s="58">
        <v>6.4</v>
      </c>
      <c r="O353" s="58">
        <v>6.4</v>
      </c>
      <c r="P353" s="58">
        <v>6.4</v>
      </c>
      <c r="Q353" s="58">
        <v>6.4</v>
      </c>
      <c r="R353" s="58">
        <v>6.4</v>
      </c>
      <c r="S353" s="58">
        <v>6.4</v>
      </c>
    </row>
    <row r="354" spans="1:19">
      <c r="A354" s="26">
        <f t="shared" si="5"/>
        <v>354</v>
      </c>
      <c r="B354" s="83" t="s">
        <v>1071</v>
      </c>
      <c r="C354" s="83"/>
      <c r="D354" s="83" t="s">
        <v>104</v>
      </c>
      <c r="E354" s="83" t="s">
        <v>655</v>
      </c>
      <c r="F354" s="83" t="s">
        <v>622</v>
      </c>
      <c r="G354" s="83" t="s">
        <v>501</v>
      </c>
      <c r="H354" s="84">
        <v>2009</v>
      </c>
      <c r="I354" s="77">
        <v>6.4</v>
      </c>
      <c r="J354" s="57">
        <v>6.4</v>
      </c>
      <c r="K354" s="57">
        <v>6.4</v>
      </c>
      <c r="L354" s="57">
        <v>6.4</v>
      </c>
      <c r="M354" s="58">
        <v>6.4</v>
      </c>
      <c r="N354" s="58">
        <v>6.4</v>
      </c>
      <c r="O354" s="58">
        <v>6.4</v>
      </c>
      <c r="P354" s="58">
        <v>6.4</v>
      </c>
      <c r="Q354" s="58">
        <v>6.4</v>
      </c>
      <c r="R354" s="58">
        <v>6.4</v>
      </c>
      <c r="S354" s="58">
        <v>6.4</v>
      </c>
    </row>
    <row r="355" spans="1:19" s="18" customFormat="1" ht="13">
      <c r="A355" s="26">
        <f t="shared" si="5"/>
        <v>355</v>
      </c>
      <c r="B355" s="83" t="s">
        <v>1072</v>
      </c>
      <c r="C355" s="83"/>
      <c r="D355" s="83" t="s">
        <v>53</v>
      </c>
      <c r="E355" s="83" t="s">
        <v>655</v>
      </c>
      <c r="F355" s="83" t="s">
        <v>622</v>
      </c>
      <c r="G355" s="83" t="s">
        <v>501</v>
      </c>
      <c r="H355" s="84">
        <v>1988</v>
      </c>
      <c r="I355" s="77">
        <v>6.2</v>
      </c>
      <c r="J355" s="57">
        <v>6.2</v>
      </c>
      <c r="K355" s="57">
        <v>6.2</v>
      </c>
      <c r="L355" s="57">
        <v>6.2</v>
      </c>
      <c r="M355" s="58">
        <v>6.2</v>
      </c>
      <c r="N355" s="58">
        <v>6.2</v>
      </c>
      <c r="O355" s="58">
        <v>6.2</v>
      </c>
      <c r="P355" s="58">
        <v>6.2</v>
      </c>
      <c r="Q355" s="58">
        <v>6.2</v>
      </c>
      <c r="R355" s="58">
        <v>6.2</v>
      </c>
      <c r="S355" s="58">
        <v>6.2</v>
      </c>
    </row>
    <row r="356" spans="1:19" s="18" customFormat="1" ht="13">
      <c r="A356" s="26">
        <f t="shared" si="5"/>
        <v>356</v>
      </c>
      <c r="B356" s="83" t="s">
        <v>1073</v>
      </c>
      <c r="C356" s="83"/>
      <c r="D356" s="83" t="s">
        <v>461</v>
      </c>
      <c r="E356" s="83" t="s">
        <v>661</v>
      </c>
      <c r="F356" s="83" t="s">
        <v>622</v>
      </c>
      <c r="G356" s="83" t="s">
        <v>503</v>
      </c>
      <c r="H356" s="84">
        <v>2011</v>
      </c>
      <c r="I356" s="77">
        <v>3.2</v>
      </c>
      <c r="J356" s="57">
        <v>3.2</v>
      </c>
      <c r="K356" s="57">
        <v>3.2</v>
      </c>
      <c r="L356" s="57">
        <v>3.2</v>
      </c>
      <c r="M356" s="58">
        <v>3.2</v>
      </c>
      <c r="N356" s="58">
        <v>3.2</v>
      </c>
      <c r="O356" s="58">
        <v>3.2</v>
      </c>
      <c r="P356" s="58">
        <v>3.2</v>
      </c>
      <c r="Q356" s="58">
        <v>3.2</v>
      </c>
      <c r="R356" s="58">
        <v>3.2</v>
      </c>
      <c r="S356" s="58">
        <v>3.2</v>
      </c>
    </row>
    <row r="357" spans="1:19" s="18" customFormat="1" ht="13">
      <c r="A357" s="26">
        <f t="shared" si="5"/>
        <v>357</v>
      </c>
      <c r="B357" s="83" t="s">
        <v>1074</v>
      </c>
      <c r="C357" s="83"/>
      <c r="D357" s="83" t="s">
        <v>463</v>
      </c>
      <c r="E357" s="83" t="s">
        <v>680</v>
      </c>
      <c r="F357" s="83" t="s">
        <v>622</v>
      </c>
      <c r="G357" s="83" t="s">
        <v>501</v>
      </c>
      <c r="H357" s="84">
        <v>2010</v>
      </c>
      <c r="I357" s="77">
        <v>4.8</v>
      </c>
      <c r="J357" s="57">
        <v>4.8</v>
      </c>
      <c r="K357" s="57">
        <v>4.8</v>
      </c>
      <c r="L357" s="57">
        <v>4.8</v>
      </c>
      <c r="M357" s="58">
        <v>4.8</v>
      </c>
      <c r="N357" s="58">
        <v>4.8</v>
      </c>
      <c r="O357" s="58">
        <v>4.8</v>
      </c>
      <c r="P357" s="58">
        <v>4.8</v>
      </c>
      <c r="Q357" s="58">
        <v>4.8</v>
      </c>
      <c r="R357" s="58">
        <v>4.8</v>
      </c>
      <c r="S357" s="58">
        <v>4.8</v>
      </c>
    </row>
    <row r="358" spans="1:19">
      <c r="A358" s="26">
        <f t="shared" si="5"/>
        <v>358</v>
      </c>
      <c r="B358" s="83" t="s">
        <v>1570</v>
      </c>
      <c r="C358" s="83"/>
      <c r="D358" s="83" t="s">
        <v>1624</v>
      </c>
      <c r="E358" s="83" t="s">
        <v>631</v>
      </c>
      <c r="F358" s="83" t="s">
        <v>621</v>
      </c>
      <c r="G358" s="83" t="s">
        <v>504</v>
      </c>
      <c r="H358" s="84">
        <v>2017</v>
      </c>
      <c r="I358" s="77">
        <v>0</v>
      </c>
      <c r="J358" s="57">
        <v>0</v>
      </c>
      <c r="K358" s="57">
        <v>0</v>
      </c>
      <c r="L358" s="57">
        <v>0</v>
      </c>
      <c r="M358" s="58">
        <v>0</v>
      </c>
      <c r="N358" s="58">
        <v>0</v>
      </c>
      <c r="O358" s="58">
        <v>0</v>
      </c>
      <c r="P358" s="58">
        <v>0</v>
      </c>
      <c r="Q358" s="58">
        <v>0</v>
      </c>
      <c r="R358" s="58">
        <v>0</v>
      </c>
      <c r="S358" s="58">
        <v>0</v>
      </c>
    </row>
    <row r="359" spans="1:19">
      <c r="A359" s="26">
        <f t="shared" si="5"/>
        <v>359</v>
      </c>
      <c r="B359" s="83" t="s">
        <v>1625</v>
      </c>
      <c r="C359" s="83"/>
      <c r="D359" s="83" t="s">
        <v>1626</v>
      </c>
      <c r="E359" s="83" t="s">
        <v>536</v>
      </c>
      <c r="F359" s="83" t="s">
        <v>621</v>
      </c>
      <c r="G359" s="83" t="s">
        <v>504</v>
      </c>
      <c r="H359" s="84">
        <v>2018</v>
      </c>
      <c r="I359" s="77">
        <v>0</v>
      </c>
      <c r="J359" s="57">
        <v>0</v>
      </c>
      <c r="K359" s="57">
        <v>0</v>
      </c>
      <c r="L359" s="57">
        <v>0</v>
      </c>
      <c r="M359" s="58">
        <v>0</v>
      </c>
      <c r="N359" s="58">
        <v>0</v>
      </c>
      <c r="O359" s="58">
        <v>0</v>
      </c>
      <c r="P359" s="58">
        <v>0</v>
      </c>
      <c r="Q359" s="58">
        <v>0</v>
      </c>
      <c r="R359" s="58">
        <v>0</v>
      </c>
      <c r="S359" s="58">
        <v>0</v>
      </c>
    </row>
    <row r="360" spans="1:19">
      <c r="A360" s="26">
        <f t="shared" si="5"/>
        <v>360</v>
      </c>
      <c r="B360" s="83" t="s">
        <v>1049</v>
      </c>
      <c r="C360" s="83"/>
      <c r="D360" s="83" t="s">
        <v>498</v>
      </c>
      <c r="E360" s="83" t="s">
        <v>1050</v>
      </c>
      <c r="F360" s="83" t="s">
        <v>621</v>
      </c>
      <c r="G360" s="83" t="s">
        <v>504</v>
      </c>
      <c r="H360" s="84">
        <v>2012</v>
      </c>
      <c r="I360" s="77">
        <v>0</v>
      </c>
      <c r="J360" s="57">
        <v>0</v>
      </c>
      <c r="K360" s="57">
        <v>0</v>
      </c>
      <c r="L360" s="57">
        <v>0</v>
      </c>
      <c r="M360" s="58">
        <v>0</v>
      </c>
      <c r="N360" s="58">
        <v>0</v>
      </c>
      <c r="O360" s="58">
        <v>0</v>
      </c>
      <c r="P360" s="58">
        <v>0</v>
      </c>
      <c r="Q360" s="58">
        <v>0</v>
      </c>
      <c r="R360" s="58">
        <v>0</v>
      </c>
      <c r="S360" s="58">
        <v>0</v>
      </c>
    </row>
    <row r="361" spans="1:19">
      <c r="A361" s="26">
        <f t="shared" si="5"/>
        <v>361</v>
      </c>
      <c r="B361" s="83" t="s">
        <v>1627</v>
      </c>
      <c r="C361" s="83"/>
      <c r="D361" s="83" t="s">
        <v>1628</v>
      </c>
      <c r="E361" s="83" t="s">
        <v>640</v>
      </c>
      <c r="F361" s="83" t="s">
        <v>621</v>
      </c>
      <c r="G361" s="83" t="s">
        <v>504</v>
      </c>
      <c r="H361" s="84">
        <v>2018</v>
      </c>
      <c r="I361" s="77">
        <v>0</v>
      </c>
      <c r="J361" s="57">
        <v>0</v>
      </c>
      <c r="K361" s="57">
        <v>0</v>
      </c>
      <c r="L361" s="57">
        <v>0</v>
      </c>
      <c r="M361" s="58">
        <v>0</v>
      </c>
      <c r="N361" s="58">
        <v>0</v>
      </c>
      <c r="O361" s="58">
        <v>0</v>
      </c>
      <c r="P361" s="58">
        <v>0</v>
      </c>
      <c r="Q361" s="58">
        <v>0</v>
      </c>
      <c r="R361" s="58">
        <v>0</v>
      </c>
      <c r="S361" s="58">
        <v>0</v>
      </c>
    </row>
    <row r="362" spans="1:19">
      <c r="A362" s="26">
        <f t="shared" si="5"/>
        <v>362</v>
      </c>
      <c r="B362" s="83" t="s">
        <v>1629</v>
      </c>
      <c r="C362" s="83"/>
      <c r="D362" s="83" t="s">
        <v>1630</v>
      </c>
      <c r="E362" s="83" t="s">
        <v>537</v>
      </c>
      <c r="F362" s="83" t="s">
        <v>621</v>
      </c>
      <c r="G362" s="83" t="s">
        <v>503</v>
      </c>
      <c r="H362" s="84">
        <v>2016</v>
      </c>
      <c r="I362" s="77">
        <v>0</v>
      </c>
      <c r="J362" s="57">
        <v>0</v>
      </c>
      <c r="K362" s="57">
        <v>0</v>
      </c>
      <c r="L362" s="57">
        <v>0</v>
      </c>
      <c r="M362" s="58">
        <v>0</v>
      </c>
      <c r="N362" s="58">
        <v>0</v>
      </c>
      <c r="O362" s="58">
        <v>0</v>
      </c>
      <c r="P362" s="58">
        <v>0</v>
      </c>
      <c r="Q362" s="58">
        <v>0</v>
      </c>
      <c r="R362" s="58">
        <v>0</v>
      </c>
      <c r="S362" s="58">
        <v>0</v>
      </c>
    </row>
    <row r="363" spans="1:19">
      <c r="A363" s="26">
        <f t="shared" si="5"/>
        <v>363</v>
      </c>
      <c r="B363" s="83" t="s">
        <v>1631</v>
      </c>
      <c r="C363" s="83"/>
      <c r="D363" s="83" t="s">
        <v>1632</v>
      </c>
      <c r="E363" s="83" t="s">
        <v>1633</v>
      </c>
      <c r="F363" s="83" t="s">
        <v>621</v>
      </c>
      <c r="G363" s="83" t="s">
        <v>504</v>
      </c>
      <c r="H363" s="84">
        <v>2017</v>
      </c>
      <c r="I363" s="77">
        <v>0</v>
      </c>
      <c r="J363" s="57">
        <v>0</v>
      </c>
      <c r="K363" s="57">
        <v>0</v>
      </c>
      <c r="L363" s="57">
        <v>0</v>
      </c>
      <c r="M363" s="58">
        <v>0</v>
      </c>
      <c r="N363" s="58">
        <v>0</v>
      </c>
      <c r="O363" s="58">
        <v>0</v>
      </c>
      <c r="P363" s="58">
        <v>0</v>
      </c>
      <c r="Q363" s="58">
        <v>0</v>
      </c>
      <c r="R363" s="58">
        <v>0</v>
      </c>
      <c r="S363" s="58">
        <v>0</v>
      </c>
    </row>
    <row r="364" spans="1:19">
      <c r="A364" s="26">
        <f t="shared" si="5"/>
        <v>364</v>
      </c>
      <c r="B364" s="83" t="s">
        <v>1634</v>
      </c>
      <c r="C364" s="83"/>
      <c r="D364" s="83" t="s">
        <v>1635</v>
      </c>
      <c r="E364" s="83" t="s">
        <v>655</v>
      </c>
      <c r="F364" s="83" t="s">
        <v>622</v>
      </c>
      <c r="G364" s="83" t="s">
        <v>501</v>
      </c>
      <c r="H364" s="84">
        <v>2011</v>
      </c>
      <c r="I364" s="77">
        <v>3.2</v>
      </c>
      <c r="J364" s="57">
        <v>3.2</v>
      </c>
      <c r="K364" s="57">
        <v>3.2</v>
      </c>
      <c r="L364" s="57">
        <v>3.2</v>
      </c>
      <c r="M364" s="58">
        <v>3.2</v>
      </c>
      <c r="N364" s="58">
        <v>3.2</v>
      </c>
      <c r="O364" s="58">
        <v>3.2</v>
      </c>
      <c r="P364" s="58">
        <v>3.2</v>
      </c>
      <c r="Q364" s="58">
        <v>3.2</v>
      </c>
      <c r="R364" s="58">
        <v>3.2</v>
      </c>
      <c r="S364" s="58">
        <v>3.2</v>
      </c>
    </row>
    <row r="365" spans="1:19" ht="13">
      <c r="A365" s="26">
        <f t="shared" si="5"/>
        <v>365</v>
      </c>
      <c r="B365" s="79" t="s">
        <v>1225</v>
      </c>
      <c r="C365" s="79"/>
      <c r="D365" s="79"/>
      <c r="E365" s="79"/>
      <c r="F365" s="79"/>
      <c r="G365" s="79"/>
      <c r="H365" s="80"/>
      <c r="I365" s="81">
        <f t="shared" ref="I365:S365" si="6">SUM(I4:I364)</f>
        <v>68015.699999999968</v>
      </c>
      <c r="J365" s="82">
        <f t="shared" si="6"/>
        <v>68015.699999999968</v>
      </c>
      <c r="K365" s="82">
        <f t="shared" si="6"/>
        <v>68015.699999999968</v>
      </c>
      <c r="L365" s="82">
        <f t="shared" si="6"/>
        <v>68097.199999999968</v>
      </c>
      <c r="M365" s="56">
        <f t="shared" si="6"/>
        <v>68097.199999999968</v>
      </c>
      <c r="N365" s="56">
        <f t="shared" si="6"/>
        <v>68097.199999999968</v>
      </c>
      <c r="O365" s="56">
        <f t="shared" si="6"/>
        <v>68097.199999999968</v>
      </c>
      <c r="P365" s="56">
        <f t="shared" si="6"/>
        <v>68097.199999999968</v>
      </c>
      <c r="Q365" s="56">
        <f t="shared" si="6"/>
        <v>68097.199999999968</v>
      </c>
      <c r="R365" s="56">
        <f t="shared" si="6"/>
        <v>68097.199999999968</v>
      </c>
      <c r="S365" s="56">
        <f t="shared" si="6"/>
        <v>68097.199999999968</v>
      </c>
    </row>
    <row r="366" spans="1:19" ht="13">
      <c r="A366" s="26">
        <f t="shared" si="5"/>
        <v>366</v>
      </c>
      <c r="B366" s="79"/>
      <c r="C366" s="79"/>
      <c r="D366" s="79"/>
      <c r="E366" s="79"/>
      <c r="F366" s="79"/>
      <c r="G366" s="79"/>
      <c r="H366" s="80"/>
      <c r="I366" s="81"/>
      <c r="J366" s="82"/>
      <c r="K366" s="82"/>
      <c r="L366" s="82"/>
      <c r="M366" s="56"/>
      <c r="N366" s="56"/>
      <c r="O366" s="56"/>
      <c r="P366" s="56"/>
      <c r="Q366" s="56"/>
      <c r="R366" s="56"/>
      <c r="S366" s="56"/>
    </row>
    <row r="367" spans="1:19" ht="13">
      <c r="A367" s="26">
        <f t="shared" si="5"/>
        <v>367</v>
      </c>
      <c r="B367" s="79" t="s">
        <v>766</v>
      </c>
      <c r="C367" s="79"/>
      <c r="D367" s="79"/>
      <c r="E367" s="79"/>
      <c r="F367" s="79"/>
      <c r="G367" s="79"/>
      <c r="H367" s="80"/>
      <c r="I367" s="81"/>
      <c r="J367" s="82"/>
      <c r="K367" s="82"/>
      <c r="L367" s="82"/>
      <c r="M367" s="56"/>
      <c r="N367" s="56"/>
      <c r="O367" s="56"/>
      <c r="P367" s="56"/>
      <c r="Q367" s="56"/>
      <c r="R367" s="56"/>
      <c r="S367" s="56"/>
    </row>
    <row r="368" spans="1:19">
      <c r="A368" s="26">
        <f t="shared" si="5"/>
        <v>368</v>
      </c>
      <c r="B368" s="83" t="s">
        <v>550</v>
      </c>
      <c r="C368" s="83"/>
      <c r="D368" s="83" t="s">
        <v>40</v>
      </c>
      <c r="E368" s="83" t="s">
        <v>667</v>
      </c>
      <c r="F368" s="83" t="s">
        <v>623</v>
      </c>
      <c r="G368" s="83" t="s">
        <v>504</v>
      </c>
      <c r="H368" s="84">
        <v>1983</v>
      </c>
      <c r="I368" s="77">
        <v>37.9</v>
      </c>
      <c r="J368" s="57">
        <v>37.9</v>
      </c>
      <c r="K368" s="57">
        <v>37.9</v>
      </c>
      <c r="L368" s="57">
        <v>37.9</v>
      </c>
      <c r="M368" s="58">
        <v>37.9</v>
      </c>
      <c r="N368" s="58">
        <v>37.9</v>
      </c>
      <c r="O368" s="58">
        <v>37.9</v>
      </c>
      <c r="P368" s="58">
        <v>37.9</v>
      </c>
      <c r="Q368" s="58">
        <v>37.9</v>
      </c>
      <c r="R368" s="58">
        <v>37.9</v>
      </c>
      <c r="S368" s="58">
        <v>37.9</v>
      </c>
    </row>
    <row r="369" spans="1:19">
      <c r="A369" s="26">
        <f t="shared" si="5"/>
        <v>369</v>
      </c>
      <c r="B369" s="83" t="s">
        <v>551</v>
      </c>
      <c r="C369" s="83"/>
      <c r="D369" s="83" t="s">
        <v>41</v>
      </c>
      <c r="E369" s="83" t="s">
        <v>667</v>
      </c>
      <c r="F369" s="83" t="s">
        <v>623</v>
      </c>
      <c r="G369" s="83" t="s">
        <v>504</v>
      </c>
      <c r="H369" s="84">
        <v>1983</v>
      </c>
      <c r="I369" s="77">
        <v>37.9</v>
      </c>
      <c r="J369" s="57">
        <v>37.9</v>
      </c>
      <c r="K369" s="57">
        <v>37.9</v>
      </c>
      <c r="L369" s="57">
        <v>37.9</v>
      </c>
      <c r="M369" s="58">
        <v>37.9</v>
      </c>
      <c r="N369" s="58">
        <v>37.9</v>
      </c>
      <c r="O369" s="58">
        <v>37.9</v>
      </c>
      <c r="P369" s="58">
        <v>37.9</v>
      </c>
      <c r="Q369" s="58">
        <v>37.9</v>
      </c>
      <c r="R369" s="58">
        <v>37.9</v>
      </c>
      <c r="S369" s="58">
        <v>37.9</v>
      </c>
    </row>
    <row r="370" spans="1:19">
      <c r="A370" s="26">
        <f t="shared" si="5"/>
        <v>370</v>
      </c>
      <c r="B370" s="83" t="s">
        <v>941</v>
      </c>
      <c r="C370" s="83"/>
      <c r="D370" s="83" t="s">
        <v>43</v>
      </c>
      <c r="E370" s="83" t="s">
        <v>592</v>
      </c>
      <c r="F370" s="83" t="s">
        <v>623</v>
      </c>
      <c r="G370" s="83" t="s">
        <v>503</v>
      </c>
      <c r="H370" s="84">
        <v>1940</v>
      </c>
      <c r="I370" s="77">
        <v>8</v>
      </c>
      <c r="J370" s="57">
        <v>8</v>
      </c>
      <c r="K370" s="57">
        <v>8</v>
      </c>
      <c r="L370" s="57">
        <v>8</v>
      </c>
      <c r="M370" s="58">
        <v>8</v>
      </c>
      <c r="N370" s="58">
        <v>8</v>
      </c>
      <c r="O370" s="58">
        <v>8</v>
      </c>
      <c r="P370" s="58">
        <v>8</v>
      </c>
      <c r="Q370" s="58">
        <v>8</v>
      </c>
      <c r="R370" s="58">
        <v>8</v>
      </c>
      <c r="S370" s="58">
        <v>8</v>
      </c>
    </row>
    <row r="371" spans="1:19">
      <c r="A371" s="26">
        <f t="shared" si="5"/>
        <v>371</v>
      </c>
      <c r="B371" s="83" t="s">
        <v>942</v>
      </c>
      <c r="C371" s="83"/>
      <c r="D371" s="83" t="s">
        <v>44</v>
      </c>
      <c r="E371" s="83" t="s">
        <v>592</v>
      </c>
      <c r="F371" s="83" t="s">
        <v>623</v>
      </c>
      <c r="G371" s="83" t="s">
        <v>503</v>
      </c>
      <c r="H371" s="84">
        <v>1940</v>
      </c>
      <c r="I371" s="77">
        <v>9</v>
      </c>
      <c r="J371" s="57">
        <v>9</v>
      </c>
      <c r="K371" s="57">
        <v>9</v>
      </c>
      <c r="L371" s="57">
        <v>9</v>
      </c>
      <c r="M371" s="58">
        <v>9</v>
      </c>
      <c r="N371" s="58">
        <v>9</v>
      </c>
      <c r="O371" s="58">
        <v>9</v>
      </c>
      <c r="P371" s="58">
        <v>9</v>
      </c>
      <c r="Q371" s="58">
        <v>9</v>
      </c>
      <c r="R371" s="58">
        <v>9</v>
      </c>
      <c r="S371" s="58">
        <v>9</v>
      </c>
    </row>
    <row r="372" spans="1:19">
      <c r="A372" s="26">
        <f t="shared" si="5"/>
        <v>372</v>
      </c>
      <c r="B372" s="83" t="s">
        <v>943</v>
      </c>
      <c r="C372" s="83"/>
      <c r="D372" s="83" t="s">
        <v>59</v>
      </c>
      <c r="E372" s="83" t="s">
        <v>665</v>
      </c>
      <c r="F372" s="83" t="s">
        <v>623</v>
      </c>
      <c r="G372" s="83" t="s">
        <v>503</v>
      </c>
      <c r="H372" s="84">
        <v>1938</v>
      </c>
      <c r="I372" s="77">
        <v>16</v>
      </c>
      <c r="J372" s="57">
        <v>16</v>
      </c>
      <c r="K372" s="57">
        <v>16</v>
      </c>
      <c r="L372" s="57">
        <v>16</v>
      </c>
      <c r="M372" s="58">
        <v>16</v>
      </c>
      <c r="N372" s="58">
        <v>16</v>
      </c>
      <c r="O372" s="58">
        <v>16</v>
      </c>
      <c r="P372" s="58">
        <v>16</v>
      </c>
      <c r="Q372" s="58">
        <v>16</v>
      </c>
      <c r="R372" s="58">
        <v>16</v>
      </c>
      <c r="S372" s="58">
        <v>16</v>
      </c>
    </row>
    <row r="373" spans="1:19">
      <c r="A373" s="26">
        <f t="shared" si="5"/>
        <v>373</v>
      </c>
      <c r="B373" s="83" t="s">
        <v>944</v>
      </c>
      <c r="C373" s="83"/>
      <c r="D373" s="83" t="s">
        <v>60</v>
      </c>
      <c r="E373" s="83" t="s">
        <v>665</v>
      </c>
      <c r="F373" s="83" t="s">
        <v>623</v>
      </c>
      <c r="G373" s="83" t="s">
        <v>503</v>
      </c>
      <c r="H373" s="84">
        <v>1938</v>
      </c>
      <c r="I373" s="77">
        <v>16</v>
      </c>
      <c r="J373" s="57">
        <v>16</v>
      </c>
      <c r="K373" s="57">
        <v>16</v>
      </c>
      <c r="L373" s="57">
        <v>16</v>
      </c>
      <c r="M373" s="58">
        <v>16</v>
      </c>
      <c r="N373" s="58">
        <v>16</v>
      </c>
      <c r="O373" s="58">
        <v>16</v>
      </c>
      <c r="P373" s="58">
        <v>16</v>
      </c>
      <c r="Q373" s="58">
        <v>16</v>
      </c>
      <c r="R373" s="58">
        <v>16</v>
      </c>
      <c r="S373" s="58">
        <v>16</v>
      </c>
    </row>
    <row r="374" spans="1:19">
      <c r="A374" s="26">
        <f t="shared" si="5"/>
        <v>374</v>
      </c>
      <c r="B374" s="83" t="s">
        <v>945</v>
      </c>
      <c r="C374" s="83"/>
      <c r="D374" s="83" t="s">
        <v>61</v>
      </c>
      <c r="E374" s="83" t="s">
        <v>665</v>
      </c>
      <c r="F374" s="83" t="s">
        <v>623</v>
      </c>
      <c r="G374" s="83" t="s">
        <v>503</v>
      </c>
      <c r="H374" s="84">
        <v>1950</v>
      </c>
      <c r="I374" s="77">
        <v>17</v>
      </c>
      <c r="J374" s="57">
        <v>17</v>
      </c>
      <c r="K374" s="57">
        <v>17</v>
      </c>
      <c r="L374" s="57">
        <v>17</v>
      </c>
      <c r="M374" s="58">
        <v>17</v>
      </c>
      <c r="N374" s="58">
        <v>17</v>
      </c>
      <c r="O374" s="58">
        <v>17</v>
      </c>
      <c r="P374" s="58">
        <v>17</v>
      </c>
      <c r="Q374" s="58">
        <v>17</v>
      </c>
      <c r="R374" s="58">
        <v>17</v>
      </c>
      <c r="S374" s="58">
        <v>17</v>
      </c>
    </row>
    <row r="375" spans="1:19">
      <c r="A375" s="26">
        <f t="shared" si="5"/>
        <v>375</v>
      </c>
      <c r="B375" s="83" t="s">
        <v>552</v>
      </c>
      <c r="C375" s="83"/>
      <c r="D375" s="83" t="s">
        <v>102</v>
      </c>
      <c r="E375" s="83" t="s">
        <v>666</v>
      </c>
      <c r="F375" s="83" t="s">
        <v>623</v>
      </c>
      <c r="G375" s="83" t="s">
        <v>501</v>
      </c>
      <c r="H375" s="84">
        <v>1944</v>
      </c>
      <c r="I375" s="77">
        <v>40</v>
      </c>
      <c r="J375" s="57">
        <v>40</v>
      </c>
      <c r="K375" s="57">
        <v>40</v>
      </c>
      <c r="L375" s="57">
        <v>40</v>
      </c>
      <c r="M375" s="58">
        <v>40</v>
      </c>
      <c r="N375" s="58">
        <v>40</v>
      </c>
      <c r="O375" s="58">
        <v>40</v>
      </c>
      <c r="P375" s="58">
        <v>40</v>
      </c>
      <c r="Q375" s="58">
        <v>40</v>
      </c>
      <c r="R375" s="58">
        <v>40</v>
      </c>
      <c r="S375" s="58">
        <v>40</v>
      </c>
    </row>
    <row r="376" spans="1:19">
      <c r="A376" s="26">
        <f t="shared" si="5"/>
        <v>376</v>
      </c>
      <c r="B376" s="83" t="s">
        <v>553</v>
      </c>
      <c r="C376" s="83"/>
      <c r="D376" s="83" t="s">
        <v>103</v>
      </c>
      <c r="E376" s="83" t="s">
        <v>666</v>
      </c>
      <c r="F376" s="83" t="s">
        <v>623</v>
      </c>
      <c r="G376" s="83" t="s">
        <v>501</v>
      </c>
      <c r="H376" s="84">
        <v>1948</v>
      </c>
      <c r="I376" s="77">
        <v>40</v>
      </c>
      <c r="J376" s="57">
        <v>40</v>
      </c>
      <c r="K376" s="57">
        <v>40</v>
      </c>
      <c r="L376" s="57">
        <v>40</v>
      </c>
      <c r="M376" s="58">
        <v>40</v>
      </c>
      <c r="N376" s="58">
        <v>40</v>
      </c>
      <c r="O376" s="58">
        <v>40</v>
      </c>
      <c r="P376" s="58">
        <v>40</v>
      </c>
      <c r="Q376" s="58">
        <v>40</v>
      </c>
      <c r="R376" s="58">
        <v>40</v>
      </c>
      <c r="S376" s="58">
        <v>40</v>
      </c>
    </row>
    <row r="377" spans="1:19">
      <c r="A377" s="26">
        <f t="shared" si="5"/>
        <v>377</v>
      </c>
      <c r="B377" s="83" t="s">
        <v>554</v>
      </c>
      <c r="C377" s="83"/>
      <c r="D377" s="83" t="s">
        <v>108</v>
      </c>
      <c r="E377" s="83" t="s">
        <v>605</v>
      </c>
      <c r="F377" s="83" t="s">
        <v>623</v>
      </c>
      <c r="G377" s="83" t="s">
        <v>503</v>
      </c>
      <c r="H377" s="84">
        <v>1954</v>
      </c>
      <c r="I377" s="77">
        <v>12</v>
      </c>
      <c r="J377" s="57">
        <v>12</v>
      </c>
      <c r="K377" s="57">
        <v>12</v>
      </c>
      <c r="L377" s="57">
        <v>12</v>
      </c>
      <c r="M377" s="58">
        <v>12</v>
      </c>
      <c r="N377" s="58">
        <v>12</v>
      </c>
      <c r="O377" s="58">
        <v>12</v>
      </c>
      <c r="P377" s="58">
        <v>12</v>
      </c>
      <c r="Q377" s="58">
        <v>12</v>
      </c>
      <c r="R377" s="58">
        <v>12</v>
      </c>
      <c r="S377" s="58">
        <v>12</v>
      </c>
    </row>
    <row r="378" spans="1:19">
      <c r="A378" s="26">
        <f t="shared" si="5"/>
        <v>378</v>
      </c>
      <c r="B378" s="83" t="s">
        <v>555</v>
      </c>
      <c r="C378" s="83"/>
      <c r="D378" s="83" t="s">
        <v>109</v>
      </c>
      <c r="E378" s="83" t="s">
        <v>605</v>
      </c>
      <c r="F378" s="83" t="s">
        <v>623</v>
      </c>
      <c r="G378" s="83" t="s">
        <v>503</v>
      </c>
      <c r="H378" s="84">
        <v>1954</v>
      </c>
      <c r="I378" s="77">
        <v>12</v>
      </c>
      <c r="J378" s="57">
        <v>12</v>
      </c>
      <c r="K378" s="57">
        <v>12</v>
      </c>
      <c r="L378" s="57">
        <v>12</v>
      </c>
      <c r="M378" s="58">
        <v>12</v>
      </c>
      <c r="N378" s="58">
        <v>12</v>
      </c>
      <c r="O378" s="58">
        <v>12</v>
      </c>
      <c r="P378" s="58">
        <v>12</v>
      </c>
      <c r="Q378" s="58">
        <v>12</v>
      </c>
      <c r="R378" s="58">
        <v>12</v>
      </c>
      <c r="S378" s="58">
        <v>12</v>
      </c>
    </row>
    <row r="379" spans="1:19">
      <c r="A379" s="26">
        <f t="shared" si="5"/>
        <v>379</v>
      </c>
      <c r="B379" s="83" t="s">
        <v>556</v>
      </c>
      <c r="C379" s="83"/>
      <c r="D379" s="83" t="s">
        <v>110</v>
      </c>
      <c r="E379" s="83" t="s">
        <v>605</v>
      </c>
      <c r="F379" s="83" t="s">
        <v>623</v>
      </c>
      <c r="G379" s="83" t="s">
        <v>503</v>
      </c>
      <c r="H379" s="84">
        <v>1954</v>
      </c>
      <c r="I379" s="77">
        <v>12</v>
      </c>
      <c r="J379" s="57">
        <v>12</v>
      </c>
      <c r="K379" s="57">
        <v>12</v>
      </c>
      <c r="L379" s="57">
        <v>12</v>
      </c>
      <c r="M379" s="58">
        <v>12</v>
      </c>
      <c r="N379" s="58">
        <v>12</v>
      </c>
      <c r="O379" s="58">
        <v>12</v>
      </c>
      <c r="P379" s="58">
        <v>12</v>
      </c>
      <c r="Q379" s="58">
        <v>12</v>
      </c>
      <c r="R379" s="58">
        <v>12</v>
      </c>
      <c r="S379" s="58">
        <v>12</v>
      </c>
    </row>
    <row r="380" spans="1:19">
      <c r="A380" s="26">
        <f t="shared" si="5"/>
        <v>380</v>
      </c>
      <c r="B380" s="83" t="s">
        <v>946</v>
      </c>
      <c r="C380" s="83"/>
      <c r="D380" s="83" t="s">
        <v>133</v>
      </c>
      <c r="E380" s="83" t="s">
        <v>663</v>
      </c>
      <c r="F380" s="83" t="s">
        <v>623</v>
      </c>
      <c r="G380" s="83" t="s">
        <v>503</v>
      </c>
      <c r="H380" s="84">
        <v>1951</v>
      </c>
      <c r="I380" s="77">
        <v>29</v>
      </c>
      <c r="J380" s="57">
        <v>29</v>
      </c>
      <c r="K380" s="57">
        <v>29</v>
      </c>
      <c r="L380" s="57">
        <v>29</v>
      </c>
      <c r="M380" s="58">
        <v>29</v>
      </c>
      <c r="N380" s="58">
        <v>29</v>
      </c>
      <c r="O380" s="58">
        <v>29</v>
      </c>
      <c r="P380" s="58">
        <v>29</v>
      </c>
      <c r="Q380" s="58">
        <v>29</v>
      </c>
      <c r="R380" s="58">
        <v>29</v>
      </c>
      <c r="S380" s="58">
        <v>29</v>
      </c>
    </row>
    <row r="381" spans="1:19">
      <c r="A381" s="26">
        <f t="shared" si="5"/>
        <v>381</v>
      </c>
      <c r="B381" s="83" t="s">
        <v>947</v>
      </c>
      <c r="C381" s="83"/>
      <c r="D381" s="83" t="s">
        <v>134</v>
      </c>
      <c r="E381" s="83" t="s">
        <v>663</v>
      </c>
      <c r="F381" s="83" t="s">
        <v>623</v>
      </c>
      <c r="G381" s="83" t="s">
        <v>503</v>
      </c>
      <c r="H381" s="84">
        <v>1951</v>
      </c>
      <c r="I381" s="77">
        <v>29</v>
      </c>
      <c r="J381" s="57">
        <v>29</v>
      </c>
      <c r="K381" s="57">
        <v>29</v>
      </c>
      <c r="L381" s="57">
        <v>29</v>
      </c>
      <c r="M381" s="58">
        <v>29</v>
      </c>
      <c r="N381" s="58">
        <v>29</v>
      </c>
      <c r="O381" s="58">
        <v>29</v>
      </c>
      <c r="P381" s="58">
        <v>29</v>
      </c>
      <c r="Q381" s="58">
        <v>29</v>
      </c>
      <c r="R381" s="58">
        <v>29</v>
      </c>
      <c r="S381" s="58">
        <v>29</v>
      </c>
    </row>
    <row r="382" spans="1:19">
      <c r="A382" s="26">
        <f t="shared" si="5"/>
        <v>382</v>
      </c>
      <c r="B382" s="83" t="s">
        <v>948</v>
      </c>
      <c r="C382" s="83"/>
      <c r="D382" s="83" t="s">
        <v>157</v>
      </c>
      <c r="E382" s="83" t="s">
        <v>665</v>
      </c>
      <c r="F382" s="83" t="s">
        <v>623</v>
      </c>
      <c r="G382" s="83" t="s">
        <v>503</v>
      </c>
      <c r="H382" s="84">
        <v>1938</v>
      </c>
      <c r="I382" s="77">
        <v>14</v>
      </c>
      <c r="J382" s="57">
        <v>14</v>
      </c>
      <c r="K382" s="57">
        <v>14</v>
      </c>
      <c r="L382" s="57">
        <v>14</v>
      </c>
      <c r="M382" s="58">
        <v>14</v>
      </c>
      <c r="N382" s="58">
        <v>14</v>
      </c>
      <c r="O382" s="58">
        <v>14</v>
      </c>
      <c r="P382" s="58">
        <v>14</v>
      </c>
      <c r="Q382" s="58">
        <v>14</v>
      </c>
      <c r="R382" s="58">
        <v>14</v>
      </c>
      <c r="S382" s="58">
        <v>14</v>
      </c>
    </row>
    <row r="383" spans="1:19">
      <c r="A383" s="26">
        <f t="shared" si="5"/>
        <v>383</v>
      </c>
      <c r="B383" s="83" t="s">
        <v>949</v>
      </c>
      <c r="C383" s="83"/>
      <c r="D383" s="83" t="s">
        <v>189</v>
      </c>
      <c r="E383" s="83" t="s">
        <v>663</v>
      </c>
      <c r="F383" s="83" t="s">
        <v>623</v>
      </c>
      <c r="G383" s="83" t="s">
        <v>503</v>
      </c>
      <c r="H383" s="84">
        <v>1951</v>
      </c>
      <c r="I383" s="77">
        <v>21</v>
      </c>
      <c r="J383" s="57">
        <v>21</v>
      </c>
      <c r="K383" s="57">
        <v>21</v>
      </c>
      <c r="L383" s="57">
        <v>21</v>
      </c>
      <c r="M383" s="58">
        <v>21</v>
      </c>
      <c r="N383" s="58">
        <v>21</v>
      </c>
      <c r="O383" s="58">
        <v>21</v>
      </c>
      <c r="P383" s="58">
        <v>21</v>
      </c>
      <c r="Q383" s="58">
        <v>21</v>
      </c>
      <c r="R383" s="58">
        <v>21</v>
      </c>
      <c r="S383" s="58">
        <v>21</v>
      </c>
    </row>
    <row r="384" spans="1:19">
      <c r="A384" s="26">
        <f t="shared" si="5"/>
        <v>384</v>
      </c>
      <c r="B384" s="83" t="s">
        <v>950</v>
      </c>
      <c r="C384" s="83"/>
      <c r="D384" s="83" t="s">
        <v>190</v>
      </c>
      <c r="E384" s="83" t="s">
        <v>663</v>
      </c>
      <c r="F384" s="83" t="s">
        <v>623</v>
      </c>
      <c r="G384" s="83" t="s">
        <v>503</v>
      </c>
      <c r="H384" s="84">
        <v>1951</v>
      </c>
      <c r="I384" s="77">
        <v>20</v>
      </c>
      <c r="J384" s="57">
        <v>20</v>
      </c>
      <c r="K384" s="57">
        <v>20</v>
      </c>
      <c r="L384" s="57">
        <v>20</v>
      </c>
      <c r="M384" s="58">
        <v>20</v>
      </c>
      <c r="N384" s="58">
        <v>20</v>
      </c>
      <c r="O384" s="58">
        <v>20</v>
      </c>
      <c r="P384" s="58">
        <v>20</v>
      </c>
      <c r="Q384" s="58">
        <v>20</v>
      </c>
      <c r="R384" s="58">
        <v>20</v>
      </c>
      <c r="S384" s="58">
        <v>20</v>
      </c>
    </row>
    <row r="385" spans="1:19">
      <c r="A385" s="26">
        <f t="shared" si="5"/>
        <v>385</v>
      </c>
      <c r="B385" s="83" t="s">
        <v>951</v>
      </c>
      <c r="C385" s="83"/>
      <c r="D385" s="83" t="s">
        <v>191</v>
      </c>
      <c r="E385" s="83" t="s">
        <v>592</v>
      </c>
      <c r="F385" s="83" t="s">
        <v>623</v>
      </c>
      <c r="G385" s="83" t="s">
        <v>503</v>
      </c>
      <c r="H385" s="84">
        <v>1941</v>
      </c>
      <c r="I385" s="77">
        <v>36</v>
      </c>
      <c r="J385" s="57">
        <v>36</v>
      </c>
      <c r="K385" s="57">
        <v>36</v>
      </c>
      <c r="L385" s="57">
        <v>36</v>
      </c>
      <c r="M385" s="58">
        <v>36</v>
      </c>
      <c r="N385" s="58">
        <v>36</v>
      </c>
      <c r="O385" s="58">
        <v>36</v>
      </c>
      <c r="P385" s="58">
        <v>36</v>
      </c>
      <c r="Q385" s="58">
        <v>36</v>
      </c>
      <c r="R385" s="58">
        <v>36</v>
      </c>
      <c r="S385" s="58">
        <v>36</v>
      </c>
    </row>
    <row r="386" spans="1:19">
      <c r="A386" s="26">
        <f t="shared" si="5"/>
        <v>386</v>
      </c>
      <c r="B386" s="83" t="s">
        <v>952</v>
      </c>
      <c r="C386" s="83"/>
      <c r="D386" s="83" t="s">
        <v>192</v>
      </c>
      <c r="E386" s="83" t="s">
        <v>592</v>
      </c>
      <c r="F386" s="83" t="s">
        <v>623</v>
      </c>
      <c r="G386" s="83" t="s">
        <v>503</v>
      </c>
      <c r="H386" s="84">
        <v>1941</v>
      </c>
      <c r="I386" s="77">
        <v>36</v>
      </c>
      <c r="J386" s="57">
        <v>36</v>
      </c>
      <c r="K386" s="57">
        <v>36</v>
      </c>
      <c r="L386" s="57">
        <v>36</v>
      </c>
      <c r="M386" s="58">
        <v>36</v>
      </c>
      <c r="N386" s="58">
        <v>36</v>
      </c>
      <c r="O386" s="58">
        <v>36</v>
      </c>
      <c r="P386" s="58">
        <v>36</v>
      </c>
      <c r="Q386" s="58">
        <v>36</v>
      </c>
      <c r="R386" s="58">
        <v>36</v>
      </c>
      <c r="S386" s="58">
        <v>36</v>
      </c>
    </row>
    <row r="387" spans="1:19" s="18" customFormat="1" ht="13">
      <c r="A387" s="26">
        <f t="shared" si="5"/>
        <v>387</v>
      </c>
      <c r="B387" s="83" t="s">
        <v>953</v>
      </c>
      <c r="C387" s="83"/>
      <c r="D387" s="83" t="s">
        <v>193</v>
      </c>
      <c r="E387" s="83" t="s">
        <v>592</v>
      </c>
      <c r="F387" s="83" t="s">
        <v>623</v>
      </c>
      <c r="G387" s="83" t="s">
        <v>503</v>
      </c>
      <c r="H387" s="84">
        <v>1941</v>
      </c>
      <c r="I387" s="77">
        <v>29</v>
      </c>
      <c r="J387" s="57">
        <v>29</v>
      </c>
      <c r="K387" s="57">
        <v>29</v>
      </c>
      <c r="L387" s="57">
        <v>29</v>
      </c>
      <c r="M387" s="58">
        <v>29</v>
      </c>
      <c r="N387" s="58">
        <v>29</v>
      </c>
      <c r="O387" s="58">
        <v>29</v>
      </c>
      <c r="P387" s="58">
        <v>29</v>
      </c>
      <c r="Q387" s="58">
        <v>29</v>
      </c>
      <c r="R387" s="58">
        <v>29</v>
      </c>
      <c r="S387" s="58">
        <v>29</v>
      </c>
    </row>
    <row r="388" spans="1:19">
      <c r="A388" s="26">
        <f t="shared" si="5"/>
        <v>388</v>
      </c>
      <c r="B388" s="83" t="s">
        <v>954</v>
      </c>
      <c r="C388" s="83"/>
      <c r="D388" s="83" t="s">
        <v>320</v>
      </c>
      <c r="E388" s="83" t="s">
        <v>662</v>
      </c>
      <c r="F388" s="83" t="s">
        <v>623</v>
      </c>
      <c r="G388" s="83" t="s">
        <v>501</v>
      </c>
      <c r="H388" s="84">
        <v>1953</v>
      </c>
      <c r="I388" s="77">
        <v>24</v>
      </c>
      <c r="J388" s="57">
        <v>24</v>
      </c>
      <c r="K388" s="57">
        <v>24</v>
      </c>
      <c r="L388" s="57">
        <v>24</v>
      </c>
      <c r="M388" s="58">
        <v>24</v>
      </c>
      <c r="N388" s="58">
        <v>24</v>
      </c>
      <c r="O388" s="58">
        <v>24</v>
      </c>
      <c r="P388" s="58">
        <v>24</v>
      </c>
      <c r="Q388" s="58">
        <v>24</v>
      </c>
      <c r="R388" s="58">
        <v>24</v>
      </c>
      <c r="S388" s="58">
        <v>24</v>
      </c>
    </row>
    <row r="389" spans="1:19" s="18" customFormat="1" ht="13">
      <c r="A389" s="26">
        <f t="shared" si="5"/>
        <v>389</v>
      </c>
      <c r="B389" s="83" t="s">
        <v>955</v>
      </c>
      <c r="C389" s="83"/>
      <c r="D389" s="83" t="s">
        <v>321</v>
      </c>
      <c r="E389" s="83" t="s">
        <v>662</v>
      </c>
      <c r="F389" s="83" t="s">
        <v>623</v>
      </c>
      <c r="G389" s="83" t="s">
        <v>501</v>
      </c>
      <c r="H389" s="84">
        <v>1953</v>
      </c>
      <c r="I389" s="77">
        <v>24</v>
      </c>
      <c r="J389" s="57">
        <v>24</v>
      </c>
      <c r="K389" s="57">
        <v>24</v>
      </c>
      <c r="L389" s="57">
        <v>24</v>
      </c>
      <c r="M389" s="58">
        <v>24</v>
      </c>
      <c r="N389" s="58">
        <v>24</v>
      </c>
      <c r="O389" s="58">
        <v>24</v>
      </c>
      <c r="P389" s="58">
        <v>24</v>
      </c>
      <c r="Q389" s="58">
        <v>24</v>
      </c>
      <c r="R389" s="58">
        <v>24</v>
      </c>
      <c r="S389" s="58">
        <v>24</v>
      </c>
    </row>
    <row r="390" spans="1:19">
      <c r="A390" s="26">
        <f t="shared" ref="A390:A453" si="7">A389+1</f>
        <v>390</v>
      </c>
      <c r="B390" s="83" t="s">
        <v>1075</v>
      </c>
      <c r="C390" s="83"/>
      <c r="D390" s="83" t="s">
        <v>1076</v>
      </c>
      <c r="E390" s="83" t="s">
        <v>674</v>
      </c>
      <c r="F390" s="83" t="s">
        <v>623</v>
      </c>
      <c r="G390" s="83" t="s">
        <v>501</v>
      </c>
      <c r="H390" s="84">
        <v>2014</v>
      </c>
      <c r="I390" s="77">
        <v>1.4</v>
      </c>
      <c r="J390" s="57">
        <v>1.4</v>
      </c>
      <c r="K390" s="57">
        <v>1.4</v>
      </c>
      <c r="L390" s="57">
        <v>1.4</v>
      </c>
      <c r="M390" s="58">
        <v>1.4</v>
      </c>
      <c r="N390" s="58">
        <v>1.4</v>
      </c>
      <c r="O390" s="58">
        <v>1.4</v>
      </c>
      <c r="P390" s="58">
        <v>1.4</v>
      </c>
      <c r="Q390" s="58">
        <v>1.4</v>
      </c>
      <c r="R390" s="58">
        <v>1.4</v>
      </c>
      <c r="S390" s="58">
        <v>1.4</v>
      </c>
    </row>
    <row r="391" spans="1:19">
      <c r="A391" s="26">
        <f t="shared" si="7"/>
        <v>391</v>
      </c>
      <c r="B391" s="83" t="s">
        <v>549</v>
      </c>
      <c r="C391" s="83"/>
      <c r="D391" s="83" t="s">
        <v>1077</v>
      </c>
      <c r="E391" s="83" t="s">
        <v>660</v>
      </c>
      <c r="F391" s="83" t="s">
        <v>623</v>
      </c>
      <c r="G391" s="83" t="s">
        <v>503</v>
      </c>
      <c r="H391" s="84">
        <v>2005</v>
      </c>
      <c r="I391" s="77">
        <v>9.6</v>
      </c>
      <c r="J391" s="57">
        <v>9.6</v>
      </c>
      <c r="K391" s="57">
        <v>9.6</v>
      </c>
      <c r="L391" s="57">
        <v>9.6</v>
      </c>
      <c r="M391" s="58">
        <v>9.6</v>
      </c>
      <c r="N391" s="58">
        <v>9.6</v>
      </c>
      <c r="O391" s="58">
        <v>9.6</v>
      </c>
      <c r="P391" s="58">
        <v>9.6</v>
      </c>
      <c r="Q391" s="58">
        <v>9.6</v>
      </c>
      <c r="R391" s="58">
        <v>9.6</v>
      </c>
      <c r="S391" s="58">
        <v>9.6</v>
      </c>
    </row>
    <row r="392" spans="1:19" s="18" customFormat="1" ht="13">
      <c r="A392" s="26">
        <f t="shared" si="7"/>
        <v>392</v>
      </c>
      <c r="B392" s="83" t="s">
        <v>1078</v>
      </c>
      <c r="C392" s="83"/>
      <c r="D392" s="83" t="s">
        <v>1079</v>
      </c>
      <c r="E392" s="83" t="s">
        <v>661</v>
      </c>
      <c r="F392" s="83" t="s">
        <v>623</v>
      </c>
      <c r="G392" s="83" t="s">
        <v>503</v>
      </c>
      <c r="H392" s="84">
        <v>1989</v>
      </c>
      <c r="I392" s="77">
        <v>6</v>
      </c>
      <c r="J392" s="57">
        <v>6</v>
      </c>
      <c r="K392" s="57">
        <v>6</v>
      </c>
      <c r="L392" s="57">
        <v>6</v>
      </c>
      <c r="M392" s="58">
        <v>6</v>
      </c>
      <c r="N392" s="58">
        <v>6</v>
      </c>
      <c r="O392" s="58">
        <v>6</v>
      </c>
      <c r="P392" s="58">
        <v>6</v>
      </c>
      <c r="Q392" s="58">
        <v>6</v>
      </c>
      <c r="R392" s="58">
        <v>6</v>
      </c>
      <c r="S392" s="58">
        <v>6</v>
      </c>
    </row>
    <row r="393" spans="1:19" s="18" customFormat="1" ht="13">
      <c r="A393" s="26">
        <f t="shared" si="7"/>
        <v>393</v>
      </c>
      <c r="B393" s="83" t="s">
        <v>1080</v>
      </c>
      <c r="C393" s="83"/>
      <c r="D393" s="83" t="s">
        <v>129</v>
      </c>
      <c r="E393" s="83" t="s">
        <v>670</v>
      </c>
      <c r="F393" s="83" t="s">
        <v>623</v>
      </c>
      <c r="G393" s="83" t="s">
        <v>503</v>
      </c>
      <c r="H393" s="84">
        <v>1931</v>
      </c>
      <c r="I393" s="77">
        <v>4.8</v>
      </c>
      <c r="J393" s="57">
        <v>4.8</v>
      </c>
      <c r="K393" s="57">
        <v>4.8</v>
      </c>
      <c r="L393" s="57">
        <v>4.8</v>
      </c>
      <c r="M393" s="58">
        <v>4.8</v>
      </c>
      <c r="N393" s="58">
        <v>4.8</v>
      </c>
      <c r="O393" s="58">
        <v>4.8</v>
      </c>
      <c r="P393" s="58">
        <v>4.8</v>
      </c>
      <c r="Q393" s="58">
        <v>4.8</v>
      </c>
      <c r="R393" s="58">
        <v>4.8</v>
      </c>
      <c r="S393" s="58">
        <v>4.8</v>
      </c>
    </row>
    <row r="394" spans="1:19">
      <c r="A394" s="26">
        <f t="shared" si="7"/>
        <v>394</v>
      </c>
      <c r="B394" s="83" t="s">
        <v>1081</v>
      </c>
      <c r="C394" s="83"/>
      <c r="D394" s="83" t="s">
        <v>197</v>
      </c>
      <c r="E394" s="83" t="s">
        <v>668</v>
      </c>
      <c r="F394" s="83" t="s">
        <v>623</v>
      </c>
      <c r="G394" s="83" t="s">
        <v>503</v>
      </c>
      <c r="H394" s="84">
        <v>1928</v>
      </c>
      <c r="I394" s="77">
        <v>7.7</v>
      </c>
      <c r="J394" s="57">
        <v>7.7</v>
      </c>
      <c r="K394" s="57">
        <v>7.7</v>
      </c>
      <c r="L394" s="57">
        <v>7.7</v>
      </c>
      <c r="M394" s="58">
        <v>7.7</v>
      </c>
      <c r="N394" s="58">
        <v>7.7</v>
      </c>
      <c r="O394" s="58">
        <v>7.7</v>
      </c>
      <c r="P394" s="58">
        <v>7.7</v>
      </c>
      <c r="Q394" s="58">
        <v>7.7</v>
      </c>
      <c r="R394" s="58">
        <v>7.7</v>
      </c>
      <c r="S394" s="58">
        <v>7.7</v>
      </c>
    </row>
    <row r="395" spans="1:19">
      <c r="A395" s="26">
        <f t="shared" si="7"/>
        <v>395</v>
      </c>
      <c r="B395" s="83" t="s">
        <v>1082</v>
      </c>
      <c r="C395" s="83"/>
      <c r="D395" s="83" t="s">
        <v>105</v>
      </c>
      <c r="E395" s="83" t="s">
        <v>668</v>
      </c>
      <c r="F395" s="83" t="s">
        <v>623</v>
      </c>
      <c r="G395" s="83" t="s">
        <v>503</v>
      </c>
      <c r="H395" s="84">
        <v>1928</v>
      </c>
      <c r="I395" s="77">
        <v>3.6</v>
      </c>
      <c r="J395" s="57">
        <v>3.6</v>
      </c>
      <c r="K395" s="57">
        <v>3.6</v>
      </c>
      <c r="L395" s="57">
        <v>3.6</v>
      </c>
      <c r="M395" s="58">
        <v>3.6</v>
      </c>
      <c r="N395" s="58">
        <v>3.6</v>
      </c>
      <c r="O395" s="58">
        <v>3.6</v>
      </c>
      <c r="P395" s="58">
        <v>3.6</v>
      </c>
      <c r="Q395" s="58">
        <v>3.6</v>
      </c>
      <c r="R395" s="58">
        <v>3.6</v>
      </c>
      <c r="S395" s="58">
        <v>3.6</v>
      </c>
    </row>
    <row r="396" spans="1:19">
      <c r="A396" s="26">
        <f t="shared" si="7"/>
        <v>396</v>
      </c>
      <c r="B396" s="83" t="s">
        <v>1226</v>
      </c>
      <c r="C396" s="83"/>
      <c r="D396" s="83" t="s">
        <v>180</v>
      </c>
      <c r="E396" s="83" t="s">
        <v>655</v>
      </c>
      <c r="F396" s="83" t="s">
        <v>623</v>
      </c>
      <c r="G396" s="83" t="s">
        <v>501</v>
      </c>
      <c r="H396" s="84">
        <v>1991</v>
      </c>
      <c r="I396" s="77">
        <v>2.2000000000000002</v>
      </c>
      <c r="J396" s="57">
        <v>2.2000000000000002</v>
      </c>
      <c r="K396" s="57">
        <v>2.2000000000000002</v>
      </c>
      <c r="L396" s="57">
        <v>2.2000000000000002</v>
      </c>
      <c r="M396" s="58">
        <v>2.2000000000000002</v>
      </c>
      <c r="N396" s="58">
        <v>2.2000000000000002</v>
      </c>
      <c r="O396" s="58">
        <v>2.2000000000000002</v>
      </c>
      <c r="P396" s="58">
        <v>2.2000000000000002</v>
      </c>
      <c r="Q396" s="58">
        <v>2.2000000000000002</v>
      </c>
      <c r="R396" s="58">
        <v>2.2000000000000002</v>
      </c>
      <c r="S396" s="58">
        <v>2.2000000000000002</v>
      </c>
    </row>
    <row r="397" spans="1:19" ht="13">
      <c r="A397" s="26">
        <f t="shared" si="7"/>
        <v>397</v>
      </c>
      <c r="B397" s="79" t="s">
        <v>608</v>
      </c>
      <c r="C397" s="79"/>
      <c r="D397" s="79"/>
      <c r="E397" s="79"/>
      <c r="F397" s="79"/>
      <c r="G397" s="79"/>
      <c r="H397" s="80"/>
      <c r="I397" s="81">
        <f t="shared" ref="I397:R397" si="8">SUM(I368:I396)</f>
        <v>555.1</v>
      </c>
      <c r="J397" s="82">
        <f t="shared" si="8"/>
        <v>555.1</v>
      </c>
      <c r="K397" s="82">
        <f t="shared" si="8"/>
        <v>555.1</v>
      </c>
      <c r="L397" s="82">
        <f t="shared" si="8"/>
        <v>555.1</v>
      </c>
      <c r="M397" s="56">
        <f t="shared" si="8"/>
        <v>555.1</v>
      </c>
      <c r="N397" s="56">
        <f t="shared" si="8"/>
        <v>555.1</v>
      </c>
      <c r="O397" s="56">
        <f t="shared" si="8"/>
        <v>555.1</v>
      </c>
      <c r="P397" s="56">
        <f t="shared" si="8"/>
        <v>555.1</v>
      </c>
      <c r="Q397" s="56">
        <f t="shared" si="8"/>
        <v>555.1</v>
      </c>
      <c r="R397" s="56">
        <f t="shared" si="8"/>
        <v>555.1</v>
      </c>
      <c r="S397" s="56">
        <f t="shared" ref="S397" si="9">SUM(S368:S396)</f>
        <v>555.1</v>
      </c>
    </row>
    <row r="398" spans="1:19">
      <c r="A398" s="26">
        <f t="shared" si="7"/>
        <v>398</v>
      </c>
      <c r="B398" s="83" t="s">
        <v>956</v>
      </c>
      <c r="C398" s="83"/>
      <c r="D398" s="83" t="s">
        <v>767</v>
      </c>
      <c r="E398" s="83"/>
      <c r="F398" s="83"/>
      <c r="G398" s="83"/>
      <c r="H398" s="84"/>
      <c r="I398" s="77">
        <v>457.06436354871141</v>
      </c>
      <c r="J398" s="77">
        <v>457.06436354871141</v>
      </c>
      <c r="K398" s="77">
        <v>457.06436354871141</v>
      </c>
      <c r="L398" s="77">
        <v>457.06436354871141</v>
      </c>
      <c r="M398" s="77">
        <v>457.06436354871141</v>
      </c>
      <c r="N398" s="77">
        <v>457.06436354871141</v>
      </c>
      <c r="O398" s="77">
        <v>457.06436354871141</v>
      </c>
      <c r="P398" s="77">
        <v>457.06436354871141</v>
      </c>
      <c r="Q398" s="77">
        <v>457.06436354871141</v>
      </c>
      <c r="R398" s="77">
        <v>457.06436354871141</v>
      </c>
      <c r="S398" s="77">
        <v>457.06436354871141</v>
      </c>
    </row>
    <row r="399" spans="1:19" ht="13">
      <c r="A399" s="26">
        <f t="shared" si="7"/>
        <v>399</v>
      </c>
      <c r="B399" s="79"/>
      <c r="C399" s="79"/>
      <c r="D399" s="79"/>
      <c r="E399" s="79"/>
      <c r="F399" s="79"/>
      <c r="G399" s="79"/>
      <c r="H399" s="80"/>
      <c r="I399" s="81"/>
      <c r="J399" s="82"/>
      <c r="K399" s="82"/>
      <c r="L399" s="82"/>
      <c r="M399" s="56"/>
      <c r="N399" s="56"/>
      <c r="O399" s="56"/>
      <c r="P399" s="56"/>
      <c r="Q399" s="56"/>
      <c r="R399" s="56"/>
      <c r="S399" s="56"/>
    </row>
    <row r="400" spans="1:19">
      <c r="A400" s="26">
        <f t="shared" si="7"/>
        <v>400</v>
      </c>
      <c r="B400" s="83" t="s">
        <v>1227</v>
      </c>
      <c r="C400" s="83"/>
      <c r="D400" s="83" t="s">
        <v>1083</v>
      </c>
      <c r="E400" s="83"/>
      <c r="F400" s="83"/>
      <c r="G400" s="83"/>
      <c r="H400" s="84"/>
      <c r="I400" s="77">
        <v>-391</v>
      </c>
      <c r="J400" s="77">
        <v>-391</v>
      </c>
      <c r="K400" s="77">
        <v>-391</v>
      </c>
      <c r="L400" s="77">
        <v>-391</v>
      </c>
      <c r="M400" s="77">
        <v>-391</v>
      </c>
      <c r="N400" s="77">
        <v>-391</v>
      </c>
      <c r="O400" s="77">
        <v>-391</v>
      </c>
      <c r="P400" s="77">
        <v>-391</v>
      </c>
      <c r="Q400" s="77">
        <v>-391</v>
      </c>
      <c r="R400" s="77">
        <v>-391</v>
      </c>
      <c r="S400" s="77">
        <v>-391</v>
      </c>
    </row>
    <row r="401" spans="1:19">
      <c r="A401" s="26">
        <f t="shared" si="7"/>
        <v>401</v>
      </c>
      <c r="B401" s="83" t="s">
        <v>1433</v>
      </c>
      <c r="C401" s="83"/>
      <c r="D401" s="83" t="s">
        <v>1228</v>
      </c>
      <c r="E401" s="83"/>
      <c r="F401" s="83"/>
      <c r="G401" s="83"/>
      <c r="H401" s="84"/>
      <c r="I401" s="77">
        <f t="shared" ref="I401:R401" si="10">I365+I398+I400</f>
        <v>68081.764363548675</v>
      </c>
      <c r="J401" s="77">
        <f t="shared" si="10"/>
        <v>68081.764363548675</v>
      </c>
      <c r="K401" s="77">
        <f t="shared" si="10"/>
        <v>68081.764363548675</v>
      </c>
      <c r="L401" s="77">
        <f t="shared" si="10"/>
        <v>68163.264363548675</v>
      </c>
      <c r="M401" s="77">
        <f t="shared" si="10"/>
        <v>68163.264363548675</v>
      </c>
      <c r="N401" s="77">
        <f t="shared" si="10"/>
        <v>68163.264363548675</v>
      </c>
      <c r="O401" s="77">
        <f t="shared" si="10"/>
        <v>68163.264363548675</v>
      </c>
      <c r="P401" s="77">
        <f t="shared" si="10"/>
        <v>68163.264363548675</v>
      </c>
      <c r="Q401" s="77">
        <f t="shared" si="10"/>
        <v>68163.264363548675</v>
      </c>
      <c r="R401" s="77">
        <f t="shared" si="10"/>
        <v>68163.264363548675</v>
      </c>
      <c r="S401" s="77">
        <f t="shared" ref="S401" si="11">S365+S398+S400</f>
        <v>68163.264363548675</v>
      </c>
    </row>
    <row r="402" spans="1:19" ht="13">
      <c r="A402" s="26">
        <f t="shared" si="7"/>
        <v>402</v>
      </c>
      <c r="B402" s="79"/>
      <c r="C402" s="79"/>
      <c r="D402" s="79"/>
      <c r="E402" s="79"/>
      <c r="F402" s="79"/>
      <c r="G402" s="79"/>
      <c r="H402" s="80"/>
      <c r="I402" s="81"/>
      <c r="J402" s="82"/>
      <c r="K402" s="82"/>
      <c r="L402" s="82"/>
      <c r="M402" s="56"/>
      <c r="N402" s="56"/>
      <c r="O402" s="56"/>
      <c r="P402" s="56"/>
      <c r="Q402" s="56"/>
      <c r="R402" s="56"/>
      <c r="S402" s="56"/>
    </row>
    <row r="403" spans="1:19" ht="13">
      <c r="A403" s="26">
        <f t="shared" si="7"/>
        <v>403</v>
      </c>
      <c r="B403" s="79" t="s">
        <v>1229</v>
      </c>
      <c r="C403" s="79"/>
      <c r="D403" s="79"/>
      <c r="E403" s="79"/>
      <c r="F403" s="79"/>
      <c r="G403" s="79"/>
      <c r="H403" s="80"/>
      <c r="I403" s="81"/>
      <c r="J403" s="82"/>
      <c r="K403" s="82"/>
      <c r="L403" s="82"/>
      <c r="M403" s="56"/>
      <c r="N403" s="56"/>
      <c r="O403" s="56"/>
      <c r="P403" s="56"/>
      <c r="Q403" s="56"/>
      <c r="R403" s="56"/>
      <c r="S403" s="56"/>
    </row>
    <row r="404" spans="1:19">
      <c r="A404" s="26">
        <f t="shared" si="7"/>
        <v>404</v>
      </c>
      <c r="B404" s="83" t="s">
        <v>1434</v>
      </c>
      <c r="C404" s="83"/>
      <c r="D404" s="83" t="s">
        <v>1435</v>
      </c>
      <c r="E404" s="83" t="s">
        <v>802</v>
      </c>
      <c r="F404" s="83" t="s">
        <v>600</v>
      </c>
      <c r="G404" s="83" t="s">
        <v>610</v>
      </c>
      <c r="H404" s="84">
        <v>2016</v>
      </c>
      <c r="I404" s="77">
        <v>56</v>
      </c>
      <c r="J404" s="57">
        <v>56</v>
      </c>
      <c r="K404" s="57">
        <v>56</v>
      </c>
      <c r="L404" s="57">
        <v>56</v>
      </c>
      <c r="M404" s="58">
        <v>56</v>
      </c>
      <c r="N404" s="58">
        <v>56</v>
      </c>
      <c r="O404" s="58">
        <v>56</v>
      </c>
      <c r="P404" s="58">
        <v>56</v>
      </c>
      <c r="Q404" s="58">
        <v>56</v>
      </c>
      <c r="R404" s="58">
        <v>56</v>
      </c>
      <c r="S404" s="58">
        <v>56</v>
      </c>
    </row>
    <row r="405" spans="1:19">
      <c r="A405" s="26">
        <f t="shared" si="7"/>
        <v>405</v>
      </c>
      <c r="B405" s="83" t="s">
        <v>1436</v>
      </c>
      <c r="C405" s="83"/>
      <c r="D405" s="83" t="s">
        <v>1437</v>
      </c>
      <c r="E405" s="83" t="s">
        <v>802</v>
      </c>
      <c r="F405" s="83" t="s">
        <v>600</v>
      </c>
      <c r="G405" s="83" t="s">
        <v>610</v>
      </c>
      <c r="H405" s="84">
        <v>2016</v>
      </c>
      <c r="I405" s="77">
        <v>56</v>
      </c>
      <c r="J405" s="57">
        <v>56</v>
      </c>
      <c r="K405" s="57">
        <v>56</v>
      </c>
      <c r="L405" s="57">
        <v>56</v>
      </c>
      <c r="M405" s="58">
        <v>56</v>
      </c>
      <c r="N405" s="58">
        <v>56</v>
      </c>
      <c r="O405" s="58">
        <v>56</v>
      </c>
      <c r="P405" s="58">
        <v>56</v>
      </c>
      <c r="Q405" s="58">
        <v>56</v>
      </c>
      <c r="R405" s="58">
        <v>56</v>
      </c>
      <c r="S405" s="58">
        <v>56</v>
      </c>
    </row>
    <row r="406" spans="1:19">
      <c r="A406" s="26">
        <f t="shared" si="7"/>
        <v>406</v>
      </c>
      <c r="B406" s="83" t="s">
        <v>1438</v>
      </c>
      <c r="C406" s="83"/>
      <c r="D406" s="83" t="s">
        <v>1439</v>
      </c>
      <c r="E406" s="83" t="s">
        <v>802</v>
      </c>
      <c r="F406" s="83" t="s">
        <v>600</v>
      </c>
      <c r="G406" s="83" t="s">
        <v>610</v>
      </c>
      <c r="H406" s="84">
        <v>2016</v>
      </c>
      <c r="I406" s="77">
        <v>56</v>
      </c>
      <c r="J406" s="57">
        <v>56</v>
      </c>
      <c r="K406" s="57">
        <v>56</v>
      </c>
      <c r="L406" s="57">
        <v>56</v>
      </c>
      <c r="M406" s="58">
        <v>56</v>
      </c>
      <c r="N406" s="58">
        <v>56</v>
      </c>
      <c r="O406" s="58">
        <v>56</v>
      </c>
      <c r="P406" s="58">
        <v>56</v>
      </c>
      <c r="Q406" s="58">
        <v>56</v>
      </c>
      <c r="R406" s="58">
        <v>56</v>
      </c>
      <c r="S406" s="58">
        <v>56</v>
      </c>
    </row>
    <row r="407" spans="1:19">
      <c r="A407" s="26">
        <f t="shared" si="7"/>
        <v>407</v>
      </c>
      <c r="B407" s="83" t="s">
        <v>1440</v>
      </c>
      <c r="C407" s="83"/>
      <c r="D407" s="83" t="s">
        <v>1441</v>
      </c>
      <c r="E407" s="83" t="s">
        <v>802</v>
      </c>
      <c r="F407" s="83" t="s">
        <v>600</v>
      </c>
      <c r="G407" s="83" t="s">
        <v>610</v>
      </c>
      <c r="H407" s="84">
        <v>2016</v>
      </c>
      <c r="I407" s="77">
        <v>195</v>
      </c>
      <c r="J407" s="57">
        <v>195</v>
      </c>
      <c r="K407" s="57">
        <v>195</v>
      </c>
      <c r="L407" s="57">
        <v>195</v>
      </c>
      <c r="M407" s="58">
        <v>195</v>
      </c>
      <c r="N407" s="58">
        <v>195</v>
      </c>
      <c r="O407" s="58">
        <v>195</v>
      </c>
      <c r="P407" s="58">
        <v>195</v>
      </c>
      <c r="Q407" s="58">
        <v>195</v>
      </c>
      <c r="R407" s="58">
        <v>195</v>
      </c>
      <c r="S407" s="58">
        <v>195</v>
      </c>
    </row>
    <row r="408" spans="1:19">
      <c r="A408" s="26">
        <f t="shared" si="7"/>
        <v>408</v>
      </c>
      <c r="B408" s="83" t="s">
        <v>1442</v>
      </c>
      <c r="C408" s="83"/>
      <c r="D408" s="83" t="s">
        <v>1443</v>
      </c>
      <c r="E408" s="83" t="s">
        <v>802</v>
      </c>
      <c r="F408" s="83" t="s">
        <v>600</v>
      </c>
      <c r="G408" s="83" t="s">
        <v>610</v>
      </c>
      <c r="H408" s="84">
        <v>2016</v>
      </c>
      <c r="I408" s="77">
        <v>195</v>
      </c>
      <c r="J408" s="57">
        <v>195</v>
      </c>
      <c r="K408" s="57">
        <v>195</v>
      </c>
      <c r="L408" s="57">
        <v>195</v>
      </c>
      <c r="M408" s="58">
        <v>195</v>
      </c>
      <c r="N408" s="58">
        <v>195</v>
      </c>
      <c r="O408" s="58">
        <v>195</v>
      </c>
      <c r="P408" s="58">
        <v>195</v>
      </c>
      <c r="Q408" s="58">
        <v>195</v>
      </c>
      <c r="R408" s="58">
        <v>195</v>
      </c>
      <c r="S408" s="58">
        <v>195</v>
      </c>
    </row>
    <row r="409" spans="1:19">
      <c r="A409" s="26">
        <f t="shared" si="7"/>
        <v>409</v>
      </c>
      <c r="B409" s="83" t="s">
        <v>1230</v>
      </c>
      <c r="C409" s="83"/>
      <c r="D409" s="83" t="s">
        <v>336</v>
      </c>
      <c r="E409" s="83" t="s">
        <v>659</v>
      </c>
      <c r="F409" s="83" t="s">
        <v>600</v>
      </c>
      <c r="G409" s="83" t="s">
        <v>501</v>
      </c>
      <c r="H409" s="84">
        <v>2003</v>
      </c>
      <c r="I409" s="77">
        <v>178</v>
      </c>
      <c r="J409" s="57">
        <v>178</v>
      </c>
      <c r="K409" s="57">
        <v>178</v>
      </c>
      <c r="L409" s="57">
        <v>178</v>
      </c>
      <c r="M409" s="58">
        <v>178</v>
      </c>
      <c r="N409" s="58">
        <v>178</v>
      </c>
      <c r="O409" s="58">
        <v>178</v>
      </c>
      <c r="P409" s="58">
        <v>178</v>
      </c>
      <c r="Q409" s="58">
        <v>178</v>
      </c>
      <c r="R409" s="58">
        <v>178</v>
      </c>
      <c r="S409" s="58">
        <v>178</v>
      </c>
    </row>
    <row r="410" spans="1:19">
      <c r="A410" s="26">
        <f t="shared" si="7"/>
        <v>410</v>
      </c>
      <c r="B410" s="83" t="s">
        <v>1231</v>
      </c>
      <c r="C410" s="83"/>
      <c r="D410" s="83" t="s">
        <v>337</v>
      </c>
      <c r="E410" s="83" t="s">
        <v>659</v>
      </c>
      <c r="F410" s="83" t="s">
        <v>600</v>
      </c>
      <c r="G410" s="83" t="s">
        <v>501</v>
      </c>
      <c r="H410" s="84">
        <v>2003</v>
      </c>
      <c r="I410" s="77">
        <v>180</v>
      </c>
      <c r="J410" s="57">
        <v>180</v>
      </c>
      <c r="K410" s="57">
        <v>180</v>
      </c>
      <c r="L410" s="57">
        <v>180</v>
      </c>
      <c r="M410" s="58">
        <v>180</v>
      </c>
      <c r="N410" s="58">
        <v>180</v>
      </c>
      <c r="O410" s="58">
        <v>180</v>
      </c>
      <c r="P410" s="58">
        <v>180</v>
      </c>
      <c r="Q410" s="58">
        <v>180</v>
      </c>
      <c r="R410" s="58">
        <v>180</v>
      </c>
      <c r="S410" s="58">
        <v>180</v>
      </c>
    </row>
    <row r="411" spans="1:19">
      <c r="A411" s="26">
        <f t="shared" si="7"/>
        <v>411</v>
      </c>
      <c r="B411" s="83" t="s">
        <v>1232</v>
      </c>
      <c r="C411" s="83"/>
      <c r="D411" s="83" t="s">
        <v>338</v>
      </c>
      <c r="E411" s="83" t="s">
        <v>659</v>
      </c>
      <c r="F411" s="83" t="s">
        <v>600</v>
      </c>
      <c r="G411" s="83" t="s">
        <v>501</v>
      </c>
      <c r="H411" s="84">
        <v>2003</v>
      </c>
      <c r="I411" s="77">
        <v>307</v>
      </c>
      <c r="J411" s="57">
        <v>307</v>
      </c>
      <c r="K411" s="57">
        <v>307</v>
      </c>
      <c r="L411" s="57">
        <v>307</v>
      </c>
      <c r="M411" s="58">
        <v>307</v>
      </c>
      <c r="N411" s="58">
        <v>307</v>
      </c>
      <c r="O411" s="58">
        <v>307</v>
      </c>
      <c r="P411" s="58">
        <v>307</v>
      </c>
      <c r="Q411" s="58">
        <v>307</v>
      </c>
      <c r="R411" s="58">
        <v>307</v>
      </c>
      <c r="S411" s="58">
        <v>307</v>
      </c>
    </row>
    <row r="412" spans="1:19">
      <c r="A412" s="26">
        <f t="shared" si="7"/>
        <v>412</v>
      </c>
      <c r="B412" s="83" t="s">
        <v>1233</v>
      </c>
      <c r="C412" s="83"/>
      <c r="D412" s="83" t="s">
        <v>339</v>
      </c>
      <c r="E412" s="83" t="s">
        <v>659</v>
      </c>
      <c r="F412" s="83" t="s">
        <v>600</v>
      </c>
      <c r="G412" s="83" t="s">
        <v>501</v>
      </c>
      <c r="H412" s="84">
        <v>2003</v>
      </c>
      <c r="I412" s="77">
        <v>178</v>
      </c>
      <c r="J412" s="57">
        <v>178</v>
      </c>
      <c r="K412" s="57">
        <v>178</v>
      </c>
      <c r="L412" s="57">
        <v>178</v>
      </c>
      <c r="M412" s="58">
        <v>178</v>
      </c>
      <c r="N412" s="58">
        <v>178</v>
      </c>
      <c r="O412" s="58">
        <v>178</v>
      </c>
      <c r="P412" s="58">
        <v>178</v>
      </c>
      <c r="Q412" s="58">
        <v>178</v>
      </c>
      <c r="R412" s="58">
        <v>178</v>
      </c>
      <c r="S412" s="58">
        <v>178</v>
      </c>
    </row>
    <row r="413" spans="1:19">
      <c r="A413" s="26">
        <f t="shared" si="7"/>
        <v>413</v>
      </c>
      <c r="B413" s="83" t="s">
        <v>1234</v>
      </c>
      <c r="C413" s="83"/>
      <c r="D413" s="83" t="s">
        <v>340</v>
      </c>
      <c r="E413" s="83" t="s">
        <v>659</v>
      </c>
      <c r="F413" s="83" t="s">
        <v>600</v>
      </c>
      <c r="G413" s="83" t="s">
        <v>501</v>
      </c>
      <c r="H413" s="84">
        <v>2003</v>
      </c>
      <c r="I413" s="77">
        <v>180</v>
      </c>
      <c r="J413" s="57">
        <v>180</v>
      </c>
      <c r="K413" s="57">
        <v>180</v>
      </c>
      <c r="L413" s="57">
        <v>180</v>
      </c>
      <c r="M413" s="58">
        <v>180</v>
      </c>
      <c r="N413" s="58">
        <v>180</v>
      </c>
      <c r="O413" s="58">
        <v>180</v>
      </c>
      <c r="P413" s="58">
        <v>180</v>
      </c>
      <c r="Q413" s="58">
        <v>180</v>
      </c>
      <c r="R413" s="58">
        <v>180</v>
      </c>
      <c r="S413" s="58">
        <v>180</v>
      </c>
    </row>
    <row r="414" spans="1:19" s="18" customFormat="1" ht="13">
      <c r="A414" s="26">
        <f t="shared" si="7"/>
        <v>414</v>
      </c>
      <c r="B414" s="83" t="s">
        <v>1235</v>
      </c>
      <c r="C414" s="83"/>
      <c r="D414" s="83" t="s">
        <v>341</v>
      </c>
      <c r="E414" s="83" t="s">
        <v>659</v>
      </c>
      <c r="F414" s="83" t="s">
        <v>600</v>
      </c>
      <c r="G414" s="83" t="s">
        <v>501</v>
      </c>
      <c r="H414" s="84">
        <v>2003</v>
      </c>
      <c r="I414" s="77">
        <v>307</v>
      </c>
      <c r="J414" s="57">
        <v>307</v>
      </c>
      <c r="K414" s="57">
        <v>307</v>
      </c>
      <c r="L414" s="57">
        <v>307</v>
      </c>
      <c r="M414" s="58">
        <v>307</v>
      </c>
      <c r="N414" s="58">
        <v>307</v>
      </c>
      <c r="O414" s="58">
        <v>307</v>
      </c>
      <c r="P414" s="58">
        <v>307</v>
      </c>
      <c r="Q414" s="58">
        <v>307</v>
      </c>
      <c r="R414" s="58">
        <v>307</v>
      </c>
      <c r="S414" s="58">
        <v>307</v>
      </c>
    </row>
    <row r="415" spans="1:19">
      <c r="A415" s="26">
        <f t="shared" si="7"/>
        <v>415</v>
      </c>
      <c r="B415" s="83" t="s">
        <v>1236</v>
      </c>
      <c r="C415" s="83"/>
      <c r="D415" s="83" t="s">
        <v>342</v>
      </c>
      <c r="E415" s="83" t="s">
        <v>626</v>
      </c>
      <c r="F415" s="83" t="s">
        <v>600</v>
      </c>
      <c r="G415" s="83" t="s">
        <v>501</v>
      </c>
      <c r="H415" s="84">
        <v>2000</v>
      </c>
      <c r="I415" s="77">
        <v>180</v>
      </c>
      <c r="J415" s="57">
        <v>180</v>
      </c>
      <c r="K415" s="57">
        <v>180</v>
      </c>
      <c r="L415" s="57">
        <v>180</v>
      </c>
      <c r="M415" s="58">
        <v>180</v>
      </c>
      <c r="N415" s="58">
        <v>180</v>
      </c>
      <c r="O415" s="58">
        <v>180</v>
      </c>
      <c r="P415" s="58">
        <v>180</v>
      </c>
      <c r="Q415" s="58">
        <v>180</v>
      </c>
      <c r="R415" s="58">
        <v>180</v>
      </c>
      <c r="S415" s="58">
        <v>180</v>
      </c>
    </row>
    <row r="416" spans="1:19">
      <c r="A416" s="26">
        <f t="shared" si="7"/>
        <v>416</v>
      </c>
      <c r="B416" s="83" t="s">
        <v>1237</v>
      </c>
      <c r="C416" s="83"/>
      <c r="D416" s="83" t="s">
        <v>343</v>
      </c>
      <c r="E416" s="83" t="s">
        <v>626</v>
      </c>
      <c r="F416" s="83" t="s">
        <v>600</v>
      </c>
      <c r="G416" s="83" t="s">
        <v>501</v>
      </c>
      <c r="H416" s="84">
        <v>2000</v>
      </c>
      <c r="I416" s="77">
        <v>180</v>
      </c>
      <c r="J416" s="57">
        <v>180</v>
      </c>
      <c r="K416" s="57">
        <v>180</v>
      </c>
      <c r="L416" s="57">
        <v>180</v>
      </c>
      <c r="M416" s="58">
        <v>180</v>
      </c>
      <c r="N416" s="58">
        <v>180</v>
      </c>
      <c r="O416" s="58">
        <v>180</v>
      </c>
      <c r="P416" s="58">
        <v>180</v>
      </c>
      <c r="Q416" s="58">
        <v>180</v>
      </c>
      <c r="R416" s="58">
        <v>180</v>
      </c>
      <c r="S416" s="58">
        <v>180</v>
      </c>
    </row>
    <row r="417" spans="1:19" s="18" customFormat="1" ht="13">
      <c r="A417" s="26">
        <f t="shared" si="7"/>
        <v>417</v>
      </c>
      <c r="B417" s="83" t="s">
        <v>1238</v>
      </c>
      <c r="C417" s="83"/>
      <c r="D417" s="83" t="s">
        <v>344</v>
      </c>
      <c r="E417" s="83" t="s">
        <v>626</v>
      </c>
      <c r="F417" s="83" t="s">
        <v>600</v>
      </c>
      <c r="G417" s="83" t="s">
        <v>501</v>
      </c>
      <c r="H417" s="84">
        <v>2000</v>
      </c>
      <c r="I417" s="77">
        <v>180</v>
      </c>
      <c r="J417" s="57">
        <v>180</v>
      </c>
      <c r="K417" s="57">
        <v>180</v>
      </c>
      <c r="L417" s="57">
        <v>180</v>
      </c>
      <c r="M417" s="58">
        <v>180</v>
      </c>
      <c r="N417" s="58">
        <v>180</v>
      </c>
      <c r="O417" s="58">
        <v>180</v>
      </c>
      <c r="P417" s="58">
        <v>180</v>
      </c>
      <c r="Q417" s="58">
        <v>180</v>
      </c>
      <c r="R417" s="58">
        <v>180</v>
      </c>
      <c r="S417" s="58">
        <v>180</v>
      </c>
    </row>
    <row r="418" spans="1:19">
      <c r="A418" s="26">
        <f t="shared" si="7"/>
        <v>418</v>
      </c>
      <c r="B418" s="83" t="s">
        <v>1239</v>
      </c>
      <c r="C418" s="83"/>
      <c r="D418" s="83" t="s">
        <v>345</v>
      </c>
      <c r="E418" s="83" t="s">
        <v>626</v>
      </c>
      <c r="F418" s="83" t="s">
        <v>600</v>
      </c>
      <c r="G418" s="83" t="s">
        <v>501</v>
      </c>
      <c r="H418" s="84">
        <v>2000</v>
      </c>
      <c r="I418" s="77">
        <v>400</v>
      </c>
      <c r="J418" s="57">
        <v>400</v>
      </c>
      <c r="K418" s="57">
        <v>400</v>
      </c>
      <c r="L418" s="57">
        <v>400</v>
      </c>
      <c r="M418" s="58">
        <v>400</v>
      </c>
      <c r="N418" s="58">
        <v>400</v>
      </c>
      <c r="O418" s="58">
        <v>400</v>
      </c>
      <c r="P418" s="58">
        <v>400</v>
      </c>
      <c r="Q418" s="58">
        <v>400</v>
      </c>
      <c r="R418" s="58">
        <v>400</v>
      </c>
      <c r="S418" s="58">
        <v>400</v>
      </c>
    </row>
    <row r="419" spans="1:19" s="18" customFormat="1" ht="13">
      <c r="A419" s="26">
        <f t="shared" si="7"/>
        <v>419</v>
      </c>
      <c r="B419" s="83" t="s">
        <v>1240</v>
      </c>
      <c r="C419" s="83"/>
      <c r="D419" s="83" t="s">
        <v>346</v>
      </c>
      <c r="E419" s="83" t="s">
        <v>649</v>
      </c>
      <c r="F419" s="83" t="s">
        <v>600</v>
      </c>
      <c r="G419" s="83" t="s">
        <v>501</v>
      </c>
      <c r="H419" s="84">
        <v>2001</v>
      </c>
      <c r="I419" s="77">
        <v>162</v>
      </c>
      <c r="J419" s="57">
        <v>162</v>
      </c>
      <c r="K419" s="57">
        <v>162</v>
      </c>
      <c r="L419" s="57">
        <v>162</v>
      </c>
      <c r="M419" s="58">
        <v>162</v>
      </c>
      <c r="N419" s="58">
        <v>162</v>
      </c>
      <c r="O419" s="58">
        <v>162</v>
      </c>
      <c r="P419" s="58">
        <v>162</v>
      </c>
      <c r="Q419" s="58">
        <v>162</v>
      </c>
      <c r="R419" s="58">
        <v>162</v>
      </c>
      <c r="S419" s="58">
        <v>162</v>
      </c>
    </row>
    <row r="420" spans="1:19">
      <c r="A420" s="26">
        <f t="shared" si="7"/>
        <v>420</v>
      </c>
      <c r="B420" s="83" t="s">
        <v>1241</v>
      </c>
      <c r="C420" s="83"/>
      <c r="D420" s="83" t="s">
        <v>347</v>
      </c>
      <c r="E420" s="83" t="s">
        <v>649</v>
      </c>
      <c r="F420" s="83" t="s">
        <v>600</v>
      </c>
      <c r="G420" s="83" t="s">
        <v>501</v>
      </c>
      <c r="H420" s="84">
        <v>2001</v>
      </c>
      <c r="I420" s="77">
        <v>179</v>
      </c>
      <c r="J420" s="57">
        <v>179</v>
      </c>
      <c r="K420" s="57">
        <v>179</v>
      </c>
      <c r="L420" s="57">
        <v>179</v>
      </c>
      <c r="M420" s="58">
        <v>179</v>
      </c>
      <c r="N420" s="58">
        <v>179</v>
      </c>
      <c r="O420" s="58">
        <v>179</v>
      </c>
      <c r="P420" s="58">
        <v>179</v>
      </c>
      <c r="Q420" s="58">
        <v>179</v>
      </c>
      <c r="R420" s="58">
        <v>179</v>
      </c>
      <c r="S420" s="58">
        <v>179</v>
      </c>
    </row>
    <row r="421" spans="1:19">
      <c r="A421" s="26">
        <f t="shared" si="7"/>
        <v>421</v>
      </c>
      <c r="B421" s="83" t="s">
        <v>1242</v>
      </c>
      <c r="C421" s="83"/>
      <c r="D421" s="83" t="s">
        <v>348</v>
      </c>
      <c r="E421" s="83" t="s">
        <v>649</v>
      </c>
      <c r="F421" s="83" t="s">
        <v>600</v>
      </c>
      <c r="G421" s="83" t="s">
        <v>501</v>
      </c>
      <c r="H421" s="84">
        <v>2001</v>
      </c>
      <c r="I421" s="77">
        <v>178</v>
      </c>
      <c r="J421" s="57">
        <v>178</v>
      </c>
      <c r="K421" s="57">
        <v>178</v>
      </c>
      <c r="L421" s="57">
        <v>178</v>
      </c>
      <c r="M421" s="58">
        <v>178</v>
      </c>
      <c r="N421" s="58">
        <v>178</v>
      </c>
      <c r="O421" s="58">
        <v>178</v>
      </c>
      <c r="P421" s="58">
        <v>178</v>
      </c>
      <c r="Q421" s="58">
        <v>178</v>
      </c>
      <c r="R421" s="58">
        <v>178</v>
      </c>
      <c r="S421" s="58">
        <v>178</v>
      </c>
    </row>
    <row r="422" spans="1:19" s="18" customFormat="1" ht="13">
      <c r="A422" s="26">
        <f t="shared" si="7"/>
        <v>422</v>
      </c>
      <c r="B422" s="83" t="s">
        <v>1243</v>
      </c>
      <c r="C422" s="83"/>
      <c r="D422" s="83" t="s">
        <v>349</v>
      </c>
      <c r="E422" s="83" t="s">
        <v>649</v>
      </c>
      <c r="F422" s="83" t="s">
        <v>600</v>
      </c>
      <c r="G422" s="83" t="s">
        <v>501</v>
      </c>
      <c r="H422" s="84">
        <v>2001</v>
      </c>
      <c r="I422" s="77">
        <v>389</v>
      </c>
      <c r="J422" s="57">
        <v>389</v>
      </c>
      <c r="K422" s="57">
        <v>389</v>
      </c>
      <c r="L422" s="57">
        <v>389</v>
      </c>
      <c r="M422" s="58">
        <v>389</v>
      </c>
      <c r="N422" s="58">
        <v>389</v>
      </c>
      <c r="O422" s="58">
        <v>389</v>
      </c>
      <c r="P422" s="58">
        <v>389</v>
      </c>
      <c r="Q422" s="58">
        <v>389</v>
      </c>
      <c r="R422" s="58">
        <v>389</v>
      </c>
      <c r="S422" s="58">
        <v>389</v>
      </c>
    </row>
    <row r="423" spans="1:19" s="18" customFormat="1" ht="13">
      <c r="A423" s="26">
        <f t="shared" si="7"/>
        <v>423</v>
      </c>
      <c r="B423" s="79" t="s">
        <v>607</v>
      </c>
      <c r="C423" s="79"/>
      <c r="D423" s="79"/>
      <c r="E423" s="79"/>
      <c r="F423" s="79"/>
      <c r="G423" s="79"/>
      <c r="H423" s="80"/>
      <c r="I423" s="81">
        <f t="shared" ref="I423:R423" si="12">SUM(I404:I422)</f>
        <v>3736</v>
      </c>
      <c r="J423" s="82">
        <f t="shared" si="12"/>
        <v>3736</v>
      </c>
      <c r="K423" s="82">
        <f t="shared" si="12"/>
        <v>3736</v>
      </c>
      <c r="L423" s="82">
        <f t="shared" si="12"/>
        <v>3736</v>
      </c>
      <c r="M423" s="56">
        <f t="shared" si="12"/>
        <v>3736</v>
      </c>
      <c r="N423" s="56">
        <f t="shared" si="12"/>
        <v>3736</v>
      </c>
      <c r="O423" s="56">
        <f t="shared" si="12"/>
        <v>3736</v>
      </c>
      <c r="P423" s="56">
        <f t="shared" si="12"/>
        <v>3736</v>
      </c>
      <c r="Q423" s="56">
        <f t="shared" si="12"/>
        <v>3736</v>
      </c>
      <c r="R423" s="56">
        <f t="shared" si="12"/>
        <v>3736</v>
      </c>
      <c r="S423" s="56">
        <f t="shared" ref="S423" si="13">SUM(S404:S422)</f>
        <v>3736</v>
      </c>
    </row>
    <row r="424" spans="1:19" ht="13">
      <c r="A424" s="26">
        <f t="shared" si="7"/>
        <v>424</v>
      </c>
      <c r="B424" s="79"/>
      <c r="C424" s="79"/>
      <c r="D424" s="79"/>
      <c r="E424" s="79"/>
      <c r="F424" s="79"/>
      <c r="G424" s="79"/>
      <c r="H424" s="80"/>
      <c r="I424" s="81"/>
      <c r="J424" s="82"/>
      <c r="K424" s="82"/>
      <c r="L424" s="82"/>
      <c r="M424" s="56"/>
      <c r="N424" s="56"/>
      <c r="O424" s="56"/>
      <c r="P424" s="56"/>
      <c r="Q424" s="56"/>
      <c r="R424" s="56"/>
      <c r="S424" s="56"/>
    </row>
    <row r="425" spans="1:19" ht="13">
      <c r="A425" s="26">
        <f t="shared" si="7"/>
        <v>425</v>
      </c>
      <c r="B425" s="79" t="s">
        <v>540</v>
      </c>
      <c r="C425" s="79"/>
      <c r="D425" s="79"/>
      <c r="E425" s="79"/>
      <c r="F425" s="79"/>
      <c r="G425" s="79"/>
      <c r="H425" s="80"/>
      <c r="I425" s="81"/>
      <c r="J425" s="82"/>
      <c r="K425" s="82"/>
      <c r="L425" s="82"/>
      <c r="M425" s="56"/>
      <c r="N425" s="56"/>
      <c r="O425" s="56"/>
      <c r="P425" s="56"/>
      <c r="Q425" s="56"/>
      <c r="R425" s="56"/>
      <c r="S425" s="56"/>
    </row>
    <row r="426" spans="1:19">
      <c r="A426" s="26">
        <f t="shared" si="7"/>
        <v>426</v>
      </c>
      <c r="B426" s="83" t="s">
        <v>1434</v>
      </c>
      <c r="C426" s="83"/>
      <c r="D426" s="83" t="s">
        <v>1636</v>
      </c>
      <c r="E426" s="83" t="s">
        <v>802</v>
      </c>
      <c r="F426" s="83" t="s">
        <v>600</v>
      </c>
      <c r="G426" s="83" t="s">
        <v>610</v>
      </c>
      <c r="H426" s="84">
        <v>2017</v>
      </c>
      <c r="I426" s="182">
        <v>-56</v>
      </c>
      <c r="J426" s="182">
        <v>-56</v>
      </c>
      <c r="K426" s="182">
        <v>-56</v>
      </c>
      <c r="L426" s="182">
        <v>-56</v>
      </c>
      <c r="M426" s="182">
        <v>-56</v>
      </c>
      <c r="N426" s="182">
        <v>-56</v>
      </c>
      <c r="O426" s="182">
        <v>-56</v>
      </c>
      <c r="P426" s="182">
        <v>-56</v>
      </c>
      <c r="Q426" s="182">
        <v>-56</v>
      </c>
      <c r="R426" s="182">
        <v>-56</v>
      </c>
      <c r="S426" s="182">
        <v>-56</v>
      </c>
    </row>
    <row r="427" spans="1:19">
      <c r="A427" s="26">
        <f t="shared" si="7"/>
        <v>427</v>
      </c>
      <c r="B427" s="83" t="s">
        <v>1436</v>
      </c>
      <c r="C427" s="83"/>
      <c r="D427" s="83" t="s">
        <v>1637</v>
      </c>
      <c r="E427" s="83" t="s">
        <v>802</v>
      </c>
      <c r="F427" s="83" t="s">
        <v>600</v>
      </c>
      <c r="G427" s="83" t="s">
        <v>610</v>
      </c>
      <c r="H427" s="84">
        <v>2017</v>
      </c>
      <c r="I427" s="182">
        <v>-56</v>
      </c>
      <c r="J427" s="182">
        <v>-56</v>
      </c>
      <c r="K427" s="182">
        <v>-56</v>
      </c>
      <c r="L427" s="182">
        <v>-56</v>
      </c>
      <c r="M427" s="182">
        <v>-56</v>
      </c>
      <c r="N427" s="182">
        <v>-56</v>
      </c>
      <c r="O427" s="182">
        <v>-56</v>
      </c>
      <c r="P427" s="182">
        <v>-56</v>
      </c>
      <c r="Q427" s="182">
        <v>-56</v>
      </c>
      <c r="R427" s="182">
        <v>-56</v>
      </c>
      <c r="S427" s="182">
        <v>-56</v>
      </c>
    </row>
    <row r="428" spans="1:19">
      <c r="A428" s="26">
        <f t="shared" si="7"/>
        <v>428</v>
      </c>
      <c r="B428" s="83" t="s">
        <v>1438</v>
      </c>
      <c r="C428" s="83"/>
      <c r="D428" s="83" t="s">
        <v>1638</v>
      </c>
      <c r="E428" s="83" t="s">
        <v>802</v>
      </c>
      <c r="F428" s="83" t="s">
        <v>600</v>
      </c>
      <c r="G428" s="83" t="s">
        <v>610</v>
      </c>
      <c r="H428" s="84">
        <v>2017</v>
      </c>
      <c r="I428" s="182">
        <v>0</v>
      </c>
      <c r="J428" s="182">
        <v>-56</v>
      </c>
      <c r="K428" s="182">
        <v>-56</v>
      </c>
      <c r="L428" s="182">
        <v>-56</v>
      </c>
      <c r="M428" s="182">
        <v>-56</v>
      </c>
      <c r="N428" s="182">
        <v>-56</v>
      </c>
      <c r="O428" s="182">
        <v>-56</v>
      </c>
      <c r="P428" s="182">
        <v>-56</v>
      </c>
      <c r="Q428" s="182">
        <v>-56</v>
      </c>
      <c r="R428" s="182">
        <v>-56</v>
      </c>
      <c r="S428" s="182">
        <v>-56</v>
      </c>
    </row>
    <row r="429" spans="1:19">
      <c r="A429" s="26">
        <f t="shared" si="7"/>
        <v>429</v>
      </c>
      <c r="B429" s="83" t="s">
        <v>1440</v>
      </c>
      <c r="C429" s="83"/>
      <c r="D429" s="83" t="s">
        <v>1639</v>
      </c>
      <c r="E429" s="83" t="s">
        <v>802</v>
      </c>
      <c r="F429" s="83" t="s">
        <v>600</v>
      </c>
      <c r="G429" s="83" t="s">
        <v>610</v>
      </c>
      <c r="H429" s="84">
        <v>2017</v>
      </c>
      <c r="I429" s="182">
        <v>-195</v>
      </c>
      <c r="J429" s="182">
        <v>-195</v>
      </c>
      <c r="K429" s="182">
        <v>-195</v>
      </c>
      <c r="L429" s="182">
        <v>-195</v>
      </c>
      <c r="M429" s="182">
        <v>-195</v>
      </c>
      <c r="N429" s="182">
        <v>-195</v>
      </c>
      <c r="O429" s="182">
        <v>-195</v>
      </c>
      <c r="P429" s="182">
        <v>-195</v>
      </c>
      <c r="Q429" s="182">
        <v>-195</v>
      </c>
      <c r="R429" s="182">
        <v>-195</v>
      </c>
      <c r="S429" s="182">
        <v>-195</v>
      </c>
    </row>
    <row r="430" spans="1:19">
      <c r="A430" s="26">
        <f t="shared" si="7"/>
        <v>430</v>
      </c>
      <c r="B430" s="83" t="s">
        <v>1442</v>
      </c>
      <c r="C430" s="83"/>
      <c r="D430" s="83" t="s">
        <v>1640</v>
      </c>
      <c r="E430" s="83" t="s">
        <v>802</v>
      </c>
      <c r="F430" s="83" t="s">
        <v>600</v>
      </c>
      <c r="G430" s="83" t="s">
        <v>610</v>
      </c>
      <c r="H430" s="84">
        <v>2017</v>
      </c>
      <c r="I430" s="182">
        <v>-195</v>
      </c>
      <c r="J430" s="182">
        <v>-195</v>
      </c>
      <c r="K430" s="182">
        <v>-195</v>
      </c>
      <c r="L430" s="182">
        <v>-195</v>
      </c>
      <c r="M430" s="182">
        <v>-195</v>
      </c>
      <c r="N430" s="182">
        <v>-195</v>
      </c>
      <c r="O430" s="182">
        <v>-195</v>
      </c>
      <c r="P430" s="182">
        <v>-195</v>
      </c>
      <c r="Q430" s="182">
        <v>-195</v>
      </c>
      <c r="R430" s="182">
        <v>-195</v>
      </c>
      <c r="S430" s="182">
        <v>-195</v>
      </c>
    </row>
    <row r="431" spans="1:19">
      <c r="A431" s="26">
        <f t="shared" si="7"/>
        <v>431</v>
      </c>
      <c r="B431" s="83" t="s">
        <v>1641</v>
      </c>
      <c r="C431" s="83"/>
      <c r="D431" s="83" t="s">
        <v>1642</v>
      </c>
      <c r="E431" s="83" t="s">
        <v>659</v>
      </c>
      <c r="F431" s="83" t="s">
        <v>600</v>
      </c>
      <c r="G431" s="83" t="s">
        <v>501</v>
      </c>
      <c r="H431" s="84">
        <v>2016</v>
      </c>
      <c r="I431" s="182">
        <v>-300</v>
      </c>
      <c r="J431" s="182">
        <v>-300</v>
      </c>
      <c r="K431" s="182">
        <v>-300</v>
      </c>
      <c r="L431" s="182">
        <v>0</v>
      </c>
      <c r="M431" s="182">
        <v>0</v>
      </c>
      <c r="N431" s="182">
        <v>0</v>
      </c>
      <c r="O431" s="182">
        <v>0</v>
      </c>
      <c r="P431" s="182">
        <v>0</v>
      </c>
      <c r="Q431" s="182">
        <v>0</v>
      </c>
      <c r="R431" s="182">
        <v>0</v>
      </c>
      <c r="S431" s="182">
        <v>0</v>
      </c>
    </row>
    <row r="432" spans="1:19">
      <c r="A432" s="26">
        <f t="shared" si="7"/>
        <v>432</v>
      </c>
      <c r="B432" s="83" t="s">
        <v>540</v>
      </c>
      <c r="C432" s="83"/>
      <c r="D432" s="83" t="s">
        <v>786</v>
      </c>
      <c r="E432" s="83"/>
      <c r="F432" s="83"/>
      <c r="G432" s="83"/>
      <c r="H432" s="84"/>
      <c r="I432" s="77">
        <f>SUM(I426:I431)</f>
        <v>-802</v>
      </c>
      <c r="J432" s="77">
        <f t="shared" ref="J432:S432" si="14">SUM(J426:J431)</f>
        <v>-858</v>
      </c>
      <c r="K432" s="77">
        <f t="shared" si="14"/>
        <v>-858</v>
      </c>
      <c r="L432" s="77">
        <f t="shared" si="14"/>
        <v>-558</v>
      </c>
      <c r="M432" s="77">
        <f t="shared" si="14"/>
        <v>-558</v>
      </c>
      <c r="N432" s="77">
        <f t="shared" si="14"/>
        <v>-558</v>
      </c>
      <c r="O432" s="77">
        <f t="shared" si="14"/>
        <v>-558</v>
      </c>
      <c r="P432" s="77">
        <f t="shared" si="14"/>
        <v>-558</v>
      </c>
      <c r="Q432" s="77">
        <f t="shared" si="14"/>
        <v>-558</v>
      </c>
      <c r="R432" s="77">
        <f t="shared" si="14"/>
        <v>-558</v>
      </c>
      <c r="S432" s="77">
        <f t="shared" si="14"/>
        <v>-558</v>
      </c>
    </row>
    <row r="433" spans="1:19" ht="13">
      <c r="A433" s="26">
        <f t="shared" si="7"/>
        <v>433</v>
      </c>
      <c r="B433" s="79"/>
      <c r="C433" s="79"/>
      <c r="D433" s="79"/>
      <c r="E433" s="79"/>
      <c r="F433" s="79"/>
      <c r="G433" s="79"/>
      <c r="H433" s="80"/>
      <c r="I433" s="81"/>
      <c r="J433" s="82"/>
      <c r="K433" s="82"/>
      <c r="L433" s="82"/>
      <c r="M433" s="56"/>
      <c r="N433" s="56"/>
      <c r="O433" s="56"/>
      <c r="P433" s="56"/>
      <c r="Q433" s="56"/>
      <c r="R433" s="56"/>
      <c r="S433" s="185"/>
    </row>
    <row r="434" spans="1:19">
      <c r="A434" s="26">
        <f t="shared" si="7"/>
        <v>434</v>
      </c>
      <c r="B434" s="83" t="s">
        <v>1445</v>
      </c>
      <c r="C434" s="83"/>
      <c r="D434" s="83" t="s">
        <v>780</v>
      </c>
      <c r="E434" s="83"/>
      <c r="F434" s="83" t="s">
        <v>615</v>
      </c>
      <c r="G434" s="83"/>
      <c r="H434" s="84"/>
      <c r="I434" s="182">
        <v>0</v>
      </c>
      <c r="J434" s="182">
        <v>0</v>
      </c>
      <c r="K434" s="182">
        <v>0</v>
      </c>
      <c r="L434" s="182">
        <v>0</v>
      </c>
      <c r="M434" s="182">
        <v>0</v>
      </c>
      <c r="N434" s="182">
        <v>0</v>
      </c>
      <c r="O434" s="182">
        <v>0</v>
      </c>
      <c r="P434" s="182">
        <v>0</v>
      </c>
      <c r="Q434" s="182">
        <v>0</v>
      </c>
      <c r="R434" s="182">
        <v>0</v>
      </c>
      <c r="S434" s="182">
        <v>0</v>
      </c>
    </row>
    <row r="435" spans="1:19" ht="13">
      <c r="A435" s="26">
        <f t="shared" si="7"/>
        <v>435</v>
      </c>
      <c r="B435" s="79"/>
      <c r="C435" s="79"/>
      <c r="D435" s="79"/>
      <c r="E435" s="79"/>
      <c r="F435" s="79"/>
      <c r="G435" s="79"/>
      <c r="H435" s="80"/>
      <c r="I435" s="81"/>
      <c r="J435" s="82"/>
      <c r="K435" s="82"/>
      <c r="L435" s="82"/>
      <c r="M435" s="56"/>
      <c r="N435" s="56"/>
      <c r="O435" s="56"/>
      <c r="P435" s="56"/>
      <c r="Q435" s="56"/>
      <c r="R435" s="56"/>
      <c r="S435" s="185"/>
    </row>
    <row r="436" spans="1:19">
      <c r="A436" s="26">
        <f t="shared" si="7"/>
        <v>436</v>
      </c>
      <c r="B436" s="83" t="s">
        <v>957</v>
      </c>
      <c r="C436" s="83"/>
      <c r="D436" s="83" t="s">
        <v>768</v>
      </c>
      <c r="E436" s="83"/>
      <c r="F436" s="83" t="s">
        <v>600</v>
      </c>
      <c r="G436" s="83"/>
      <c r="H436" s="84"/>
      <c r="I436" s="182">
        <v>3456.2320801639089</v>
      </c>
      <c r="J436" s="182">
        <v>3456.2320801639089</v>
      </c>
      <c r="K436" s="182">
        <v>3456.2320801639089</v>
      </c>
      <c r="L436" s="182">
        <v>3456.2320801639089</v>
      </c>
      <c r="M436" s="182">
        <v>3456.2320801639089</v>
      </c>
      <c r="N436" s="182">
        <v>3456.2320801639089</v>
      </c>
      <c r="O436" s="182">
        <v>3456.2320801639089</v>
      </c>
      <c r="P436" s="182">
        <v>3456.2320801639089</v>
      </c>
      <c r="Q436" s="182">
        <v>3456.2320801639089</v>
      </c>
      <c r="R436" s="182">
        <v>3456.2320801639089</v>
      </c>
      <c r="S436" s="182">
        <v>3456.2320801639089</v>
      </c>
    </row>
    <row r="437" spans="1:19">
      <c r="A437" s="26">
        <f t="shared" si="7"/>
        <v>437</v>
      </c>
      <c r="B437" s="83" t="s">
        <v>1387</v>
      </c>
      <c r="C437" s="83"/>
      <c r="D437" s="83" t="s">
        <v>1388</v>
      </c>
      <c r="E437" s="83"/>
      <c r="F437" s="83" t="s">
        <v>600</v>
      </c>
      <c r="G437" s="83"/>
      <c r="H437" s="84"/>
      <c r="I437" s="182">
        <v>156</v>
      </c>
      <c r="J437" s="196">
        <v>120</v>
      </c>
      <c r="K437" s="196">
        <v>91</v>
      </c>
      <c r="L437" s="196">
        <v>151</v>
      </c>
      <c r="M437" s="197">
        <v>151</v>
      </c>
      <c r="N437" s="197">
        <v>141</v>
      </c>
      <c r="O437" s="197">
        <v>141</v>
      </c>
      <c r="P437" s="197">
        <v>141</v>
      </c>
      <c r="Q437" s="197">
        <v>141</v>
      </c>
      <c r="R437" s="197">
        <v>141</v>
      </c>
      <c r="S437" s="197">
        <v>141</v>
      </c>
    </row>
    <row r="438" spans="1:19" ht="13">
      <c r="A438" s="26">
        <f t="shared" si="7"/>
        <v>438</v>
      </c>
      <c r="B438" s="79"/>
      <c r="C438" s="79"/>
      <c r="D438" s="79"/>
      <c r="E438" s="79"/>
      <c r="F438" s="79"/>
      <c r="G438" s="79"/>
      <c r="H438" s="80"/>
      <c r="I438" s="81"/>
      <c r="J438" s="82"/>
      <c r="K438" s="82"/>
      <c r="L438" s="82"/>
      <c r="M438" s="56"/>
      <c r="N438" s="56"/>
      <c r="O438" s="56"/>
      <c r="P438" s="56"/>
      <c r="Q438" s="56"/>
      <c r="R438" s="56"/>
      <c r="S438" s="56"/>
    </row>
    <row r="439" spans="1:19" ht="13">
      <c r="A439" s="26">
        <f t="shared" si="7"/>
        <v>439</v>
      </c>
      <c r="B439" s="79" t="s">
        <v>1244</v>
      </c>
      <c r="C439" s="79"/>
      <c r="D439" s="79"/>
      <c r="E439" s="79"/>
      <c r="F439" s="79"/>
      <c r="G439" s="79"/>
      <c r="H439" s="80"/>
      <c r="I439" s="81"/>
      <c r="J439" s="82"/>
      <c r="K439" s="82"/>
      <c r="L439" s="82"/>
      <c r="M439" s="56"/>
      <c r="N439" s="56"/>
      <c r="O439" s="56"/>
      <c r="P439" s="56"/>
      <c r="Q439" s="56"/>
      <c r="R439" s="56"/>
      <c r="S439" s="56"/>
    </row>
    <row r="440" spans="1:19">
      <c r="A440" s="26">
        <f t="shared" si="7"/>
        <v>440</v>
      </c>
      <c r="B440" s="83" t="s">
        <v>958</v>
      </c>
      <c r="C440" s="83"/>
      <c r="D440" s="83" t="s">
        <v>494</v>
      </c>
      <c r="E440" s="83" t="s">
        <v>521</v>
      </c>
      <c r="F440" s="83" t="s">
        <v>590</v>
      </c>
      <c r="G440" s="83" t="s">
        <v>503</v>
      </c>
      <c r="H440" s="84">
        <v>2012</v>
      </c>
      <c r="I440" s="77">
        <v>99.8</v>
      </c>
      <c r="J440" s="57">
        <v>99.8</v>
      </c>
      <c r="K440" s="57">
        <v>99.8</v>
      </c>
      <c r="L440" s="57">
        <v>99.8</v>
      </c>
      <c r="M440" s="58">
        <v>99.8</v>
      </c>
      <c r="N440" s="58">
        <v>99.8</v>
      </c>
      <c r="O440" s="58">
        <v>99.8</v>
      </c>
      <c r="P440" s="58">
        <v>99.8</v>
      </c>
      <c r="Q440" s="58">
        <v>99.8</v>
      </c>
      <c r="R440" s="58">
        <v>99.8</v>
      </c>
      <c r="S440" s="58">
        <v>99.8</v>
      </c>
    </row>
    <row r="441" spans="1:19">
      <c r="A441" s="26">
        <f t="shared" si="7"/>
        <v>441</v>
      </c>
      <c r="B441" s="83" t="s">
        <v>769</v>
      </c>
      <c r="C441" s="83"/>
      <c r="D441" s="83" t="s">
        <v>350</v>
      </c>
      <c r="E441" s="83" t="s">
        <v>543</v>
      </c>
      <c r="F441" s="83" t="s">
        <v>590</v>
      </c>
      <c r="G441" s="83" t="s">
        <v>501</v>
      </c>
      <c r="H441" s="84">
        <v>2007</v>
      </c>
      <c r="I441" s="77">
        <v>120</v>
      </c>
      <c r="J441" s="57">
        <v>120</v>
      </c>
      <c r="K441" s="57">
        <v>120</v>
      </c>
      <c r="L441" s="57">
        <v>120</v>
      </c>
      <c r="M441" s="58">
        <v>120</v>
      </c>
      <c r="N441" s="58">
        <v>120</v>
      </c>
      <c r="O441" s="58">
        <v>120</v>
      </c>
      <c r="P441" s="58">
        <v>120</v>
      </c>
      <c r="Q441" s="58">
        <v>120</v>
      </c>
      <c r="R441" s="58">
        <v>120</v>
      </c>
      <c r="S441" s="58">
        <v>120</v>
      </c>
    </row>
    <row r="442" spans="1:19">
      <c r="A442" s="26">
        <f t="shared" si="7"/>
        <v>442</v>
      </c>
      <c r="B442" s="83" t="s">
        <v>583</v>
      </c>
      <c r="C442" s="83"/>
      <c r="D442" s="83" t="s">
        <v>522</v>
      </c>
      <c r="E442" s="83" t="s">
        <v>631</v>
      </c>
      <c r="F442" s="83" t="s">
        <v>590</v>
      </c>
      <c r="G442" s="83" t="s">
        <v>504</v>
      </c>
      <c r="H442" s="84">
        <v>2013</v>
      </c>
      <c r="I442" s="77">
        <v>9</v>
      </c>
      <c r="J442" s="57">
        <v>9</v>
      </c>
      <c r="K442" s="57">
        <v>9</v>
      </c>
      <c r="L442" s="57">
        <v>9</v>
      </c>
      <c r="M442" s="58">
        <v>9</v>
      </c>
      <c r="N442" s="58">
        <v>9</v>
      </c>
      <c r="O442" s="58">
        <v>9</v>
      </c>
      <c r="P442" s="58">
        <v>9</v>
      </c>
      <c r="Q442" s="58">
        <v>9</v>
      </c>
      <c r="R442" s="58">
        <v>9</v>
      </c>
      <c r="S442" s="58">
        <v>9</v>
      </c>
    </row>
    <row r="443" spans="1:19">
      <c r="A443" s="26">
        <f t="shared" si="7"/>
        <v>443</v>
      </c>
      <c r="B443" s="83" t="s">
        <v>584</v>
      </c>
      <c r="C443" s="83"/>
      <c r="D443" s="83" t="s">
        <v>523</v>
      </c>
      <c r="E443" s="83" t="s">
        <v>631</v>
      </c>
      <c r="F443" s="83" t="s">
        <v>590</v>
      </c>
      <c r="G443" s="83" t="s">
        <v>504</v>
      </c>
      <c r="H443" s="84">
        <v>2013</v>
      </c>
      <c r="I443" s="77">
        <v>126.4</v>
      </c>
      <c r="J443" s="57">
        <v>126.4</v>
      </c>
      <c r="K443" s="57">
        <v>126.4</v>
      </c>
      <c r="L443" s="57">
        <v>126.4</v>
      </c>
      <c r="M443" s="58">
        <v>126.4</v>
      </c>
      <c r="N443" s="58">
        <v>126.4</v>
      </c>
      <c r="O443" s="58">
        <v>126.4</v>
      </c>
      <c r="P443" s="58">
        <v>126.4</v>
      </c>
      <c r="Q443" s="58">
        <v>126.4</v>
      </c>
      <c r="R443" s="58">
        <v>126.4</v>
      </c>
      <c r="S443" s="58">
        <v>126.4</v>
      </c>
    </row>
    <row r="444" spans="1:19">
      <c r="A444" s="26">
        <f t="shared" si="7"/>
        <v>444</v>
      </c>
      <c r="B444" s="83" t="s">
        <v>959</v>
      </c>
      <c r="C444" s="83"/>
      <c r="D444" s="83" t="s">
        <v>485</v>
      </c>
      <c r="E444" s="83" t="s">
        <v>606</v>
      </c>
      <c r="F444" s="83" t="s">
        <v>590</v>
      </c>
      <c r="G444" s="83" t="s">
        <v>504</v>
      </c>
      <c r="H444" s="84">
        <v>2012</v>
      </c>
      <c r="I444" s="77">
        <v>150</v>
      </c>
      <c r="J444" s="57">
        <v>150</v>
      </c>
      <c r="K444" s="57">
        <v>150</v>
      </c>
      <c r="L444" s="57">
        <v>150</v>
      </c>
      <c r="M444" s="58">
        <v>150</v>
      </c>
      <c r="N444" s="58">
        <v>150</v>
      </c>
      <c r="O444" s="58">
        <v>150</v>
      </c>
      <c r="P444" s="58">
        <v>150</v>
      </c>
      <c r="Q444" s="58">
        <v>150</v>
      </c>
      <c r="R444" s="58">
        <v>150</v>
      </c>
      <c r="S444" s="58">
        <v>150</v>
      </c>
    </row>
    <row r="445" spans="1:19">
      <c r="A445" s="26">
        <f t="shared" si="7"/>
        <v>445</v>
      </c>
      <c r="B445" s="83" t="s">
        <v>1245</v>
      </c>
      <c r="C445" s="83"/>
      <c r="D445" s="83" t="s">
        <v>1246</v>
      </c>
      <c r="E445" s="83" t="s">
        <v>618</v>
      </c>
      <c r="F445" s="83" t="s">
        <v>590</v>
      </c>
      <c r="G445" s="83" t="s">
        <v>610</v>
      </c>
      <c r="H445" s="84">
        <v>2015</v>
      </c>
      <c r="I445" s="77">
        <v>149.80000000000001</v>
      </c>
      <c r="J445" s="57">
        <v>149.80000000000001</v>
      </c>
      <c r="K445" s="57">
        <v>149.80000000000001</v>
      </c>
      <c r="L445" s="57">
        <v>149.80000000000001</v>
      </c>
      <c r="M445" s="58">
        <v>149.80000000000001</v>
      </c>
      <c r="N445" s="58">
        <v>149.80000000000001</v>
      </c>
      <c r="O445" s="58">
        <v>149.80000000000001</v>
      </c>
      <c r="P445" s="58">
        <v>149.80000000000001</v>
      </c>
      <c r="Q445" s="58">
        <v>149.80000000000001</v>
      </c>
      <c r="R445" s="58">
        <v>149.80000000000001</v>
      </c>
      <c r="S445" s="58">
        <v>149.80000000000001</v>
      </c>
    </row>
    <row r="446" spans="1:19" s="177" customFormat="1">
      <c r="A446" s="26">
        <f t="shared" si="7"/>
        <v>446</v>
      </c>
      <c r="B446" s="83" t="s">
        <v>1643</v>
      </c>
      <c r="C446" s="83"/>
      <c r="D446" s="83" t="s">
        <v>1644</v>
      </c>
      <c r="E446" s="83" t="s">
        <v>1345</v>
      </c>
      <c r="F446" s="83" t="s">
        <v>590</v>
      </c>
      <c r="G446" s="83" t="s">
        <v>501</v>
      </c>
      <c r="H446" s="84">
        <v>2017</v>
      </c>
      <c r="I446" s="77">
        <v>44.9</v>
      </c>
      <c r="J446" s="57">
        <v>44.9</v>
      </c>
      <c r="K446" s="57">
        <v>44.9</v>
      </c>
      <c r="L446" s="57">
        <v>44.9</v>
      </c>
      <c r="M446" s="58">
        <v>44.9</v>
      </c>
      <c r="N446" s="58">
        <v>44.9</v>
      </c>
      <c r="O446" s="58">
        <v>44.9</v>
      </c>
      <c r="P446" s="58">
        <v>44.9</v>
      </c>
      <c r="Q446" s="58">
        <v>44.9</v>
      </c>
      <c r="R446" s="58">
        <v>44.9</v>
      </c>
      <c r="S446" s="58">
        <v>44.9</v>
      </c>
    </row>
    <row r="447" spans="1:19">
      <c r="A447" s="26">
        <f t="shared" si="7"/>
        <v>447</v>
      </c>
      <c r="B447" s="83" t="s">
        <v>1645</v>
      </c>
      <c r="C447" s="83"/>
      <c r="D447" s="83" t="s">
        <v>1646</v>
      </c>
      <c r="E447" s="83" t="s">
        <v>1345</v>
      </c>
      <c r="F447" s="83" t="s">
        <v>590</v>
      </c>
      <c r="G447" s="83" t="s">
        <v>501</v>
      </c>
      <c r="H447" s="84">
        <v>2017</v>
      </c>
      <c r="I447" s="77">
        <v>55.7</v>
      </c>
      <c r="J447" s="57">
        <v>55.7</v>
      </c>
      <c r="K447" s="57">
        <v>55.7</v>
      </c>
      <c r="L447" s="57">
        <v>55.7</v>
      </c>
      <c r="M447" s="58">
        <v>55.7</v>
      </c>
      <c r="N447" s="58">
        <v>55.7</v>
      </c>
      <c r="O447" s="58">
        <v>55.7</v>
      </c>
      <c r="P447" s="58">
        <v>55.7</v>
      </c>
      <c r="Q447" s="58">
        <v>55.7</v>
      </c>
      <c r="R447" s="58">
        <v>55.7</v>
      </c>
      <c r="S447" s="58">
        <v>55.7</v>
      </c>
    </row>
    <row r="448" spans="1:19">
      <c r="A448" s="26">
        <f t="shared" si="7"/>
        <v>448</v>
      </c>
      <c r="B448" s="83" t="s">
        <v>1247</v>
      </c>
      <c r="C448" s="83"/>
      <c r="D448" s="83" t="s">
        <v>351</v>
      </c>
      <c r="E448" s="83" t="s">
        <v>643</v>
      </c>
      <c r="F448" s="83" t="s">
        <v>590</v>
      </c>
      <c r="G448" s="83" t="s">
        <v>504</v>
      </c>
      <c r="H448" s="84">
        <v>2006</v>
      </c>
      <c r="I448" s="77">
        <v>120.6</v>
      </c>
      <c r="J448" s="57">
        <v>120.6</v>
      </c>
      <c r="K448" s="57">
        <v>120.6</v>
      </c>
      <c r="L448" s="57">
        <v>120.6</v>
      </c>
      <c r="M448" s="58">
        <v>120.6</v>
      </c>
      <c r="N448" s="58">
        <v>120.6</v>
      </c>
      <c r="O448" s="58">
        <v>120.6</v>
      </c>
      <c r="P448" s="58">
        <v>120.6</v>
      </c>
      <c r="Q448" s="58">
        <v>120.6</v>
      </c>
      <c r="R448" s="58">
        <v>120.6</v>
      </c>
      <c r="S448" s="58">
        <v>120.6</v>
      </c>
    </row>
    <row r="449" spans="1:19">
      <c r="A449" s="26">
        <f t="shared" si="7"/>
        <v>449</v>
      </c>
      <c r="B449" s="83" t="s">
        <v>1248</v>
      </c>
      <c r="C449" s="83"/>
      <c r="D449" s="83" t="s">
        <v>486</v>
      </c>
      <c r="E449" s="83" t="s">
        <v>643</v>
      </c>
      <c r="F449" s="83" t="s">
        <v>590</v>
      </c>
      <c r="G449" s="83" t="s">
        <v>504</v>
      </c>
      <c r="H449" s="84">
        <v>2007</v>
      </c>
      <c r="I449" s="77">
        <v>115.5</v>
      </c>
      <c r="J449" s="57">
        <v>115.5</v>
      </c>
      <c r="K449" s="57">
        <v>115.5</v>
      </c>
      <c r="L449" s="57">
        <v>115.5</v>
      </c>
      <c r="M449" s="58">
        <v>115.5</v>
      </c>
      <c r="N449" s="58">
        <v>115.5</v>
      </c>
      <c r="O449" s="58">
        <v>115.5</v>
      </c>
      <c r="P449" s="58">
        <v>115.5</v>
      </c>
      <c r="Q449" s="58">
        <v>115.5</v>
      </c>
      <c r="R449" s="58">
        <v>115.5</v>
      </c>
      <c r="S449" s="58">
        <v>115.5</v>
      </c>
    </row>
    <row r="450" spans="1:19">
      <c r="A450" s="26">
        <f t="shared" si="7"/>
        <v>450</v>
      </c>
      <c r="B450" s="83" t="s">
        <v>1249</v>
      </c>
      <c r="C450" s="83"/>
      <c r="D450" s="83" t="s">
        <v>487</v>
      </c>
      <c r="E450" s="83" t="s">
        <v>643</v>
      </c>
      <c r="F450" s="83" t="s">
        <v>590</v>
      </c>
      <c r="G450" s="83" t="s">
        <v>504</v>
      </c>
      <c r="H450" s="84">
        <v>2007</v>
      </c>
      <c r="I450" s="77">
        <v>117</v>
      </c>
      <c r="J450" s="57">
        <v>117</v>
      </c>
      <c r="K450" s="57">
        <v>117</v>
      </c>
      <c r="L450" s="57">
        <v>117</v>
      </c>
      <c r="M450" s="58">
        <v>117</v>
      </c>
      <c r="N450" s="58">
        <v>117</v>
      </c>
      <c r="O450" s="58">
        <v>117</v>
      </c>
      <c r="P450" s="58">
        <v>117</v>
      </c>
      <c r="Q450" s="58">
        <v>117</v>
      </c>
      <c r="R450" s="58">
        <v>117</v>
      </c>
      <c r="S450" s="58">
        <v>117</v>
      </c>
    </row>
    <row r="451" spans="1:19">
      <c r="A451" s="26">
        <f t="shared" si="7"/>
        <v>451</v>
      </c>
      <c r="B451" s="83" t="s">
        <v>1250</v>
      </c>
      <c r="C451" s="83"/>
      <c r="D451" s="83" t="s">
        <v>352</v>
      </c>
      <c r="E451" s="83" t="s">
        <v>643</v>
      </c>
      <c r="F451" s="83" t="s">
        <v>590</v>
      </c>
      <c r="G451" s="83" t="s">
        <v>504</v>
      </c>
      <c r="H451" s="84">
        <v>2008</v>
      </c>
      <c r="I451" s="77">
        <v>170.2</v>
      </c>
      <c r="J451" s="57">
        <v>170.2</v>
      </c>
      <c r="K451" s="57">
        <v>170.2</v>
      </c>
      <c r="L451" s="57">
        <v>170.2</v>
      </c>
      <c r="M451" s="58">
        <v>170.2</v>
      </c>
      <c r="N451" s="58">
        <v>170.2</v>
      </c>
      <c r="O451" s="58">
        <v>170.2</v>
      </c>
      <c r="P451" s="58">
        <v>170.2</v>
      </c>
      <c r="Q451" s="58">
        <v>170.2</v>
      </c>
      <c r="R451" s="58">
        <v>170.2</v>
      </c>
      <c r="S451" s="58">
        <v>170.2</v>
      </c>
    </row>
    <row r="452" spans="1:19">
      <c r="A452" s="26">
        <f t="shared" si="7"/>
        <v>452</v>
      </c>
      <c r="B452" s="83" t="s">
        <v>1251</v>
      </c>
      <c r="C452" s="83"/>
      <c r="D452" s="83" t="s">
        <v>353</v>
      </c>
      <c r="E452" s="83" t="s">
        <v>530</v>
      </c>
      <c r="F452" s="83" t="s">
        <v>590</v>
      </c>
      <c r="G452" s="83" t="s">
        <v>504</v>
      </c>
      <c r="H452" s="84">
        <v>2009</v>
      </c>
      <c r="I452" s="77">
        <v>88</v>
      </c>
      <c r="J452" s="57">
        <v>88</v>
      </c>
      <c r="K452" s="57">
        <v>88</v>
      </c>
      <c r="L452" s="57">
        <v>88</v>
      </c>
      <c r="M452" s="58">
        <v>88</v>
      </c>
      <c r="N452" s="58">
        <v>88</v>
      </c>
      <c r="O452" s="58">
        <v>88</v>
      </c>
      <c r="P452" s="58">
        <v>88</v>
      </c>
      <c r="Q452" s="58">
        <v>88</v>
      </c>
      <c r="R452" s="58">
        <v>88</v>
      </c>
      <c r="S452" s="58">
        <v>88</v>
      </c>
    </row>
    <row r="453" spans="1:19">
      <c r="A453" s="26">
        <f t="shared" si="7"/>
        <v>453</v>
      </c>
      <c r="B453" s="83" t="s">
        <v>1252</v>
      </c>
      <c r="C453" s="83"/>
      <c r="D453" s="83" t="s">
        <v>354</v>
      </c>
      <c r="E453" s="83" t="s">
        <v>530</v>
      </c>
      <c r="F453" s="83" t="s">
        <v>590</v>
      </c>
      <c r="G453" s="83" t="s">
        <v>504</v>
      </c>
      <c r="H453" s="84">
        <v>2009</v>
      </c>
      <c r="I453" s="77">
        <v>90</v>
      </c>
      <c r="J453" s="57">
        <v>90</v>
      </c>
      <c r="K453" s="57">
        <v>90</v>
      </c>
      <c r="L453" s="57">
        <v>90</v>
      </c>
      <c r="M453" s="58">
        <v>90</v>
      </c>
      <c r="N453" s="58">
        <v>90</v>
      </c>
      <c r="O453" s="58">
        <v>90</v>
      </c>
      <c r="P453" s="58">
        <v>90</v>
      </c>
      <c r="Q453" s="58">
        <v>90</v>
      </c>
      <c r="R453" s="58">
        <v>90</v>
      </c>
      <c r="S453" s="58">
        <v>90</v>
      </c>
    </row>
    <row r="454" spans="1:19">
      <c r="A454" s="26">
        <f t="shared" ref="A454:A517" si="15">A453+1</f>
        <v>454</v>
      </c>
      <c r="B454" s="83" t="s">
        <v>557</v>
      </c>
      <c r="C454" s="83"/>
      <c r="D454" s="83" t="s">
        <v>355</v>
      </c>
      <c r="E454" s="83" t="s">
        <v>646</v>
      </c>
      <c r="F454" s="83" t="s">
        <v>590</v>
      </c>
      <c r="G454" s="83" t="s">
        <v>504</v>
      </c>
      <c r="H454" s="84">
        <v>2004</v>
      </c>
      <c r="I454" s="77">
        <v>114</v>
      </c>
      <c r="J454" s="57">
        <v>114</v>
      </c>
      <c r="K454" s="57">
        <v>114</v>
      </c>
      <c r="L454" s="57">
        <v>114</v>
      </c>
      <c r="M454" s="58">
        <v>114</v>
      </c>
      <c r="N454" s="58">
        <v>114</v>
      </c>
      <c r="O454" s="58">
        <v>114</v>
      </c>
      <c r="P454" s="58">
        <v>114</v>
      </c>
      <c r="Q454" s="58">
        <v>114</v>
      </c>
      <c r="R454" s="58">
        <v>114</v>
      </c>
      <c r="S454" s="58">
        <v>114</v>
      </c>
    </row>
    <row r="455" spans="1:19">
      <c r="A455" s="26">
        <f t="shared" si="15"/>
        <v>455</v>
      </c>
      <c r="B455" s="83" t="s">
        <v>960</v>
      </c>
      <c r="C455" s="83"/>
      <c r="D455" s="83" t="s">
        <v>356</v>
      </c>
      <c r="E455" s="83" t="s">
        <v>640</v>
      </c>
      <c r="F455" s="83" t="s">
        <v>590</v>
      </c>
      <c r="G455" s="83" t="s">
        <v>504</v>
      </c>
      <c r="H455" s="84">
        <v>2007</v>
      </c>
      <c r="I455" s="77">
        <v>130.5</v>
      </c>
      <c r="J455" s="57">
        <v>130.5</v>
      </c>
      <c r="K455" s="57">
        <v>130.5</v>
      </c>
      <c r="L455" s="57">
        <v>130.5</v>
      </c>
      <c r="M455" s="58">
        <v>130.5</v>
      </c>
      <c r="N455" s="58">
        <v>130.5</v>
      </c>
      <c r="O455" s="58">
        <v>130.5</v>
      </c>
      <c r="P455" s="58">
        <v>130.5</v>
      </c>
      <c r="Q455" s="58">
        <v>130.5</v>
      </c>
      <c r="R455" s="58">
        <v>130.5</v>
      </c>
      <c r="S455" s="58">
        <v>130.5</v>
      </c>
    </row>
    <row r="456" spans="1:19">
      <c r="A456" s="26">
        <f t="shared" si="15"/>
        <v>456</v>
      </c>
      <c r="B456" s="83" t="s">
        <v>961</v>
      </c>
      <c r="C456" s="83"/>
      <c r="D456" s="83" t="s">
        <v>357</v>
      </c>
      <c r="E456" s="83" t="s">
        <v>640</v>
      </c>
      <c r="F456" s="83" t="s">
        <v>590</v>
      </c>
      <c r="G456" s="83" t="s">
        <v>504</v>
      </c>
      <c r="H456" s="84">
        <v>2007</v>
      </c>
      <c r="I456" s="77">
        <v>120</v>
      </c>
      <c r="J456" s="57">
        <v>120</v>
      </c>
      <c r="K456" s="57">
        <v>120</v>
      </c>
      <c r="L456" s="57">
        <v>120</v>
      </c>
      <c r="M456" s="58">
        <v>120</v>
      </c>
      <c r="N456" s="58">
        <v>120</v>
      </c>
      <c r="O456" s="58">
        <v>120</v>
      </c>
      <c r="P456" s="58">
        <v>120</v>
      </c>
      <c r="Q456" s="58">
        <v>120</v>
      </c>
      <c r="R456" s="58">
        <v>120</v>
      </c>
      <c r="S456" s="58">
        <v>120</v>
      </c>
    </row>
    <row r="457" spans="1:19">
      <c r="A457" s="26">
        <f t="shared" si="15"/>
        <v>457</v>
      </c>
      <c r="B457" s="83" t="s">
        <v>558</v>
      </c>
      <c r="C457" s="83"/>
      <c r="D457" s="83" t="s">
        <v>358</v>
      </c>
      <c r="E457" s="83" t="s">
        <v>644</v>
      </c>
      <c r="F457" s="83" t="s">
        <v>590</v>
      </c>
      <c r="G457" s="83" t="s">
        <v>504</v>
      </c>
      <c r="H457" s="84">
        <v>2007</v>
      </c>
      <c r="I457" s="77">
        <v>214.5</v>
      </c>
      <c r="J457" s="57">
        <v>214.5</v>
      </c>
      <c r="K457" s="57">
        <v>214.5</v>
      </c>
      <c r="L457" s="57">
        <v>214.5</v>
      </c>
      <c r="M457" s="58">
        <v>214.5</v>
      </c>
      <c r="N457" s="58">
        <v>214.5</v>
      </c>
      <c r="O457" s="58">
        <v>214.5</v>
      </c>
      <c r="P457" s="58">
        <v>214.5</v>
      </c>
      <c r="Q457" s="58">
        <v>214.5</v>
      </c>
      <c r="R457" s="58">
        <v>214.5</v>
      </c>
      <c r="S457" s="58">
        <v>214.5</v>
      </c>
    </row>
    <row r="458" spans="1:19">
      <c r="A458" s="26">
        <f t="shared" si="15"/>
        <v>458</v>
      </c>
      <c r="B458" s="83" t="s">
        <v>559</v>
      </c>
      <c r="C458" s="83"/>
      <c r="D458" s="83" t="s">
        <v>359</v>
      </c>
      <c r="E458" s="83" t="s">
        <v>644</v>
      </c>
      <c r="F458" s="83" t="s">
        <v>590</v>
      </c>
      <c r="G458" s="83" t="s">
        <v>504</v>
      </c>
      <c r="H458" s="84">
        <v>2008</v>
      </c>
      <c r="I458" s="77">
        <v>186</v>
      </c>
      <c r="J458" s="57">
        <v>186</v>
      </c>
      <c r="K458" s="57">
        <v>186</v>
      </c>
      <c r="L458" s="57">
        <v>186</v>
      </c>
      <c r="M458" s="58">
        <v>186</v>
      </c>
      <c r="N458" s="58">
        <v>186</v>
      </c>
      <c r="O458" s="58">
        <v>186</v>
      </c>
      <c r="P458" s="58">
        <v>186</v>
      </c>
      <c r="Q458" s="58">
        <v>186</v>
      </c>
      <c r="R458" s="58">
        <v>186</v>
      </c>
      <c r="S458" s="58">
        <v>186</v>
      </c>
    </row>
    <row r="459" spans="1:19">
      <c r="A459" s="26">
        <f t="shared" si="15"/>
        <v>459</v>
      </c>
      <c r="B459" s="83" t="s">
        <v>560</v>
      </c>
      <c r="C459" s="83"/>
      <c r="D459" s="83" t="s">
        <v>360</v>
      </c>
      <c r="E459" s="83" t="s">
        <v>644</v>
      </c>
      <c r="F459" s="83" t="s">
        <v>590</v>
      </c>
      <c r="G459" s="83" t="s">
        <v>504</v>
      </c>
      <c r="H459" s="84">
        <v>2007</v>
      </c>
      <c r="I459" s="77">
        <v>149.5</v>
      </c>
      <c r="J459" s="57">
        <v>149.5</v>
      </c>
      <c r="K459" s="57">
        <v>149.5</v>
      </c>
      <c r="L459" s="57">
        <v>149.5</v>
      </c>
      <c r="M459" s="58">
        <v>149.5</v>
      </c>
      <c r="N459" s="58">
        <v>149.5</v>
      </c>
      <c r="O459" s="58">
        <v>149.5</v>
      </c>
      <c r="P459" s="58">
        <v>149.5</v>
      </c>
      <c r="Q459" s="58">
        <v>149.5</v>
      </c>
      <c r="R459" s="58">
        <v>149.5</v>
      </c>
      <c r="S459" s="58">
        <v>149.5</v>
      </c>
    </row>
    <row r="460" spans="1:19">
      <c r="A460" s="26">
        <f t="shared" si="15"/>
        <v>460</v>
      </c>
      <c r="B460" s="83" t="s">
        <v>561</v>
      </c>
      <c r="C460" s="83"/>
      <c r="D460" s="83" t="s">
        <v>361</v>
      </c>
      <c r="E460" s="83" t="s">
        <v>1084</v>
      </c>
      <c r="F460" s="83" t="s">
        <v>590</v>
      </c>
      <c r="G460" s="83" t="s">
        <v>504</v>
      </c>
      <c r="H460" s="84">
        <v>2008</v>
      </c>
      <c r="I460" s="77">
        <v>112.5</v>
      </c>
      <c r="J460" s="57">
        <v>112.5</v>
      </c>
      <c r="K460" s="57">
        <v>112.5</v>
      </c>
      <c r="L460" s="57">
        <v>112.5</v>
      </c>
      <c r="M460" s="58">
        <v>112.5</v>
      </c>
      <c r="N460" s="58">
        <v>112.5</v>
      </c>
      <c r="O460" s="58">
        <v>112.5</v>
      </c>
      <c r="P460" s="58">
        <v>112.5</v>
      </c>
      <c r="Q460" s="58">
        <v>112.5</v>
      </c>
      <c r="R460" s="58">
        <v>112.5</v>
      </c>
      <c r="S460" s="58">
        <v>112.5</v>
      </c>
    </row>
    <row r="461" spans="1:19">
      <c r="A461" s="26">
        <f t="shared" si="15"/>
        <v>461</v>
      </c>
      <c r="B461" s="83" t="s">
        <v>1002</v>
      </c>
      <c r="C461" s="83"/>
      <c r="D461" s="83" t="s">
        <v>446</v>
      </c>
      <c r="E461" s="83" t="s">
        <v>645</v>
      </c>
      <c r="F461" s="83" t="s">
        <v>590</v>
      </c>
      <c r="G461" s="83" t="s">
        <v>503</v>
      </c>
      <c r="H461" s="84">
        <v>2010</v>
      </c>
      <c r="I461" s="77">
        <v>75</v>
      </c>
      <c r="J461" s="57">
        <v>75</v>
      </c>
      <c r="K461" s="57">
        <v>75</v>
      </c>
      <c r="L461" s="57">
        <v>75</v>
      </c>
      <c r="M461" s="58">
        <v>75</v>
      </c>
      <c r="N461" s="58">
        <v>75</v>
      </c>
      <c r="O461" s="58">
        <v>75</v>
      </c>
      <c r="P461" s="58">
        <v>75</v>
      </c>
      <c r="Q461" s="58">
        <v>75</v>
      </c>
      <c r="R461" s="58">
        <v>75</v>
      </c>
      <c r="S461" s="58">
        <v>75</v>
      </c>
    </row>
    <row r="462" spans="1:19">
      <c r="A462" s="26">
        <f t="shared" si="15"/>
        <v>462</v>
      </c>
      <c r="B462" s="83" t="s">
        <v>1003</v>
      </c>
      <c r="C462" s="83"/>
      <c r="D462" s="83" t="s">
        <v>1004</v>
      </c>
      <c r="E462" s="83" t="s">
        <v>645</v>
      </c>
      <c r="F462" s="83" t="s">
        <v>590</v>
      </c>
      <c r="G462" s="83" t="s">
        <v>503</v>
      </c>
      <c r="H462" s="84">
        <v>2010</v>
      </c>
      <c r="I462" s="77">
        <v>75</v>
      </c>
      <c r="J462" s="57">
        <v>75</v>
      </c>
      <c r="K462" s="57">
        <v>75</v>
      </c>
      <c r="L462" s="57">
        <v>75</v>
      </c>
      <c r="M462" s="58">
        <v>75</v>
      </c>
      <c r="N462" s="58">
        <v>75</v>
      </c>
      <c r="O462" s="58">
        <v>75</v>
      </c>
      <c r="P462" s="58">
        <v>75</v>
      </c>
      <c r="Q462" s="58">
        <v>75</v>
      </c>
      <c r="R462" s="58">
        <v>75</v>
      </c>
      <c r="S462" s="58">
        <v>75</v>
      </c>
    </row>
    <row r="463" spans="1:19">
      <c r="A463" s="26">
        <f t="shared" si="15"/>
        <v>463</v>
      </c>
      <c r="B463" s="83" t="s">
        <v>1253</v>
      </c>
      <c r="C463" s="83"/>
      <c r="D463" s="83" t="s">
        <v>445</v>
      </c>
      <c r="E463" s="83" t="s">
        <v>536</v>
      </c>
      <c r="F463" s="83" t="s">
        <v>590</v>
      </c>
      <c r="G463" s="83" t="s">
        <v>504</v>
      </c>
      <c r="H463" s="84">
        <v>2008</v>
      </c>
      <c r="I463" s="77">
        <v>126.5</v>
      </c>
      <c r="J463" s="57">
        <v>126.5</v>
      </c>
      <c r="K463" s="57">
        <v>126.5</v>
      </c>
      <c r="L463" s="57">
        <v>126.5</v>
      </c>
      <c r="M463" s="58">
        <v>126.5</v>
      </c>
      <c r="N463" s="58">
        <v>126.5</v>
      </c>
      <c r="O463" s="58">
        <v>126.5</v>
      </c>
      <c r="P463" s="58">
        <v>126.5</v>
      </c>
      <c r="Q463" s="58">
        <v>126.5</v>
      </c>
      <c r="R463" s="58">
        <v>126.5</v>
      </c>
      <c r="S463" s="58">
        <v>126.5</v>
      </c>
    </row>
    <row r="464" spans="1:19">
      <c r="A464" s="26">
        <f t="shared" si="15"/>
        <v>464</v>
      </c>
      <c r="B464" s="83" t="s">
        <v>1586</v>
      </c>
      <c r="C464" s="83"/>
      <c r="D464" s="83" t="s">
        <v>1584</v>
      </c>
      <c r="E464" s="83" t="s">
        <v>1647</v>
      </c>
      <c r="F464" s="83" t="s">
        <v>590</v>
      </c>
      <c r="G464" s="83" t="s">
        <v>610</v>
      </c>
      <c r="H464" s="84">
        <v>2017</v>
      </c>
      <c r="I464" s="77">
        <v>50.4</v>
      </c>
      <c r="J464" s="57">
        <v>50.4</v>
      </c>
      <c r="K464" s="57">
        <v>50.4</v>
      </c>
      <c r="L464" s="57">
        <v>50.4</v>
      </c>
      <c r="M464" s="58">
        <v>50.4</v>
      </c>
      <c r="N464" s="58">
        <v>50.4</v>
      </c>
      <c r="O464" s="58">
        <v>50.4</v>
      </c>
      <c r="P464" s="58">
        <v>50.4</v>
      </c>
      <c r="Q464" s="58">
        <v>50.4</v>
      </c>
      <c r="R464" s="58">
        <v>50.4</v>
      </c>
      <c r="S464" s="58">
        <v>50.4</v>
      </c>
    </row>
    <row r="465" spans="1:19">
      <c r="A465" s="26">
        <f t="shared" si="15"/>
        <v>465</v>
      </c>
      <c r="B465" s="83" t="s">
        <v>1648</v>
      </c>
      <c r="C465" s="83"/>
      <c r="D465" s="83" t="s">
        <v>1649</v>
      </c>
      <c r="E465" s="83" t="s">
        <v>640</v>
      </c>
      <c r="F465" s="83" t="s">
        <v>590</v>
      </c>
      <c r="G465" s="83" t="s">
        <v>504</v>
      </c>
      <c r="H465" s="84">
        <v>2017</v>
      </c>
      <c r="I465" s="77">
        <v>126.5</v>
      </c>
      <c r="J465" s="57">
        <v>126.5</v>
      </c>
      <c r="K465" s="57">
        <v>126.5</v>
      </c>
      <c r="L465" s="57">
        <v>126.5</v>
      </c>
      <c r="M465" s="58">
        <v>126.5</v>
      </c>
      <c r="N465" s="58">
        <v>126.5</v>
      </c>
      <c r="O465" s="58">
        <v>126.5</v>
      </c>
      <c r="P465" s="58">
        <v>126.5</v>
      </c>
      <c r="Q465" s="58">
        <v>126.5</v>
      </c>
      <c r="R465" s="58">
        <v>126.5</v>
      </c>
      <c r="S465" s="58">
        <v>126.5</v>
      </c>
    </row>
    <row r="466" spans="1:19">
      <c r="A466" s="26">
        <f t="shared" si="15"/>
        <v>466</v>
      </c>
      <c r="B466" s="83" t="s">
        <v>1650</v>
      </c>
      <c r="C466" s="83"/>
      <c r="D466" s="83" t="s">
        <v>1651</v>
      </c>
      <c r="E466" s="83" t="s">
        <v>640</v>
      </c>
      <c r="F466" s="83" t="s">
        <v>590</v>
      </c>
      <c r="G466" s="83" t="s">
        <v>504</v>
      </c>
      <c r="H466" s="84">
        <v>2017</v>
      </c>
      <c r="I466" s="77">
        <v>126.5</v>
      </c>
      <c r="J466" s="57">
        <v>126.5</v>
      </c>
      <c r="K466" s="57">
        <v>126.5</v>
      </c>
      <c r="L466" s="57">
        <v>126.5</v>
      </c>
      <c r="M466" s="58">
        <v>126.5</v>
      </c>
      <c r="N466" s="58">
        <v>126.5</v>
      </c>
      <c r="O466" s="58">
        <v>126.5</v>
      </c>
      <c r="P466" s="58">
        <v>126.5</v>
      </c>
      <c r="Q466" s="58">
        <v>126.5</v>
      </c>
      <c r="R466" s="58">
        <v>126.5</v>
      </c>
      <c r="S466" s="58">
        <v>126.5</v>
      </c>
    </row>
    <row r="467" spans="1:19">
      <c r="A467" s="26">
        <f t="shared" si="15"/>
        <v>467</v>
      </c>
      <c r="B467" s="83" t="s">
        <v>1254</v>
      </c>
      <c r="C467" s="83"/>
      <c r="D467" s="83" t="s">
        <v>362</v>
      </c>
      <c r="E467" s="83" t="s">
        <v>611</v>
      </c>
      <c r="F467" s="83" t="s">
        <v>590</v>
      </c>
      <c r="G467" s="83" t="s">
        <v>504</v>
      </c>
      <c r="H467" s="84">
        <v>2002</v>
      </c>
      <c r="I467" s="77">
        <v>84</v>
      </c>
      <c r="J467" s="57">
        <v>84</v>
      </c>
      <c r="K467" s="57">
        <v>84</v>
      </c>
      <c r="L467" s="57">
        <v>84</v>
      </c>
      <c r="M467" s="58">
        <v>84</v>
      </c>
      <c r="N467" s="58">
        <v>84</v>
      </c>
      <c r="O467" s="58">
        <v>84</v>
      </c>
      <c r="P467" s="58">
        <v>84</v>
      </c>
      <c r="Q467" s="58">
        <v>84</v>
      </c>
      <c r="R467" s="58">
        <v>84</v>
      </c>
      <c r="S467" s="58">
        <v>84</v>
      </c>
    </row>
    <row r="468" spans="1:19">
      <c r="A468" s="26">
        <f t="shared" si="15"/>
        <v>468</v>
      </c>
      <c r="B468" s="83" t="s">
        <v>1255</v>
      </c>
      <c r="C468" s="83"/>
      <c r="D468" s="83" t="s">
        <v>363</v>
      </c>
      <c r="E468" s="83" t="s">
        <v>611</v>
      </c>
      <c r="F468" s="83" t="s">
        <v>590</v>
      </c>
      <c r="G468" s="83" t="s">
        <v>504</v>
      </c>
      <c r="H468" s="84">
        <v>2002</v>
      </c>
      <c r="I468" s="77">
        <v>76.5</v>
      </c>
      <c r="J468" s="57">
        <v>76.5</v>
      </c>
      <c r="K468" s="57">
        <v>76.5</v>
      </c>
      <c r="L468" s="57">
        <v>76.5</v>
      </c>
      <c r="M468" s="58">
        <v>76.5</v>
      </c>
      <c r="N468" s="58">
        <v>76.5</v>
      </c>
      <c r="O468" s="58">
        <v>76.5</v>
      </c>
      <c r="P468" s="58">
        <v>76.5</v>
      </c>
      <c r="Q468" s="58">
        <v>76.5</v>
      </c>
      <c r="R468" s="58">
        <v>76.5</v>
      </c>
      <c r="S468" s="58">
        <v>76.5</v>
      </c>
    </row>
    <row r="469" spans="1:19">
      <c r="A469" s="26">
        <f t="shared" si="15"/>
        <v>469</v>
      </c>
      <c r="B469" s="83" t="s">
        <v>1446</v>
      </c>
      <c r="C469" s="83"/>
      <c r="D469" s="83" t="s">
        <v>1447</v>
      </c>
      <c r="E469" s="83" t="s">
        <v>612</v>
      </c>
      <c r="F469" s="83" t="s">
        <v>590</v>
      </c>
      <c r="G469" s="83" t="s">
        <v>610</v>
      </c>
      <c r="H469" s="84">
        <v>2016</v>
      </c>
      <c r="I469" s="77">
        <v>100.2</v>
      </c>
      <c r="J469" s="57">
        <v>100.2</v>
      </c>
      <c r="K469" s="57">
        <v>100.2</v>
      </c>
      <c r="L469" s="57">
        <v>100.2</v>
      </c>
      <c r="M469" s="58">
        <v>100.2</v>
      </c>
      <c r="N469" s="58">
        <v>100.2</v>
      </c>
      <c r="O469" s="58">
        <v>100.2</v>
      </c>
      <c r="P469" s="58">
        <v>100.2</v>
      </c>
      <c r="Q469" s="58">
        <v>100.2</v>
      </c>
      <c r="R469" s="58">
        <v>100.2</v>
      </c>
      <c r="S469" s="58">
        <v>100.2</v>
      </c>
    </row>
    <row r="470" spans="1:19">
      <c r="A470" s="26">
        <f t="shared" si="15"/>
        <v>470</v>
      </c>
      <c r="B470" s="83" t="s">
        <v>1448</v>
      </c>
      <c r="C470" s="83"/>
      <c r="D470" s="83" t="s">
        <v>1449</v>
      </c>
      <c r="E470" s="83" t="s">
        <v>612</v>
      </c>
      <c r="F470" s="83" t="s">
        <v>590</v>
      </c>
      <c r="G470" s="83" t="s">
        <v>610</v>
      </c>
      <c r="H470" s="84">
        <v>2016</v>
      </c>
      <c r="I470" s="77">
        <v>100.2</v>
      </c>
      <c r="J470" s="57">
        <v>100.2</v>
      </c>
      <c r="K470" s="57">
        <v>100.2</v>
      </c>
      <c r="L470" s="57">
        <v>100.2</v>
      </c>
      <c r="M470" s="58">
        <v>100.2</v>
      </c>
      <c r="N470" s="58">
        <v>100.2</v>
      </c>
      <c r="O470" s="58">
        <v>100.2</v>
      </c>
      <c r="P470" s="58">
        <v>100.2</v>
      </c>
      <c r="Q470" s="58">
        <v>100.2</v>
      </c>
      <c r="R470" s="58">
        <v>100.2</v>
      </c>
      <c r="S470" s="58">
        <v>100.2</v>
      </c>
    </row>
    <row r="471" spans="1:19">
      <c r="A471" s="26">
        <f t="shared" si="15"/>
        <v>471</v>
      </c>
      <c r="B471" s="83" t="s">
        <v>1085</v>
      </c>
      <c r="C471" s="83"/>
      <c r="D471" s="83" t="s">
        <v>364</v>
      </c>
      <c r="E471" s="83" t="s">
        <v>636</v>
      </c>
      <c r="F471" s="83" t="s">
        <v>590</v>
      </c>
      <c r="G471" s="83" t="s">
        <v>504</v>
      </c>
      <c r="H471" s="84">
        <v>2008</v>
      </c>
      <c r="I471" s="77">
        <v>118.7</v>
      </c>
      <c r="J471" s="57">
        <v>118.7</v>
      </c>
      <c r="K471" s="57">
        <v>118.7</v>
      </c>
      <c r="L471" s="57">
        <v>118.7</v>
      </c>
      <c r="M471" s="58">
        <v>118.7</v>
      </c>
      <c r="N471" s="58">
        <v>118.7</v>
      </c>
      <c r="O471" s="58">
        <v>118.7</v>
      </c>
      <c r="P471" s="58">
        <v>118.7</v>
      </c>
      <c r="Q471" s="58">
        <v>118.7</v>
      </c>
      <c r="R471" s="58">
        <v>118.7</v>
      </c>
      <c r="S471" s="58">
        <v>118.7</v>
      </c>
    </row>
    <row r="472" spans="1:19">
      <c r="A472" s="26">
        <f t="shared" si="15"/>
        <v>472</v>
      </c>
      <c r="B472" s="83" t="s">
        <v>1536</v>
      </c>
      <c r="C472" s="83"/>
      <c r="D472" s="83" t="s">
        <v>1582</v>
      </c>
      <c r="E472" s="83" t="s">
        <v>631</v>
      </c>
      <c r="F472" s="83" t="s">
        <v>590</v>
      </c>
      <c r="G472" s="83" t="s">
        <v>504</v>
      </c>
      <c r="H472" s="84">
        <v>2017</v>
      </c>
      <c r="I472" s="77">
        <v>98.9</v>
      </c>
      <c r="J472" s="57">
        <v>98.9</v>
      </c>
      <c r="K472" s="57">
        <v>98.9</v>
      </c>
      <c r="L472" s="57">
        <v>98.9</v>
      </c>
      <c r="M472" s="58">
        <v>98.9</v>
      </c>
      <c r="N472" s="58">
        <v>98.9</v>
      </c>
      <c r="O472" s="58">
        <v>98.9</v>
      </c>
      <c r="P472" s="58">
        <v>98.9</v>
      </c>
      <c r="Q472" s="58">
        <v>98.9</v>
      </c>
      <c r="R472" s="58">
        <v>98.9</v>
      </c>
      <c r="S472" s="58">
        <v>98.9</v>
      </c>
    </row>
    <row r="473" spans="1:19">
      <c r="A473" s="26">
        <f t="shared" si="15"/>
        <v>473</v>
      </c>
      <c r="B473" s="83" t="s">
        <v>1537</v>
      </c>
      <c r="C473" s="83"/>
      <c r="D473" s="83" t="s">
        <v>1583</v>
      </c>
      <c r="E473" s="83" t="s">
        <v>631</v>
      </c>
      <c r="F473" s="83" t="s">
        <v>590</v>
      </c>
      <c r="G473" s="83" t="s">
        <v>504</v>
      </c>
      <c r="H473" s="84">
        <v>2017</v>
      </c>
      <c r="I473" s="77">
        <v>131.1</v>
      </c>
      <c r="J473" s="57">
        <v>131.1</v>
      </c>
      <c r="K473" s="57">
        <v>131.1</v>
      </c>
      <c r="L473" s="57">
        <v>131.1</v>
      </c>
      <c r="M473" s="58">
        <v>131.1</v>
      </c>
      <c r="N473" s="58">
        <v>131.1</v>
      </c>
      <c r="O473" s="58">
        <v>131.1</v>
      </c>
      <c r="P473" s="58">
        <v>131.1</v>
      </c>
      <c r="Q473" s="58">
        <v>131.1</v>
      </c>
      <c r="R473" s="58">
        <v>131.1</v>
      </c>
      <c r="S473" s="58">
        <v>131.1</v>
      </c>
    </row>
    <row r="474" spans="1:19">
      <c r="A474" s="26">
        <f t="shared" si="15"/>
        <v>474</v>
      </c>
      <c r="B474" s="83" t="s">
        <v>1652</v>
      </c>
      <c r="C474" s="83"/>
      <c r="D474" s="83" t="s">
        <v>1653</v>
      </c>
      <c r="E474" s="83" t="s">
        <v>589</v>
      </c>
      <c r="F474" s="83" t="s">
        <v>590</v>
      </c>
      <c r="G474" s="83" t="s">
        <v>610</v>
      </c>
      <c r="H474" s="84">
        <v>2017</v>
      </c>
      <c r="I474" s="77">
        <v>163.19999999999999</v>
      </c>
      <c r="J474" s="57">
        <v>163.19999999999999</v>
      </c>
      <c r="K474" s="57">
        <v>163.19999999999999</v>
      </c>
      <c r="L474" s="57">
        <v>163.19999999999999</v>
      </c>
      <c r="M474" s="58">
        <v>163.19999999999999</v>
      </c>
      <c r="N474" s="58">
        <v>163.19999999999999</v>
      </c>
      <c r="O474" s="58">
        <v>163.19999999999999</v>
      </c>
      <c r="P474" s="58">
        <v>163.19999999999999</v>
      </c>
      <c r="Q474" s="58">
        <v>163.19999999999999</v>
      </c>
      <c r="R474" s="58">
        <v>163.19999999999999</v>
      </c>
      <c r="S474" s="58">
        <v>163.19999999999999</v>
      </c>
    </row>
    <row r="475" spans="1:19">
      <c r="A475" s="26">
        <f t="shared" si="15"/>
        <v>475</v>
      </c>
      <c r="B475" s="83" t="s">
        <v>1654</v>
      </c>
      <c r="C475" s="83"/>
      <c r="D475" s="83" t="s">
        <v>1655</v>
      </c>
      <c r="E475" s="83" t="s">
        <v>640</v>
      </c>
      <c r="F475" s="83" t="s">
        <v>590</v>
      </c>
      <c r="G475" s="83" t="s">
        <v>504</v>
      </c>
      <c r="H475" s="84">
        <v>2017</v>
      </c>
      <c r="I475" s="77">
        <v>79.8</v>
      </c>
      <c r="J475" s="57">
        <v>79.8</v>
      </c>
      <c r="K475" s="57">
        <v>79.8</v>
      </c>
      <c r="L475" s="57">
        <v>79.8</v>
      </c>
      <c r="M475" s="58">
        <v>79.8</v>
      </c>
      <c r="N475" s="58">
        <v>79.8</v>
      </c>
      <c r="O475" s="58">
        <v>79.8</v>
      </c>
      <c r="P475" s="58">
        <v>79.8</v>
      </c>
      <c r="Q475" s="58">
        <v>79.8</v>
      </c>
      <c r="R475" s="58">
        <v>79.8</v>
      </c>
      <c r="S475" s="58">
        <v>79.8</v>
      </c>
    </row>
    <row r="476" spans="1:19">
      <c r="A476" s="26">
        <f t="shared" si="15"/>
        <v>476</v>
      </c>
      <c r="B476" s="83" t="s">
        <v>1656</v>
      </c>
      <c r="C476" s="83"/>
      <c r="D476" s="83" t="s">
        <v>1657</v>
      </c>
      <c r="E476" s="83" t="s">
        <v>640</v>
      </c>
      <c r="F476" s="83" t="s">
        <v>590</v>
      </c>
      <c r="G476" s="83" t="s">
        <v>504</v>
      </c>
      <c r="H476" s="84">
        <v>2017</v>
      </c>
      <c r="I476" s="77">
        <v>75.599999999999994</v>
      </c>
      <c r="J476" s="57">
        <v>75.599999999999994</v>
      </c>
      <c r="K476" s="57">
        <v>75.599999999999994</v>
      </c>
      <c r="L476" s="57">
        <v>75.599999999999994</v>
      </c>
      <c r="M476" s="58">
        <v>75.599999999999994</v>
      </c>
      <c r="N476" s="58">
        <v>75.599999999999994</v>
      </c>
      <c r="O476" s="58">
        <v>75.599999999999994</v>
      </c>
      <c r="P476" s="58">
        <v>75.599999999999994</v>
      </c>
      <c r="Q476" s="58">
        <v>75.599999999999994</v>
      </c>
      <c r="R476" s="58">
        <v>75.599999999999994</v>
      </c>
      <c r="S476" s="58">
        <v>75.599999999999994</v>
      </c>
    </row>
    <row r="477" spans="1:19">
      <c r="A477" s="26">
        <f t="shared" si="15"/>
        <v>477</v>
      </c>
      <c r="B477" s="83" t="s">
        <v>1256</v>
      </c>
      <c r="C477" s="83"/>
      <c r="D477" s="83" t="s">
        <v>365</v>
      </c>
      <c r="E477" s="83" t="s">
        <v>619</v>
      </c>
      <c r="F477" s="83" t="s">
        <v>590</v>
      </c>
      <c r="G477" s="83" t="s">
        <v>504</v>
      </c>
      <c r="H477" s="84">
        <v>2007</v>
      </c>
      <c r="I477" s="77">
        <v>124.2</v>
      </c>
      <c r="J477" s="57">
        <v>124.2</v>
      </c>
      <c r="K477" s="57">
        <v>124.2</v>
      </c>
      <c r="L477" s="57">
        <v>124.2</v>
      </c>
      <c r="M477" s="58">
        <v>124.2</v>
      </c>
      <c r="N477" s="58">
        <v>124.2</v>
      </c>
      <c r="O477" s="58">
        <v>124.2</v>
      </c>
      <c r="P477" s="58">
        <v>124.2</v>
      </c>
      <c r="Q477" s="58">
        <v>124.2</v>
      </c>
      <c r="R477" s="58">
        <v>124.2</v>
      </c>
      <c r="S477" s="58">
        <v>124.2</v>
      </c>
    </row>
    <row r="478" spans="1:19">
      <c r="A478" s="26">
        <f t="shared" si="15"/>
        <v>478</v>
      </c>
      <c r="B478" s="83" t="s">
        <v>524</v>
      </c>
      <c r="C478" s="83"/>
      <c r="D478" s="83" t="s">
        <v>366</v>
      </c>
      <c r="E478" s="83" t="s">
        <v>644</v>
      </c>
      <c r="F478" s="83" t="s">
        <v>590</v>
      </c>
      <c r="G478" s="83" t="s">
        <v>504</v>
      </c>
      <c r="H478" s="84">
        <v>2008</v>
      </c>
      <c r="I478" s="77">
        <v>80</v>
      </c>
      <c r="J478" s="57">
        <v>80</v>
      </c>
      <c r="K478" s="57">
        <v>80</v>
      </c>
      <c r="L478" s="57">
        <v>80</v>
      </c>
      <c r="M478" s="58">
        <v>80</v>
      </c>
      <c r="N478" s="58">
        <v>80</v>
      </c>
      <c r="O478" s="58">
        <v>80</v>
      </c>
      <c r="P478" s="58">
        <v>80</v>
      </c>
      <c r="Q478" s="58">
        <v>80</v>
      </c>
      <c r="R478" s="58">
        <v>80</v>
      </c>
      <c r="S478" s="58">
        <v>80</v>
      </c>
    </row>
    <row r="479" spans="1:19">
      <c r="A479" s="26">
        <f t="shared" si="15"/>
        <v>479</v>
      </c>
      <c r="B479" s="83" t="s">
        <v>562</v>
      </c>
      <c r="C479" s="83"/>
      <c r="D479" s="83" t="s">
        <v>447</v>
      </c>
      <c r="E479" s="83" t="s">
        <v>644</v>
      </c>
      <c r="F479" s="83" t="s">
        <v>590</v>
      </c>
      <c r="G479" s="83" t="s">
        <v>504</v>
      </c>
      <c r="H479" s="84">
        <v>2010</v>
      </c>
      <c r="I479" s="77">
        <v>69.599999999999994</v>
      </c>
      <c r="J479" s="57">
        <v>69.599999999999994</v>
      </c>
      <c r="K479" s="57">
        <v>69.599999999999994</v>
      </c>
      <c r="L479" s="57">
        <v>69.599999999999994</v>
      </c>
      <c r="M479" s="58">
        <v>69.599999999999994</v>
      </c>
      <c r="N479" s="58">
        <v>69.599999999999994</v>
      </c>
      <c r="O479" s="58">
        <v>69.599999999999994</v>
      </c>
      <c r="P479" s="58">
        <v>69.599999999999994</v>
      </c>
      <c r="Q479" s="58">
        <v>69.599999999999994</v>
      </c>
      <c r="R479" s="58">
        <v>69.599999999999994</v>
      </c>
      <c r="S479" s="58">
        <v>69.599999999999994</v>
      </c>
    </row>
    <row r="480" spans="1:19">
      <c r="A480" s="26">
        <f t="shared" si="15"/>
        <v>480</v>
      </c>
      <c r="B480" s="83" t="s">
        <v>585</v>
      </c>
      <c r="C480" s="83"/>
      <c r="D480" s="83" t="s">
        <v>525</v>
      </c>
      <c r="E480" s="83" t="s">
        <v>616</v>
      </c>
      <c r="F480" s="83" t="s">
        <v>590</v>
      </c>
      <c r="G480" s="83" t="s">
        <v>501</v>
      </c>
      <c r="H480" s="84">
        <v>2014</v>
      </c>
      <c r="I480" s="77">
        <v>148.6</v>
      </c>
      <c r="J480" s="57">
        <v>148.6</v>
      </c>
      <c r="K480" s="57">
        <v>148.6</v>
      </c>
      <c r="L480" s="57">
        <v>148.6</v>
      </c>
      <c r="M480" s="58">
        <v>148.6</v>
      </c>
      <c r="N480" s="58">
        <v>148.6</v>
      </c>
      <c r="O480" s="58">
        <v>148.6</v>
      </c>
      <c r="P480" s="58">
        <v>148.6</v>
      </c>
      <c r="Q480" s="58">
        <v>148.6</v>
      </c>
      <c r="R480" s="58">
        <v>148.6</v>
      </c>
      <c r="S480" s="58">
        <v>148.6</v>
      </c>
    </row>
    <row r="481" spans="1:19">
      <c r="A481" s="26">
        <f t="shared" si="15"/>
        <v>481</v>
      </c>
      <c r="B481" s="83" t="s">
        <v>1257</v>
      </c>
      <c r="C481" s="83"/>
      <c r="D481" s="83" t="s">
        <v>1086</v>
      </c>
      <c r="E481" s="83" t="s">
        <v>612</v>
      </c>
      <c r="F481" s="83" t="s">
        <v>590</v>
      </c>
      <c r="G481" s="83" t="s">
        <v>610</v>
      </c>
      <c r="H481" s="84">
        <v>2014</v>
      </c>
      <c r="I481" s="77">
        <v>107.4</v>
      </c>
      <c r="J481" s="57">
        <v>107.4</v>
      </c>
      <c r="K481" s="57">
        <v>107.4</v>
      </c>
      <c r="L481" s="57">
        <v>107.4</v>
      </c>
      <c r="M481" s="58">
        <v>107.4</v>
      </c>
      <c r="N481" s="58">
        <v>107.4</v>
      </c>
      <c r="O481" s="58">
        <v>107.4</v>
      </c>
      <c r="P481" s="58">
        <v>107.4</v>
      </c>
      <c r="Q481" s="58">
        <v>107.4</v>
      </c>
      <c r="R481" s="58">
        <v>107.4</v>
      </c>
      <c r="S481" s="58">
        <v>107.4</v>
      </c>
    </row>
    <row r="482" spans="1:19">
      <c r="A482" s="26">
        <f t="shared" si="15"/>
        <v>482</v>
      </c>
      <c r="B482" s="83" t="s">
        <v>1258</v>
      </c>
      <c r="C482" s="83"/>
      <c r="D482" s="83" t="s">
        <v>1087</v>
      </c>
      <c r="E482" s="83" t="s">
        <v>612</v>
      </c>
      <c r="F482" s="83" t="s">
        <v>590</v>
      </c>
      <c r="G482" s="83" t="s">
        <v>610</v>
      </c>
      <c r="H482" s="84">
        <v>2014</v>
      </c>
      <c r="I482" s="77">
        <v>103.8</v>
      </c>
      <c r="J482" s="57">
        <v>103.8</v>
      </c>
      <c r="K482" s="57">
        <v>103.8</v>
      </c>
      <c r="L482" s="57">
        <v>103.8</v>
      </c>
      <c r="M482" s="58">
        <v>103.8</v>
      </c>
      <c r="N482" s="58">
        <v>103.8</v>
      </c>
      <c r="O482" s="58">
        <v>103.8</v>
      </c>
      <c r="P482" s="58">
        <v>103.8</v>
      </c>
      <c r="Q482" s="58">
        <v>103.8</v>
      </c>
      <c r="R482" s="58">
        <v>103.8</v>
      </c>
      <c r="S482" s="58">
        <v>103.8</v>
      </c>
    </row>
    <row r="483" spans="1:19">
      <c r="A483" s="26">
        <f t="shared" si="15"/>
        <v>483</v>
      </c>
      <c r="B483" s="83" t="s">
        <v>962</v>
      </c>
      <c r="C483" s="83"/>
      <c r="D483" s="83" t="s">
        <v>367</v>
      </c>
      <c r="E483" s="83" t="s">
        <v>640</v>
      </c>
      <c r="F483" s="83" t="s">
        <v>590</v>
      </c>
      <c r="G483" s="83" t="s">
        <v>504</v>
      </c>
      <c r="H483" s="84">
        <v>2003</v>
      </c>
      <c r="I483" s="77">
        <v>99</v>
      </c>
      <c r="J483" s="57">
        <v>99</v>
      </c>
      <c r="K483" s="57">
        <v>99</v>
      </c>
      <c r="L483" s="57">
        <v>99</v>
      </c>
      <c r="M483" s="58">
        <v>99</v>
      </c>
      <c r="N483" s="58">
        <v>99</v>
      </c>
      <c r="O483" s="58">
        <v>99</v>
      </c>
      <c r="P483" s="58">
        <v>99</v>
      </c>
      <c r="Q483" s="58">
        <v>99</v>
      </c>
      <c r="R483" s="58">
        <v>99</v>
      </c>
      <c r="S483" s="58">
        <v>99</v>
      </c>
    </row>
    <row r="484" spans="1:19">
      <c r="A484" s="26">
        <f t="shared" si="15"/>
        <v>484</v>
      </c>
      <c r="B484" s="83" t="s">
        <v>963</v>
      </c>
      <c r="C484" s="83"/>
      <c r="D484" s="83" t="s">
        <v>368</v>
      </c>
      <c r="E484" s="83" t="s">
        <v>640</v>
      </c>
      <c r="F484" s="83" t="s">
        <v>590</v>
      </c>
      <c r="G484" s="83" t="s">
        <v>504</v>
      </c>
      <c r="H484" s="84">
        <v>2003</v>
      </c>
      <c r="I484" s="77">
        <v>61</v>
      </c>
      <c r="J484" s="57">
        <v>61</v>
      </c>
      <c r="K484" s="57">
        <v>61</v>
      </c>
      <c r="L484" s="57">
        <v>61</v>
      </c>
      <c r="M484" s="58">
        <v>61</v>
      </c>
      <c r="N484" s="58">
        <v>61</v>
      </c>
      <c r="O484" s="58">
        <v>61</v>
      </c>
      <c r="P484" s="58">
        <v>61</v>
      </c>
      <c r="Q484" s="58">
        <v>61</v>
      </c>
      <c r="R484" s="58">
        <v>61</v>
      </c>
      <c r="S484" s="58">
        <v>61</v>
      </c>
    </row>
    <row r="485" spans="1:19">
      <c r="A485" s="26">
        <f t="shared" si="15"/>
        <v>485</v>
      </c>
      <c r="B485" s="83" t="s">
        <v>1373</v>
      </c>
      <c r="C485" s="83"/>
      <c r="D485" s="83" t="s">
        <v>1372</v>
      </c>
      <c r="E485" s="83" t="s">
        <v>1389</v>
      </c>
      <c r="F485" s="83" t="s">
        <v>590</v>
      </c>
      <c r="G485" s="83" t="s">
        <v>504</v>
      </c>
      <c r="H485" s="84">
        <v>2015</v>
      </c>
      <c r="I485" s="77">
        <v>150</v>
      </c>
      <c r="J485" s="57">
        <v>150</v>
      </c>
      <c r="K485" s="57">
        <v>150</v>
      </c>
      <c r="L485" s="57">
        <v>150</v>
      </c>
      <c r="M485" s="58">
        <v>150</v>
      </c>
      <c r="N485" s="58">
        <v>150</v>
      </c>
      <c r="O485" s="58">
        <v>150</v>
      </c>
      <c r="P485" s="58">
        <v>150</v>
      </c>
      <c r="Q485" s="58">
        <v>150</v>
      </c>
      <c r="R485" s="58">
        <v>150</v>
      </c>
      <c r="S485" s="58">
        <v>150</v>
      </c>
    </row>
    <row r="486" spans="1:19">
      <c r="A486" s="26">
        <f t="shared" si="15"/>
        <v>486</v>
      </c>
      <c r="B486" s="83" t="s">
        <v>1538</v>
      </c>
      <c r="C486" s="83"/>
      <c r="D486" s="83" t="s">
        <v>1539</v>
      </c>
      <c r="E486" s="83" t="s">
        <v>1389</v>
      </c>
      <c r="F486" s="83" t="s">
        <v>590</v>
      </c>
      <c r="G486" s="83" t="s">
        <v>504</v>
      </c>
      <c r="H486" s="84">
        <v>2015</v>
      </c>
      <c r="I486" s="77">
        <v>150</v>
      </c>
      <c r="J486" s="57">
        <v>150</v>
      </c>
      <c r="K486" s="57">
        <v>150</v>
      </c>
      <c r="L486" s="57">
        <v>150</v>
      </c>
      <c r="M486" s="58">
        <v>150</v>
      </c>
      <c r="N486" s="58">
        <v>150</v>
      </c>
      <c r="O486" s="58">
        <v>150</v>
      </c>
      <c r="P486" s="58">
        <v>150</v>
      </c>
      <c r="Q486" s="58">
        <v>150</v>
      </c>
      <c r="R486" s="58">
        <v>150</v>
      </c>
      <c r="S486" s="58">
        <v>150</v>
      </c>
    </row>
    <row r="487" spans="1:19">
      <c r="A487" s="26">
        <f t="shared" si="15"/>
        <v>487</v>
      </c>
      <c r="B487" s="83" t="s">
        <v>1107</v>
      </c>
      <c r="C487" s="83"/>
      <c r="D487" s="83" t="s">
        <v>1450</v>
      </c>
      <c r="E487" s="83" t="s">
        <v>636</v>
      </c>
      <c r="F487" s="83" t="s">
        <v>590</v>
      </c>
      <c r="G487" s="83" t="s">
        <v>504</v>
      </c>
      <c r="H487" s="84">
        <v>2016</v>
      </c>
      <c r="I487" s="77">
        <v>119.9</v>
      </c>
      <c r="J487" s="57">
        <v>119.9</v>
      </c>
      <c r="K487" s="57">
        <v>119.9</v>
      </c>
      <c r="L487" s="57">
        <v>119.9</v>
      </c>
      <c r="M487" s="58">
        <v>119.9</v>
      </c>
      <c r="N487" s="58">
        <v>119.9</v>
      </c>
      <c r="O487" s="58">
        <v>119.9</v>
      </c>
      <c r="P487" s="58">
        <v>119.9</v>
      </c>
      <c r="Q487" s="58">
        <v>119.9</v>
      </c>
      <c r="R487" s="58">
        <v>119.9</v>
      </c>
      <c r="S487" s="58">
        <v>119.9</v>
      </c>
    </row>
    <row r="488" spans="1:19">
      <c r="A488" s="26">
        <f t="shared" si="15"/>
        <v>488</v>
      </c>
      <c r="B488" s="83" t="s">
        <v>1259</v>
      </c>
      <c r="C488" s="83"/>
      <c r="D488" s="83" t="s">
        <v>371</v>
      </c>
      <c r="E488" s="83" t="s">
        <v>637</v>
      </c>
      <c r="F488" s="83" t="s">
        <v>590</v>
      </c>
      <c r="G488" s="83" t="s">
        <v>504</v>
      </c>
      <c r="H488" s="84">
        <v>2008</v>
      </c>
      <c r="I488" s="77">
        <v>163.5</v>
      </c>
      <c r="J488" s="57">
        <v>163.5</v>
      </c>
      <c r="K488" s="57">
        <v>163.5</v>
      </c>
      <c r="L488" s="57">
        <v>163.5</v>
      </c>
      <c r="M488" s="58">
        <v>163.5</v>
      </c>
      <c r="N488" s="58">
        <v>163.5</v>
      </c>
      <c r="O488" s="58">
        <v>163.5</v>
      </c>
      <c r="P488" s="58">
        <v>163.5</v>
      </c>
      <c r="Q488" s="58">
        <v>163.5</v>
      </c>
      <c r="R488" s="58">
        <v>163.5</v>
      </c>
      <c r="S488" s="58">
        <v>163.5</v>
      </c>
    </row>
    <row r="489" spans="1:19">
      <c r="A489" s="26">
        <f t="shared" si="15"/>
        <v>489</v>
      </c>
      <c r="B489" s="83" t="s">
        <v>1260</v>
      </c>
      <c r="C489" s="83"/>
      <c r="D489" s="83" t="s">
        <v>1261</v>
      </c>
      <c r="E489" s="83" t="s">
        <v>989</v>
      </c>
      <c r="F489" s="83" t="s">
        <v>590</v>
      </c>
      <c r="G489" s="83" t="s">
        <v>610</v>
      </c>
      <c r="H489" s="84">
        <v>2015</v>
      </c>
      <c r="I489" s="77">
        <v>99.9</v>
      </c>
      <c r="J489" s="57">
        <v>99.9</v>
      </c>
      <c r="K489" s="57">
        <v>99.9</v>
      </c>
      <c r="L489" s="57">
        <v>99.9</v>
      </c>
      <c r="M489" s="58">
        <v>99.9</v>
      </c>
      <c r="N489" s="58">
        <v>99.9</v>
      </c>
      <c r="O489" s="58">
        <v>99.9</v>
      </c>
      <c r="P489" s="58">
        <v>99.9</v>
      </c>
      <c r="Q489" s="58">
        <v>99.9</v>
      </c>
      <c r="R489" s="58">
        <v>99.9</v>
      </c>
      <c r="S489" s="58">
        <v>99.9</v>
      </c>
    </row>
    <row r="490" spans="1:19">
      <c r="A490" s="26">
        <f t="shared" si="15"/>
        <v>490</v>
      </c>
      <c r="B490" s="83" t="s">
        <v>1262</v>
      </c>
      <c r="C490" s="83"/>
      <c r="D490" s="83" t="s">
        <v>1263</v>
      </c>
      <c r="E490" s="83" t="s">
        <v>989</v>
      </c>
      <c r="F490" s="83" t="s">
        <v>590</v>
      </c>
      <c r="G490" s="83" t="s">
        <v>610</v>
      </c>
      <c r="H490" s="84">
        <v>2015</v>
      </c>
      <c r="I490" s="77">
        <v>100</v>
      </c>
      <c r="J490" s="57">
        <v>100</v>
      </c>
      <c r="K490" s="57">
        <v>100</v>
      </c>
      <c r="L490" s="57">
        <v>100</v>
      </c>
      <c r="M490" s="58">
        <v>100</v>
      </c>
      <c r="N490" s="58">
        <v>100</v>
      </c>
      <c r="O490" s="58">
        <v>100</v>
      </c>
      <c r="P490" s="58">
        <v>100</v>
      </c>
      <c r="Q490" s="58">
        <v>100</v>
      </c>
      <c r="R490" s="58">
        <v>100</v>
      </c>
      <c r="S490" s="58">
        <v>100</v>
      </c>
    </row>
    <row r="491" spans="1:19">
      <c r="A491" s="26">
        <f t="shared" si="15"/>
        <v>491</v>
      </c>
      <c r="B491" s="83" t="s">
        <v>1540</v>
      </c>
      <c r="C491" s="83"/>
      <c r="D491" s="83" t="s">
        <v>1541</v>
      </c>
      <c r="E491" s="83" t="s">
        <v>688</v>
      </c>
      <c r="F491" s="83" t="s">
        <v>590</v>
      </c>
      <c r="G491" s="83" t="s">
        <v>503</v>
      </c>
      <c r="H491" s="84">
        <v>2016</v>
      </c>
      <c r="I491" s="77">
        <v>52</v>
      </c>
      <c r="J491" s="57">
        <v>52</v>
      </c>
      <c r="K491" s="57">
        <v>52</v>
      </c>
      <c r="L491" s="57">
        <v>52</v>
      </c>
      <c r="M491" s="58">
        <v>52</v>
      </c>
      <c r="N491" s="58">
        <v>52</v>
      </c>
      <c r="O491" s="58">
        <v>52</v>
      </c>
      <c r="P491" s="58">
        <v>52</v>
      </c>
      <c r="Q491" s="58">
        <v>52</v>
      </c>
      <c r="R491" s="58">
        <v>52</v>
      </c>
      <c r="S491" s="58">
        <v>52</v>
      </c>
    </row>
    <row r="492" spans="1:19">
      <c r="A492" s="26">
        <f t="shared" si="15"/>
        <v>492</v>
      </c>
      <c r="B492" s="83" t="s">
        <v>1542</v>
      </c>
      <c r="C492" s="83"/>
      <c r="D492" s="83" t="s">
        <v>1543</v>
      </c>
      <c r="E492" s="83" t="s">
        <v>688</v>
      </c>
      <c r="F492" s="83" t="s">
        <v>590</v>
      </c>
      <c r="G492" s="83" t="s">
        <v>503</v>
      </c>
      <c r="H492" s="84">
        <v>2016</v>
      </c>
      <c r="I492" s="77">
        <v>98</v>
      </c>
      <c r="J492" s="57">
        <v>98</v>
      </c>
      <c r="K492" s="57">
        <v>98</v>
      </c>
      <c r="L492" s="57">
        <v>98</v>
      </c>
      <c r="M492" s="58">
        <v>98</v>
      </c>
      <c r="N492" s="58">
        <v>98</v>
      </c>
      <c r="O492" s="58">
        <v>98</v>
      </c>
      <c r="P492" s="58">
        <v>98</v>
      </c>
      <c r="Q492" s="58">
        <v>98</v>
      </c>
      <c r="R492" s="58">
        <v>98</v>
      </c>
      <c r="S492" s="58">
        <v>98</v>
      </c>
    </row>
    <row r="493" spans="1:19">
      <c r="A493" s="26">
        <f t="shared" si="15"/>
        <v>493</v>
      </c>
      <c r="B493" s="83" t="s">
        <v>1544</v>
      </c>
      <c r="C493" s="83"/>
      <c r="D493" s="83" t="s">
        <v>1545</v>
      </c>
      <c r="E493" s="83" t="s">
        <v>688</v>
      </c>
      <c r="F493" s="83" t="s">
        <v>590</v>
      </c>
      <c r="G493" s="83" t="s">
        <v>503</v>
      </c>
      <c r="H493" s="84">
        <v>2016</v>
      </c>
      <c r="I493" s="77">
        <v>100</v>
      </c>
      <c r="J493" s="57">
        <v>100</v>
      </c>
      <c r="K493" s="57">
        <v>100</v>
      </c>
      <c r="L493" s="57">
        <v>100</v>
      </c>
      <c r="M493" s="58">
        <v>100</v>
      </c>
      <c r="N493" s="58">
        <v>100</v>
      </c>
      <c r="O493" s="58">
        <v>100</v>
      </c>
      <c r="P493" s="58">
        <v>100</v>
      </c>
      <c r="Q493" s="58">
        <v>100</v>
      </c>
      <c r="R493" s="58">
        <v>100</v>
      </c>
      <c r="S493" s="58">
        <v>100</v>
      </c>
    </row>
    <row r="494" spans="1:19">
      <c r="A494" s="26">
        <f t="shared" si="15"/>
        <v>494</v>
      </c>
      <c r="B494" s="83" t="s">
        <v>1546</v>
      </c>
      <c r="C494" s="83"/>
      <c r="D494" s="83" t="s">
        <v>1547</v>
      </c>
      <c r="E494" s="83" t="s">
        <v>1343</v>
      </c>
      <c r="F494" s="83" t="s">
        <v>590</v>
      </c>
      <c r="G494" s="83" t="s">
        <v>504</v>
      </c>
      <c r="H494" s="84">
        <v>2017</v>
      </c>
      <c r="I494" s="77">
        <v>131.1</v>
      </c>
      <c r="J494" s="57">
        <v>131.1</v>
      </c>
      <c r="K494" s="57">
        <v>131.1</v>
      </c>
      <c r="L494" s="57">
        <v>131.1</v>
      </c>
      <c r="M494" s="58">
        <v>131.1</v>
      </c>
      <c r="N494" s="58">
        <v>131.1</v>
      </c>
      <c r="O494" s="58">
        <v>131.1</v>
      </c>
      <c r="P494" s="58">
        <v>131.1</v>
      </c>
      <c r="Q494" s="58">
        <v>131.1</v>
      </c>
      <c r="R494" s="58">
        <v>131.1</v>
      </c>
      <c r="S494" s="58">
        <v>131.1</v>
      </c>
    </row>
    <row r="495" spans="1:19">
      <c r="A495" s="26">
        <f t="shared" si="15"/>
        <v>495</v>
      </c>
      <c r="B495" s="83" t="s">
        <v>1548</v>
      </c>
      <c r="C495" s="83"/>
      <c r="D495" s="83" t="s">
        <v>1549</v>
      </c>
      <c r="E495" s="83" t="s">
        <v>1343</v>
      </c>
      <c r="F495" s="83" t="s">
        <v>590</v>
      </c>
      <c r="G495" s="83" t="s">
        <v>504</v>
      </c>
      <c r="H495" s="84">
        <v>2017</v>
      </c>
      <c r="I495" s="77">
        <v>98.9</v>
      </c>
      <c r="J495" s="57">
        <v>98.9</v>
      </c>
      <c r="K495" s="57">
        <v>98.9</v>
      </c>
      <c r="L495" s="57">
        <v>98.9</v>
      </c>
      <c r="M495" s="58">
        <v>98.9</v>
      </c>
      <c r="N495" s="58">
        <v>98.9</v>
      </c>
      <c r="O495" s="58">
        <v>98.9</v>
      </c>
      <c r="P495" s="58">
        <v>98.9</v>
      </c>
      <c r="Q495" s="58">
        <v>98.9</v>
      </c>
      <c r="R495" s="58">
        <v>98.9</v>
      </c>
      <c r="S495" s="58">
        <v>98.9</v>
      </c>
    </row>
    <row r="496" spans="1:19">
      <c r="A496" s="26">
        <f t="shared" si="15"/>
        <v>496</v>
      </c>
      <c r="B496" s="83" t="s">
        <v>566</v>
      </c>
      <c r="C496" s="83"/>
      <c r="D496" s="83" t="s">
        <v>372</v>
      </c>
      <c r="E496" s="83" t="s">
        <v>643</v>
      </c>
      <c r="F496" s="83" t="s">
        <v>590</v>
      </c>
      <c r="G496" s="83" t="s">
        <v>504</v>
      </c>
      <c r="H496" s="84">
        <v>2005</v>
      </c>
      <c r="I496" s="77">
        <v>206.6</v>
      </c>
      <c r="J496" s="57">
        <v>206.6</v>
      </c>
      <c r="K496" s="57">
        <v>206.6</v>
      </c>
      <c r="L496" s="57">
        <v>206.6</v>
      </c>
      <c r="M496" s="58">
        <v>206.6</v>
      </c>
      <c r="N496" s="58">
        <v>206.6</v>
      </c>
      <c r="O496" s="58">
        <v>206.6</v>
      </c>
      <c r="P496" s="58">
        <v>206.6</v>
      </c>
      <c r="Q496" s="58">
        <v>206.6</v>
      </c>
      <c r="R496" s="58">
        <v>206.6</v>
      </c>
      <c r="S496" s="58">
        <v>206.6</v>
      </c>
    </row>
    <row r="497" spans="1:19">
      <c r="A497" s="26">
        <f t="shared" si="15"/>
        <v>497</v>
      </c>
      <c r="B497" s="83" t="s">
        <v>567</v>
      </c>
      <c r="C497" s="83"/>
      <c r="D497" s="83" t="s">
        <v>375</v>
      </c>
      <c r="E497" s="83" t="s">
        <v>643</v>
      </c>
      <c r="F497" s="83" t="s">
        <v>590</v>
      </c>
      <c r="G497" s="83" t="s">
        <v>504</v>
      </c>
      <c r="H497" s="84">
        <v>2006</v>
      </c>
      <c r="I497" s="77">
        <v>158</v>
      </c>
      <c r="J497" s="57">
        <v>158</v>
      </c>
      <c r="K497" s="57">
        <v>158</v>
      </c>
      <c r="L497" s="57">
        <v>158</v>
      </c>
      <c r="M497" s="58">
        <v>158</v>
      </c>
      <c r="N497" s="58">
        <v>158</v>
      </c>
      <c r="O497" s="58">
        <v>158</v>
      </c>
      <c r="P497" s="58">
        <v>158</v>
      </c>
      <c r="Q497" s="58">
        <v>158</v>
      </c>
      <c r="R497" s="58">
        <v>158</v>
      </c>
      <c r="S497" s="58">
        <v>158</v>
      </c>
    </row>
    <row r="498" spans="1:19">
      <c r="A498" s="26">
        <f t="shared" si="15"/>
        <v>498</v>
      </c>
      <c r="B498" s="83" t="s">
        <v>568</v>
      </c>
      <c r="C498" s="83"/>
      <c r="D498" s="83" t="s">
        <v>374</v>
      </c>
      <c r="E498" s="83" t="s">
        <v>643</v>
      </c>
      <c r="F498" s="83" t="s">
        <v>590</v>
      </c>
      <c r="G498" s="83" t="s">
        <v>504</v>
      </c>
      <c r="H498" s="84">
        <v>2006</v>
      </c>
      <c r="I498" s="77">
        <v>223.5</v>
      </c>
      <c r="J498" s="57">
        <v>223.5</v>
      </c>
      <c r="K498" s="57">
        <v>223.5</v>
      </c>
      <c r="L498" s="57">
        <v>223.5</v>
      </c>
      <c r="M498" s="58">
        <v>223.5</v>
      </c>
      <c r="N498" s="58">
        <v>223.5</v>
      </c>
      <c r="O498" s="58">
        <v>223.5</v>
      </c>
      <c r="P498" s="58">
        <v>223.5</v>
      </c>
      <c r="Q498" s="58">
        <v>223.5</v>
      </c>
      <c r="R498" s="58">
        <v>223.5</v>
      </c>
      <c r="S498" s="58">
        <v>223.5</v>
      </c>
    </row>
    <row r="499" spans="1:19">
      <c r="A499" s="26">
        <f t="shared" si="15"/>
        <v>499</v>
      </c>
      <c r="B499" s="83" t="s">
        <v>569</v>
      </c>
      <c r="C499" s="83"/>
      <c r="D499" s="83" t="s">
        <v>373</v>
      </c>
      <c r="E499" s="83" t="s">
        <v>643</v>
      </c>
      <c r="F499" s="83" t="s">
        <v>590</v>
      </c>
      <c r="G499" s="83" t="s">
        <v>504</v>
      </c>
      <c r="H499" s="84">
        <v>2006</v>
      </c>
      <c r="I499" s="77">
        <v>115</v>
      </c>
      <c r="J499" s="57">
        <v>115</v>
      </c>
      <c r="K499" s="57">
        <v>115</v>
      </c>
      <c r="L499" s="57">
        <v>115</v>
      </c>
      <c r="M499" s="58">
        <v>115</v>
      </c>
      <c r="N499" s="58">
        <v>115</v>
      </c>
      <c r="O499" s="58">
        <v>115</v>
      </c>
      <c r="P499" s="58">
        <v>115</v>
      </c>
      <c r="Q499" s="58">
        <v>115</v>
      </c>
      <c r="R499" s="58">
        <v>115</v>
      </c>
      <c r="S499" s="58">
        <v>115</v>
      </c>
    </row>
    <row r="500" spans="1:19">
      <c r="A500" s="26">
        <f t="shared" si="15"/>
        <v>500</v>
      </c>
      <c r="B500" s="83" t="s">
        <v>1658</v>
      </c>
      <c r="C500" s="83"/>
      <c r="D500" s="83" t="s">
        <v>376</v>
      </c>
      <c r="E500" s="83" t="s">
        <v>536</v>
      </c>
      <c r="F500" s="83" t="s">
        <v>590</v>
      </c>
      <c r="G500" s="83" t="s">
        <v>504</v>
      </c>
      <c r="H500" s="84">
        <v>2008</v>
      </c>
      <c r="I500" s="77">
        <v>95</v>
      </c>
      <c r="J500" s="57">
        <v>95</v>
      </c>
      <c r="K500" s="57">
        <v>95</v>
      </c>
      <c r="L500" s="57">
        <v>95</v>
      </c>
      <c r="M500" s="58">
        <v>95</v>
      </c>
      <c r="N500" s="58">
        <v>95</v>
      </c>
      <c r="O500" s="58">
        <v>95</v>
      </c>
      <c r="P500" s="58">
        <v>95</v>
      </c>
      <c r="Q500" s="58">
        <v>95</v>
      </c>
      <c r="R500" s="58">
        <v>95</v>
      </c>
      <c r="S500" s="58">
        <v>95</v>
      </c>
    </row>
    <row r="501" spans="1:19">
      <c r="A501" s="26">
        <f t="shared" si="15"/>
        <v>501</v>
      </c>
      <c r="B501" s="83" t="s">
        <v>1659</v>
      </c>
      <c r="C501" s="83"/>
      <c r="D501" s="83" t="s">
        <v>1660</v>
      </c>
      <c r="E501" s="83" t="s">
        <v>536</v>
      </c>
      <c r="F501" s="83" t="s">
        <v>590</v>
      </c>
      <c r="G501" s="83" t="s">
        <v>504</v>
      </c>
      <c r="H501" s="84">
        <v>2008</v>
      </c>
      <c r="I501" s="77">
        <v>102</v>
      </c>
      <c r="J501" s="57">
        <v>102</v>
      </c>
      <c r="K501" s="57">
        <v>102</v>
      </c>
      <c r="L501" s="57">
        <v>102</v>
      </c>
      <c r="M501" s="58">
        <v>102</v>
      </c>
      <c r="N501" s="58">
        <v>102</v>
      </c>
      <c r="O501" s="58">
        <v>102</v>
      </c>
      <c r="P501" s="58">
        <v>102</v>
      </c>
      <c r="Q501" s="58">
        <v>102</v>
      </c>
      <c r="R501" s="58">
        <v>102</v>
      </c>
      <c r="S501" s="58">
        <v>102</v>
      </c>
    </row>
    <row r="502" spans="1:19">
      <c r="A502" s="26">
        <f t="shared" si="15"/>
        <v>502</v>
      </c>
      <c r="B502" s="83" t="s">
        <v>1264</v>
      </c>
      <c r="C502" s="83"/>
      <c r="D502" s="83" t="s">
        <v>377</v>
      </c>
      <c r="E502" s="83" t="s">
        <v>611</v>
      </c>
      <c r="F502" s="83" t="s">
        <v>590</v>
      </c>
      <c r="G502" s="83" t="s">
        <v>504</v>
      </c>
      <c r="H502" s="84">
        <v>2001</v>
      </c>
      <c r="I502" s="77">
        <v>82.5</v>
      </c>
      <c r="J502" s="57">
        <v>82.5</v>
      </c>
      <c r="K502" s="57">
        <v>82.5</v>
      </c>
      <c r="L502" s="57">
        <v>82.5</v>
      </c>
      <c r="M502" s="58">
        <v>82.5</v>
      </c>
      <c r="N502" s="58">
        <v>82.5</v>
      </c>
      <c r="O502" s="58">
        <v>82.5</v>
      </c>
      <c r="P502" s="58">
        <v>82.5</v>
      </c>
      <c r="Q502" s="58">
        <v>82.5</v>
      </c>
      <c r="R502" s="58">
        <v>82.5</v>
      </c>
      <c r="S502" s="58">
        <v>82.5</v>
      </c>
    </row>
    <row r="503" spans="1:19">
      <c r="A503" s="26">
        <f t="shared" si="15"/>
        <v>503</v>
      </c>
      <c r="B503" s="83" t="s">
        <v>1550</v>
      </c>
      <c r="C503" s="83"/>
      <c r="D503" s="83" t="s">
        <v>1390</v>
      </c>
      <c r="E503" s="83" t="s">
        <v>645</v>
      </c>
      <c r="F503" s="83" t="s">
        <v>590</v>
      </c>
      <c r="G503" s="83" t="s">
        <v>503</v>
      </c>
      <c r="H503" s="84">
        <v>2015</v>
      </c>
      <c r="I503" s="77">
        <v>19.7</v>
      </c>
      <c r="J503" s="57">
        <v>19.7</v>
      </c>
      <c r="K503" s="57">
        <v>19.7</v>
      </c>
      <c r="L503" s="57">
        <v>19.7</v>
      </c>
      <c r="M503" s="58">
        <v>19.7</v>
      </c>
      <c r="N503" s="58">
        <v>19.7</v>
      </c>
      <c r="O503" s="58">
        <v>19.7</v>
      </c>
      <c r="P503" s="58">
        <v>19.7</v>
      </c>
      <c r="Q503" s="58">
        <v>19.7</v>
      </c>
      <c r="R503" s="58">
        <v>19.7</v>
      </c>
      <c r="S503" s="58">
        <v>19.7</v>
      </c>
    </row>
    <row r="504" spans="1:19">
      <c r="A504" s="26">
        <f t="shared" si="15"/>
        <v>504</v>
      </c>
      <c r="B504" s="83" t="s">
        <v>1551</v>
      </c>
      <c r="C504" s="83"/>
      <c r="D504" s="83" t="s">
        <v>1391</v>
      </c>
      <c r="E504" s="83" t="s">
        <v>645</v>
      </c>
      <c r="F504" s="83" t="s">
        <v>590</v>
      </c>
      <c r="G504" s="83" t="s">
        <v>503</v>
      </c>
      <c r="H504" s="84">
        <v>2015</v>
      </c>
      <c r="I504" s="77">
        <v>230</v>
      </c>
      <c r="J504" s="57">
        <v>230</v>
      </c>
      <c r="K504" s="57">
        <v>230</v>
      </c>
      <c r="L504" s="57">
        <v>230</v>
      </c>
      <c r="M504" s="58">
        <v>230</v>
      </c>
      <c r="N504" s="58">
        <v>230</v>
      </c>
      <c r="O504" s="58">
        <v>230</v>
      </c>
      <c r="P504" s="58">
        <v>230</v>
      </c>
      <c r="Q504" s="58">
        <v>230</v>
      </c>
      <c r="R504" s="58">
        <v>230</v>
      </c>
      <c r="S504" s="58">
        <v>230</v>
      </c>
    </row>
    <row r="505" spans="1:19">
      <c r="A505" s="26">
        <f t="shared" si="15"/>
        <v>505</v>
      </c>
      <c r="B505" s="83" t="s">
        <v>1552</v>
      </c>
      <c r="C505" s="83"/>
      <c r="D505" s="83" t="s">
        <v>1553</v>
      </c>
      <c r="E505" s="83" t="s">
        <v>645</v>
      </c>
      <c r="F505" s="83" t="s">
        <v>590</v>
      </c>
      <c r="G505" s="83" t="s">
        <v>503</v>
      </c>
      <c r="H505" s="84">
        <v>2017</v>
      </c>
      <c r="I505" s="77">
        <v>96</v>
      </c>
      <c r="J505" s="57">
        <v>96</v>
      </c>
      <c r="K505" s="57">
        <v>96</v>
      </c>
      <c r="L505" s="57">
        <v>96</v>
      </c>
      <c r="M505" s="58">
        <v>96</v>
      </c>
      <c r="N505" s="58">
        <v>96</v>
      </c>
      <c r="O505" s="58">
        <v>96</v>
      </c>
      <c r="P505" s="58">
        <v>96</v>
      </c>
      <c r="Q505" s="58">
        <v>96</v>
      </c>
      <c r="R505" s="58">
        <v>96</v>
      </c>
      <c r="S505" s="58">
        <v>96</v>
      </c>
    </row>
    <row r="506" spans="1:19">
      <c r="A506" s="26">
        <f t="shared" si="15"/>
        <v>506</v>
      </c>
      <c r="B506" s="83" t="s">
        <v>1554</v>
      </c>
      <c r="C506" s="83"/>
      <c r="D506" s="83" t="s">
        <v>1555</v>
      </c>
      <c r="E506" s="83" t="s">
        <v>645</v>
      </c>
      <c r="F506" s="83" t="s">
        <v>590</v>
      </c>
      <c r="G506" s="83" t="s">
        <v>503</v>
      </c>
      <c r="H506" s="84">
        <v>2017</v>
      </c>
      <c r="I506" s="77">
        <v>74</v>
      </c>
      <c r="J506" s="57">
        <v>74</v>
      </c>
      <c r="K506" s="57">
        <v>74</v>
      </c>
      <c r="L506" s="57">
        <v>74</v>
      </c>
      <c r="M506" s="58">
        <v>74</v>
      </c>
      <c r="N506" s="58">
        <v>74</v>
      </c>
      <c r="O506" s="58">
        <v>74</v>
      </c>
      <c r="P506" s="58">
        <v>74</v>
      </c>
      <c r="Q506" s="58">
        <v>74</v>
      </c>
      <c r="R506" s="58">
        <v>74</v>
      </c>
      <c r="S506" s="58">
        <v>74</v>
      </c>
    </row>
    <row r="507" spans="1:19">
      <c r="A507" s="26">
        <f t="shared" si="15"/>
        <v>507</v>
      </c>
      <c r="B507" s="83" t="s">
        <v>1556</v>
      </c>
      <c r="C507" s="83"/>
      <c r="D507" s="83" t="s">
        <v>1557</v>
      </c>
      <c r="E507" s="83" t="s">
        <v>645</v>
      </c>
      <c r="F507" s="83" t="s">
        <v>590</v>
      </c>
      <c r="G507" s="83" t="s">
        <v>503</v>
      </c>
      <c r="H507" s="84">
        <v>2017</v>
      </c>
      <c r="I507" s="77">
        <v>30</v>
      </c>
      <c r="J507" s="57">
        <v>30</v>
      </c>
      <c r="K507" s="57">
        <v>30</v>
      </c>
      <c r="L507" s="57">
        <v>30</v>
      </c>
      <c r="M507" s="58">
        <v>30</v>
      </c>
      <c r="N507" s="58">
        <v>30</v>
      </c>
      <c r="O507" s="58">
        <v>30</v>
      </c>
      <c r="P507" s="58">
        <v>30</v>
      </c>
      <c r="Q507" s="58">
        <v>30</v>
      </c>
      <c r="R507" s="58">
        <v>30</v>
      </c>
      <c r="S507" s="58">
        <v>30</v>
      </c>
    </row>
    <row r="508" spans="1:19">
      <c r="A508" s="26">
        <f t="shared" si="15"/>
        <v>508</v>
      </c>
      <c r="B508" s="83" t="s">
        <v>1088</v>
      </c>
      <c r="C508" s="83"/>
      <c r="D508" s="83" t="s">
        <v>1089</v>
      </c>
      <c r="E508" s="83" t="s">
        <v>989</v>
      </c>
      <c r="F508" s="83" t="s">
        <v>590</v>
      </c>
      <c r="G508" s="83" t="s">
        <v>610</v>
      </c>
      <c r="H508" s="84">
        <v>2015</v>
      </c>
      <c r="I508" s="77">
        <v>146.19999999999999</v>
      </c>
      <c r="J508" s="57">
        <v>146.19999999999999</v>
      </c>
      <c r="K508" s="57">
        <v>146.19999999999999</v>
      </c>
      <c r="L508" s="57">
        <v>146.19999999999999</v>
      </c>
      <c r="M508" s="58">
        <v>146.19999999999999</v>
      </c>
      <c r="N508" s="58">
        <v>146.19999999999999</v>
      </c>
      <c r="O508" s="58">
        <v>146.19999999999999</v>
      </c>
      <c r="P508" s="58">
        <v>146.19999999999999</v>
      </c>
      <c r="Q508" s="58">
        <v>146.19999999999999</v>
      </c>
      <c r="R508" s="58">
        <v>146.19999999999999</v>
      </c>
      <c r="S508" s="58">
        <v>146.19999999999999</v>
      </c>
    </row>
    <row r="509" spans="1:19">
      <c r="A509" s="26">
        <f t="shared" si="15"/>
        <v>509</v>
      </c>
      <c r="B509" s="83" t="s">
        <v>1090</v>
      </c>
      <c r="C509" s="83"/>
      <c r="D509" s="83" t="s">
        <v>1091</v>
      </c>
      <c r="E509" s="83" t="s">
        <v>989</v>
      </c>
      <c r="F509" s="83" t="s">
        <v>590</v>
      </c>
      <c r="G509" s="83" t="s">
        <v>610</v>
      </c>
      <c r="H509" s="84">
        <v>2015</v>
      </c>
      <c r="I509" s="77">
        <v>153.6</v>
      </c>
      <c r="J509" s="57">
        <v>153.6</v>
      </c>
      <c r="K509" s="57">
        <v>153.6</v>
      </c>
      <c r="L509" s="57">
        <v>153.6</v>
      </c>
      <c r="M509" s="58">
        <v>153.6</v>
      </c>
      <c r="N509" s="58">
        <v>153.6</v>
      </c>
      <c r="O509" s="58">
        <v>153.6</v>
      </c>
      <c r="P509" s="58">
        <v>153.6</v>
      </c>
      <c r="Q509" s="58">
        <v>153.6</v>
      </c>
      <c r="R509" s="58">
        <v>153.6</v>
      </c>
      <c r="S509" s="58">
        <v>153.6</v>
      </c>
    </row>
    <row r="510" spans="1:19">
      <c r="A510" s="26">
        <f t="shared" si="15"/>
        <v>510</v>
      </c>
      <c r="B510" s="83" t="s">
        <v>1034</v>
      </c>
      <c r="C510" s="83"/>
      <c r="D510" s="83" t="s">
        <v>1035</v>
      </c>
      <c r="E510" s="83" t="s">
        <v>543</v>
      </c>
      <c r="F510" s="83" t="s">
        <v>590</v>
      </c>
      <c r="G510" s="83" t="s">
        <v>501</v>
      </c>
      <c r="H510" s="84">
        <v>2015</v>
      </c>
      <c r="I510" s="77">
        <v>110</v>
      </c>
      <c r="J510" s="57">
        <v>110</v>
      </c>
      <c r="K510" s="57">
        <v>110</v>
      </c>
      <c r="L510" s="57">
        <v>110</v>
      </c>
      <c r="M510" s="58">
        <v>110</v>
      </c>
      <c r="N510" s="58">
        <v>110</v>
      </c>
      <c r="O510" s="58">
        <v>110</v>
      </c>
      <c r="P510" s="58">
        <v>110</v>
      </c>
      <c r="Q510" s="58">
        <v>110</v>
      </c>
      <c r="R510" s="58">
        <v>110</v>
      </c>
      <c r="S510" s="58">
        <v>110</v>
      </c>
    </row>
    <row r="511" spans="1:19">
      <c r="A511" s="26">
        <f t="shared" si="15"/>
        <v>511</v>
      </c>
      <c r="B511" s="83" t="s">
        <v>1265</v>
      </c>
      <c r="C511" s="83"/>
      <c r="D511" s="83" t="s">
        <v>378</v>
      </c>
      <c r="E511" s="83" t="s">
        <v>641</v>
      </c>
      <c r="F511" s="83" t="s">
        <v>590</v>
      </c>
      <c r="G511" s="83" t="s">
        <v>504</v>
      </c>
      <c r="H511" s="84">
        <v>2001</v>
      </c>
      <c r="I511" s="77">
        <v>79.3</v>
      </c>
      <c r="J511" s="57">
        <v>79.3</v>
      </c>
      <c r="K511" s="57">
        <v>79.3</v>
      </c>
      <c r="L511" s="57">
        <v>79.3</v>
      </c>
      <c r="M511" s="58">
        <v>79.3</v>
      </c>
      <c r="N511" s="58">
        <v>79.3</v>
      </c>
      <c r="O511" s="58">
        <v>79.3</v>
      </c>
      <c r="P511" s="58">
        <v>79.3</v>
      </c>
      <c r="Q511" s="58">
        <v>79.3</v>
      </c>
      <c r="R511" s="58">
        <v>79.3</v>
      </c>
      <c r="S511" s="58">
        <v>79.3</v>
      </c>
    </row>
    <row r="512" spans="1:19">
      <c r="A512" s="26">
        <f t="shared" si="15"/>
        <v>512</v>
      </c>
      <c r="B512" s="83" t="s">
        <v>1266</v>
      </c>
      <c r="C512" s="83"/>
      <c r="D512" s="83" t="s">
        <v>379</v>
      </c>
      <c r="E512" s="83" t="s">
        <v>641</v>
      </c>
      <c r="F512" s="83" t="s">
        <v>590</v>
      </c>
      <c r="G512" s="83" t="s">
        <v>504</v>
      </c>
      <c r="H512" s="84">
        <v>2001</v>
      </c>
      <c r="I512" s="77">
        <v>79.3</v>
      </c>
      <c r="J512" s="57">
        <v>79.3</v>
      </c>
      <c r="K512" s="57">
        <v>79.3</v>
      </c>
      <c r="L512" s="57">
        <v>79.3</v>
      </c>
      <c r="M512" s="58">
        <v>79.3</v>
      </c>
      <c r="N512" s="58">
        <v>79.3</v>
      </c>
      <c r="O512" s="58">
        <v>79.3</v>
      </c>
      <c r="P512" s="58">
        <v>79.3</v>
      </c>
      <c r="Q512" s="58">
        <v>79.3</v>
      </c>
      <c r="R512" s="58">
        <v>79.3</v>
      </c>
      <c r="S512" s="58">
        <v>79.3</v>
      </c>
    </row>
    <row r="513" spans="1:19">
      <c r="A513" s="26">
        <f t="shared" si="15"/>
        <v>513</v>
      </c>
      <c r="B513" s="83" t="s">
        <v>1267</v>
      </c>
      <c r="C513" s="83"/>
      <c r="D513" s="83" t="s">
        <v>380</v>
      </c>
      <c r="E513" s="83" t="s">
        <v>641</v>
      </c>
      <c r="F513" s="83" t="s">
        <v>590</v>
      </c>
      <c r="G513" s="83" t="s">
        <v>504</v>
      </c>
      <c r="H513" s="84">
        <v>2001</v>
      </c>
      <c r="I513" s="77">
        <v>40.299999999999997</v>
      </c>
      <c r="J513" s="57">
        <v>40.299999999999997</v>
      </c>
      <c r="K513" s="57">
        <v>40.299999999999997</v>
      </c>
      <c r="L513" s="57">
        <v>40.299999999999997</v>
      </c>
      <c r="M513" s="58">
        <v>40.299999999999997</v>
      </c>
      <c r="N513" s="58">
        <v>40.299999999999997</v>
      </c>
      <c r="O513" s="58">
        <v>40.299999999999997</v>
      </c>
      <c r="P513" s="58">
        <v>40.299999999999997</v>
      </c>
      <c r="Q513" s="58">
        <v>40.299999999999997</v>
      </c>
      <c r="R513" s="58">
        <v>40.299999999999997</v>
      </c>
      <c r="S513" s="58">
        <v>40.299999999999997</v>
      </c>
    </row>
    <row r="514" spans="1:19">
      <c r="A514" s="26">
        <f t="shared" si="15"/>
        <v>514</v>
      </c>
      <c r="B514" s="83" t="s">
        <v>1268</v>
      </c>
      <c r="C514" s="83"/>
      <c r="D514" s="83" t="s">
        <v>381</v>
      </c>
      <c r="E514" s="83" t="s">
        <v>641</v>
      </c>
      <c r="F514" s="83" t="s">
        <v>590</v>
      </c>
      <c r="G514" s="83" t="s">
        <v>504</v>
      </c>
      <c r="H514" s="84">
        <v>2001</v>
      </c>
      <c r="I514" s="77">
        <v>79.3</v>
      </c>
      <c r="J514" s="57">
        <v>79.3</v>
      </c>
      <c r="K514" s="57">
        <v>79.3</v>
      </c>
      <c r="L514" s="57">
        <v>79.3</v>
      </c>
      <c r="M514" s="58">
        <v>79.3</v>
      </c>
      <c r="N514" s="58">
        <v>79.3</v>
      </c>
      <c r="O514" s="58">
        <v>79.3</v>
      </c>
      <c r="P514" s="58">
        <v>79.3</v>
      </c>
      <c r="Q514" s="58">
        <v>79.3</v>
      </c>
      <c r="R514" s="58">
        <v>79.3</v>
      </c>
      <c r="S514" s="58">
        <v>79.3</v>
      </c>
    </row>
    <row r="515" spans="1:19">
      <c r="A515" s="26">
        <f t="shared" si="15"/>
        <v>515</v>
      </c>
      <c r="B515" s="83" t="s">
        <v>570</v>
      </c>
      <c r="C515" s="83"/>
      <c r="D515" s="83" t="s">
        <v>382</v>
      </c>
      <c r="E515" s="83" t="s">
        <v>642</v>
      </c>
      <c r="F515" s="83" t="s">
        <v>590</v>
      </c>
      <c r="G515" s="83" t="s">
        <v>504</v>
      </c>
      <c r="H515" s="84">
        <v>2009</v>
      </c>
      <c r="I515" s="77">
        <v>155</v>
      </c>
      <c r="J515" s="57">
        <v>155</v>
      </c>
      <c r="K515" s="57">
        <v>155</v>
      </c>
      <c r="L515" s="57">
        <v>155</v>
      </c>
      <c r="M515" s="58">
        <v>155</v>
      </c>
      <c r="N515" s="58">
        <v>155</v>
      </c>
      <c r="O515" s="58">
        <v>155</v>
      </c>
      <c r="P515" s="58">
        <v>155</v>
      </c>
      <c r="Q515" s="58">
        <v>155</v>
      </c>
      <c r="R515" s="58">
        <v>155</v>
      </c>
      <c r="S515" s="58">
        <v>155</v>
      </c>
    </row>
    <row r="516" spans="1:19">
      <c r="A516" s="26">
        <f t="shared" si="15"/>
        <v>516</v>
      </c>
      <c r="B516" s="83" t="s">
        <v>1269</v>
      </c>
      <c r="C516" s="83"/>
      <c r="D516" s="83" t="s">
        <v>1270</v>
      </c>
      <c r="E516" s="83" t="s">
        <v>596</v>
      </c>
      <c r="F516" s="83" t="s">
        <v>590</v>
      </c>
      <c r="G516" s="83" t="s">
        <v>501</v>
      </c>
      <c r="H516" s="84">
        <v>2015</v>
      </c>
      <c r="I516" s="77">
        <v>103.8</v>
      </c>
      <c r="J516" s="57">
        <v>103.8</v>
      </c>
      <c r="K516" s="57">
        <v>103.8</v>
      </c>
      <c r="L516" s="57">
        <v>103.8</v>
      </c>
      <c r="M516" s="58">
        <v>103.8</v>
      </c>
      <c r="N516" s="58">
        <v>103.8</v>
      </c>
      <c r="O516" s="58">
        <v>103.8</v>
      </c>
      <c r="P516" s="58">
        <v>103.8</v>
      </c>
      <c r="Q516" s="58">
        <v>103.8</v>
      </c>
      <c r="R516" s="58">
        <v>103.8</v>
      </c>
      <c r="S516" s="58">
        <v>103.8</v>
      </c>
    </row>
    <row r="517" spans="1:19">
      <c r="A517" s="26">
        <f t="shared" si="15"/>
        <v>517</v>
      </c>
      <c r="B517" s="83" t="s">
        <v>1271</v>
      </c>
      <c r="C517" s="83"/>
      <c r="D517" s="83" t="s">
        <v>1272</v>
      </c>
      <c r="E517" s="83" t="s">
        <v>596</v>
      </c>
      <c r="F517" s="83" t="s">
        <v>590</v>
      </c>
      <c r="G517" s="83" t="s">
        <v>501</v>
      </c>
      <c r="H517" s="84">
        <v>2015</v>
      </c>
      <c r="I517" s="77">
        <v>106.3</v>
      </c>
      <c r="J517" s="57">
        <v>106.3</v>
      </c>
      <c r="K517" s="57">
        <v>106.3</v>
      </c>
      <c r="L517" s="57">
        <v>106.3</v>
      </c>
      <c r="M517" s="58">
        <v>106.3</v>
      </c>
      <c r="N517" s="58">
        <v>106.3</v>
      </c>
      <c r="O517" s="58">
        <v>106.3</v>
      </c>
      <c r="P517" s="58">
        <v>106.3</v>
      </c>
      <c r="Q517" s="58">
        <v>106.3</v>
      </c>
      <c r="R517" s="58">
        <v>106.3</v>
      </c>
      <c r="S517" s="58">
        <v>106.3</v>
      </c>
    </row>
    <row r="518" spans="1:19">
      <c r="A518" s="26">
        <f t="shared" ref="A518:A581" si="16">A517+1</f>
        <v>518</v>
      </c>
      <c r="B518" s="83" t="s">
        <v>964</v>
      </c>
      <c r="C518" s="83"/>
      <c r="D518" s="83" t="s">
        <v>386</v>
      </c>
      <c r="E518" s="83" t="s">
        <v>637</v>
      </c>
      <c r="F518" s="83" t="s">
        <v>590</v>
      </c>
      <c r="G518" s="83" t="s">
        <v>504</v>
      </c>
      <c r="H518" s="84">
        <v>2006</v>
      </c>
      <c r="I518" s="77">
        <v>200</v>
      </c>
      <c r="J518" s="57">
        <v>200</v>
      </c>
      <c r="K518" s="57">
        <v>200</v>
      </c>
      <c r="L518" s="57">
        <v>200</v>
      </c>
      <c r="M518" s="58">
        <v>200</v>
      </c>
      <c r="N518" s="58">
        <v>200</v>
      </c>
      <c r="O518" s="58">
        <v>200</v>
      </c>
      <c r="P518" s="58">
        <v>200</v>
      </c>
      <c r="Q518" s="58">
        <v>200</v>
      </c>
      <c r="R518" s="58">
        <v>200</v>
      </c>
      <c r="S518" s="58">
        <v>200</v>
      </c>
    </row>
    <row r="519" spans="1:19">
      <c r="A519" s="26">
        <f t="shared" si="16"/>
        <v>519</v>
      </c>
      <c r="B519" s="83" t="s">
        <v>965</v>
      </c>
      <c r="C519" s="83"/>
      <c r="D519" s="83" t="s">
        <v>395</v>
      </c>
      <c r="E519" s="83" t="s">
        <v>637</v>
      </c>
      <c r="F519" s="83" t="s">
        <v>590</v>
      </c>
      <c r="G519" s="83" t="s">
        <v>504</v>
      </c>
      <c r="H519" s="84">
        <v>2007</v>
      </c>
      <c r="I519" s="77">
        <v>100</v>
      </c>
      <c r="J519" s="57">
        <v>100</v>
      </c>
      <c r="K519" s="57">
        <v>100</v>
      </c>
      <c r="L519" s="57">
        <v>100</v>
      </c>
      <c r="M519" s="58">
        <v>100</v>
      </c>
      <c r="N519" s="58">
        <v>100</v>
      </c>
      <c r="O519" s="58">
        <v>100</v>
      </c>
      <c r="P519" s="58">
        <v>100</v>
      </c>
      <c r="Q519" s="58">
        <v>100</v>
      </c>
      <c r="R519" s="58">
        <v>100</v>
      </c>
      <c r="S519" s="58">
        <v>100</v>
      </c>
    </row>
    <row r="520" spans="1:19">
      <c r="A520" s="26">
        <f t="shared" si="16"/>
        <v>520</v>
      </c>
      <c r="B520" s="83" t="s">
        <v>966</v>
      </c>
      <c r="C520" s="83"/>
      <c r="D520" s="83" t="s">
        <v>396</v>
      </c>
      <c r="E520" s="83" t="s">
        <v>637</v>
      </c>
      <c r="F520" s="83" t="s">
        <v>590</v>
      </c>
      <c r="G520" s="83" t="s">
        <v>504</v>
      </c>
      <c r="H520" s="84">
        <v>2007</v>
      </c>
      <c r="I520" s="77">
        <v>100</v>
      </c>
      <c r="J520" s="57">
        <v>100</v>
      </c>
      <c r="K520" s="57">
        <v>100</v>
      </c>
      <c r="L520" s="57">
        <v>100</v>
      </c>
      <c r="M520" s="58">
        <v>100</v>
      </c>
      <c r="N520" s="58">
        <v>100</v>
      </c>
      <c r="O520" s="58">
        <v>100</v>
      </c>
      <c r="P520" s="58">
        <v>100</v>
      </c>
      <c r="Q520" s="58">
        <v>100</v>
      </c>
      <c r="R520" s="58">
        <v>100</v>
      </c>
      <c r="S520" s="58">
        <v>100</v>
      </c>
    </row>
    <row r="521" spans="1:19">
      <c r="A521" s="26">
        <f t="shared" si="16"/>
        <v>521</v>
      </c>
      <c r="B521" s="83" t="s">
        <v>1273</v>
      </c>
      <c r="C521" s="83"/>
      <c r="D521" s="83" t="s">
        <v>1274</v>
      </c>
      <c r="E521" s="83" t="s">
        <v>617</v>
      </c>
      <c r="F521" s="83" t="s">
        <v>590</v>
      </c>
      <c r="G521" s="83" t="s">
        <v>610</v>
      </c>
      <c r="H521" s="84">
        <v>2015</v>
      </c>
      <c r="I521" s="77">
        <v>100</v>
      </c>
      <c r="J521" s="57">
        <v>100</v>
      </c>
      <c r="K521" s="57">
        <v>100</v>
      </c>
      <c r="L521" s="57">
        <v>100</v>
      </c>
      <c r="M521" s="58">
        <v>100</v>
      </c>
      <c r="N521" s="58">
        <v>100</v>
      </c>
      <c r="O521" s="58">
        <v>100</v>
      </c>
      <c r="P521" s="58">
        <v>100</v>
      </c>
      <c r="Q521" s="58">
        <v>100</v>
      </c>
      <c r="R521" s="58">
        <v>100</v>
      </c>
      <c r="S521" s="58">
        <v>100</v>
      </c>
    </row>
    <row r="522" spans="1:19">
      <c r="A522" s="26">
        <f t="shared" si="16"/>
        <v>522</v>
      </c>
      <c r="B522" s="83" t="s">
        <v>1275</v>
      </c>
      <c r="C522" s="83"/>
      <c r="D522" s="83" t="s">
        <v>1276</v>
      </c>
      <c r="E522" s="83" t="s">
        <v>617</v>
      </c>
      <c r="F522" s="83" t="s">
        <v>590</v>
      </c>
      <c r="G522" s="83" t="s">
        <v>610</v>
      </c>
      <c r="H522" s="84">
        <v>2015</v>
      </c>
      <c r="I522" s="77">
        <v>100</v>
      </c>
      <c r="J522" s="57">
        <v>100</v>
      </c>
      <c r="K522" s="57">
        <v>100</v>
      </c>
      <c r="L522" s="57">
        <v>100</v>
      </c>
      <c r="M522" s="58">
        <v>100</v>
      </c>
      <c r="N522" s="58">
        <v>100</v>
      </c>
      <c r="O522" s="58">
        <v>100</v>
      </c>
      <c r="P522" s="58">
        <v>100</v>
      </c>
      <c r="Q522" s="58">
        <v>100</v>
      </c>
      <c r="R522" s="58">
        <v>100</v>
      </c>
      <c r="S522" s="58">
        <v>100</v>
      </c>
    </row>
    <row r="523" spans="1:19">
      <c r="A523" s="26">
        <f t="shared" si="16"/>
        <v>523</v>
      </c>
      <c r="B523" s="83" t="s">
        <v>571</v>
      </c>
      <c r="C523" s="83"/>
      <c r="D523" s="83" t="s">
        <v>383</v>
      </c>
      <c r="E523" s="83" t="s">
        <v>634</v>
      </c>
      <c r="F523" s="83" t="s">
        <v>590</v>
      </c>
      <c r="G523" s="83" t="s">
        <v>504</v>
      </c>
      <c r="H523" s="84">
        <v>2010</v>
      </c>
      <c r="I523" s="77">
        <v>49.5</v>
      </c>
      <c r="J523" s="57">
        <v>49.5</v>
      </c>
      <c r="K523" s="57">
        <v>49.5</v>
      </c>
      <c r="L523" s="57">
        <v>49.5</v>
      </c>
      <c r="M523" s="58">
        <v>49.5</v>
      </c>
      <c r="N523" s="58">
        <v>49.5</v>
      </c>
      <c r="O523" s="58">
        <v>49.5</v>
      </c>
      <c r="P523" s="58">
        <v>49.5</v>
      </c>
      <c r="Q523" s="58">
        <v>49.5</v>
      </c>
      <c r="R523" s="58">
        <v>49.5</v>
      </c>
      <c r="S523" s="58">
        <v>49.5</v>
      </c>
    </row>
    <row r="524" spans="1:19">
      <c r="A524" s="26">
        <f t="shared" si="16"/>
        <v>524</v>
      </c>
      <c r="B524" s="83" t="s">
        <v>572</v>
      </c>
      <c r="C524" s="83"/>
      <c r="D524" s="83" t="s">
        <v>384</v>
      </c>
      <c r="E524" s="83" t="s">
        <v>634</v>
      </c>
      <c r="F524" s="83" t="s">
        <v>590</v>
      </c>
      <c r="G524" s="83" t="s">
        <v>504</v>
      </c>
      <c r="H524" s="84">
        <v>2010</v>
      </c>
      <c r="I524" s="77">
        <v>51</v>
      </c>
      <c r="J524" s="57">
        <v>51</v>
      </c>
      <c r="K524" s="57">
        <v>51</v>
      </c>
      <c r="L524" s="57">
        <v>51</v>
      </c>
      <c r="M524" s="58">
        <v>51</v>
      </c>
      <c r="N524" s="58">
        <v>51</v>
      </c>
      <c r="O524" s="58">
        <v>51</v>
      </c>
      <c r="P524" s="58">
        <v>51</v>
      </c>
      <c r="Q524" s="58">
        <v>51</v>
      </c>
      <c r="R524" s="58">
        <v>51</v>
      </c>
      <c r="S524" s="58">
        <v>51</v>
      </c>
    </row>
    <row r="525" spans="1:19">
      <c r="A525" s="26">
        <f t="shared" si="16"/>
        <v>525</v>
      </c>
      <c r="B525" s="83" t="s">
        <v>573</v>
      </c>
      <c r="C525" s="83"/>
      <c r="D525" s="83" t="s">
        <v>450</v>
      </c>
      <c r="E525" s="83" t="s">
        <v>634</v>
      </c>
      <c r="F525" s="83" t="s">
        <v>590</v>
      </c>
      <c r="G525" s="83" t="s">
        <v>504</v>
      </c>
      <c r="H525" s="84">
        <v>2011</v>
      </c>
      <c r="I525" s="77">
        <v>25.5</v>
      </c>
      <c r="J525" s="57">
        <v>25.5</v>
      </c>
      <c r="K525" s="57">
        <v>25.5</v>
      </c>
      <c r="L525" s="57">
        <v>25.5</v>
      </c>
      <c r="M525" s="58">
        <v>25.5</v>
      </c>
      <c r="N525" s="58">
        <v>25.5</v>
      </c>
      <c r="O525" s="58">
        <v>25.5</v>
      </c>
      <c r="P525" s="58">
        <v>25.5</v>
      </c>
      <c r="Q525" s="58">
        <v>25.5</v>
      </c>
      <c r="R525" s="58">
        <v>25.5</v>
      </c>
      <c r="S525" s="58">
        <v>25.5</v>
      </c>
    </row>
    <row r="526" spans="1:19">
      <c r="A526" s="26">
        <f t="shared" si="16"/>
        <v>526</v>
      </c>
      <c r="B526" s="83" t="s">
        <v>574</v>
      </c>
      <c r="C526" s="83"/>
      <c r="D526" s="83" t="s">
        <v>451</v>
      </c>
      <c r="E526" s="83" t="s">
        <v>634</v>
      </c>
      <c r="F526" s="83" t="s">
        <v>590</v>
      </c>
      <c r="G526" s="83" t="s">
        <v>504</v>
      </c>
      <c r="H526" s="84">
        <v>2011</v>
      </c>
      <c r="I526" s="77">
        <v>24</v>
      </c>
      <c r="J526" s="57">
        <v>24</v>
      </c>
      <c r="K526" s="57">
        <v>24</v>
      </c>
      <c r="L526" s="57">
        <v>24</v>
      </c>
      <c r="M526" s="58">
        <v>24</v>
      </c>
      <c r="N526" s="58">
        <v>24</v>
      </c>
      <c r="O526" s="58">
        <v>24</v>
      </c>
      <c r="P526" s="58">
        <v>24</v>
      </c>
      <c r="Q526" s="58">
        <v>24</v>
      </c>
      <c r="R526" s="58">
        <v>24</v>
      </c>
      <c r="S526" s="58">
        <v>24</v>
      </c>
    </row>
    <row r="527" spans="1:19">
      <c r="A527" s="26">
        <f t="shared" si="16"/>
        <v>527</v>
      </c>
      <c r="B527" s="83" t="s">
        <v>1392</v>
      </c>
      <c r="C527" s="83"/>
      <c r="D527" s="83" t="s">
        <v>1393</v>
      </c>
      <c r="E527" s="83" t="s">
        <v>605</v>
      </c>
      <c r="F527" s="83" t="s">
        <v>590</v>
      </c>
      <c r="G527" s="83" t="s">
        <v>503</v>
      </c>
      <c r="H527" s="84">
        <v>2015</v>
      </c>
      <c r="I527" s="77">
        <v>200</v>
      </c>
      <c r="J527" s="57">
        <v>200</v>
      </c>
      <c r="K527" s="57">
        <v>200</v>
      </c>
      <c r="L527" s="57">
        <v>200</v>
      </c>
      <c r="M527" s="58">
        <v>200</v>
      </c>
      <c r="N527" s="58">
        <v>200</v>
      </c>
      <c r="O527" s="58">
        <v>200</v>
      </c>
      <c r="P527" s="58">
        <v>200</v>
      </c>
      <c r="Q527" s="58">
        <v>200</v>
      </c>
      <c r="R527" s="58">
        <v>200</v>
      </c>
      <c r="S527" s="58">
        <v>200</v>
      </c>
    </row>
    <row r="528" spans="1:19">
      <c r="A528" s="26">
        <f t="shared" si="16"/>
        <v>528</v>
      </c>
      <c r="B528" s="83" t="s">
        <v>1109</v>
      </c>
      <c r="C528" s="83"/>
      <c r="D528" s="83" t="s">
        <v>1519</v>
      </c>
      <c r="E528" s="83" t="s">
        <v>605</v>
      </c>
      <c r="F528" s="83" t="s">
        <v>590</v>
      </c>
      <c r="G528" s="83" t="s">
        <v>503</v>
      </c>
      <c r="H528" s="84">
        <v>2016</v>
      </c>
      <c r="I528" s="77">
        <v>200</v>
      </c>
      <c r="J528" s="57">
        <v>200</v>
      </c>
      <c r="K528" s="57">
        <v>200</v>
      </c>
      <c r="L528" s="57">
        <v>200</v>
      </c>
      <c r="M528" s="58">
        <v>200</v>
      </c>
      <c r="N528" s="58">
        <v>200</v>
      </c>
      <c r="O528" s="58">
        <v>200</v>
      </c>
      <c r="P528" s="58">
        <v>200</v>
      </c>
      <c r="Q528" s="58">
        <v>200</v>
      </c>
      <c r="R528" s="58">
        <v>200</v>
      </c>
      <c r="S528" s="58">
        <v>200</v>
      </c>
    </row>
    <row r="529" spans="1:19">
      <c r="A529" s="26">
        <f t="shared" si="16"/>
        <v>529</v>
      </c>
      <c r="B529" s="83" t="s">
        <v>1451</v>
      </c>
      <c r="C529" s="83"/>
      <c r="D529" s="83" t="s">
        <v>1452</v>
      </c>
      <c r="E529" s="83" t="s">
        <v>605</v>
      </c>
      <c r="F529" s="83" t="s">
        <v>590</v>
      </c>
      <c r="G529" s="83" t="s">
        <v>503</v>
      </c>
      <c r="H529" s="84">
        <v>2016</v>
      </c>
      <c r="I529" s="77">
        <v>110</v>
      </c>
      <c r="J529" s="57">
        <v>110</v>
      </c>
      <c r="K529" s="57">
        <v>110</v>
      </c>
      <c r="L529" s="57">
        <v>110</v>
      </c>
      <c r="M529" s="58">
        <v>110</v>
      </c>
      <c r="N529" s="58">
        <v>110</v>
      </c>
      <c r="O529" s="58">
        <v>110</v>
      </c>
      <c r="P529" s="58">
        <v>110</v>
      </c>
      <c r="Q529" s="58">
        <v>110</v>
      </c>
      <c r="R529" s="58">
        <v>110</v>
      </c>
      <c r="S529" s="58">
        <v>110</v>
      </c>
    </row>
    <row r="530" spans="1:19">
      <c r="A530" s="26">
        <f t="shared" si="16"/>
        <v>530</v>
      </c>
      <c r="B530" s="83" t="s">
        <v>1558</v>
      </c>
      <c r="C530" s="83"/>
      <c r="D530" s="83" t="s">
        <v>1559</v>
      </c>
      <c r="E530" s="83" t="s">
        <v>601</v>
      </c>
      <c r="F530" s="83" t="s">
        <v>590</v>
      </c>
      <c r="G530" s="83" t="s">
        <v>610</v>
      </c>
      <c r="H530" s="84">
        <v>2017</v>
      </c>
      <c r="I530" s="77">
        <v>115.2</v>
      </c>
      <c r="J530" s="57">
        <v>115.2</v>
      </c>
      <c r="K530" s="57">
        <v>115.2</v>
      </c>
      <c r="L530" s="57">
        <v>115.2</v>
      </c>
      <c r="M530" s="58">
        <v>115.2</v>
      </c>
      <c r="N530" s="58">
        <v>115.2</v>
      </c>
      <c r="O530" s="58">
        <v>115.2</v>
      </c>
      <c r="P530" s="58">
        <v>115.2</v>
      </c>
      <c r="Q530" s="58">
        <v>115.2</v>
      </c>
      <c r="R530" s="58">
        <v>115.2</v>
      </c>
      <c r="S530" s="58">
        <v>115.2</v>
      </c>
    </row>
    <row r="531" spans="1:19">
      <c r="A531" s="26">
        <f t="shared" si="16"/>
        <v>531</v>
      </c>
      <c r="B531" s="83" t="s">
        <v>1560</v>
      </c>
      <c r="C531" s="83"/>
      <c r="D531" s="83" t="s">
        <v>1561</v>
      </c>
      <c r="E531" s="83" t="s">
        <v>601</v>
      </c>
      <c r="F531" s="83" t="s">
        <v>590</v>
      </c>
      <c r="G531" s="83" t="s">
        <v>610</v>
      </c>
      <c r="H531" s="84">
        <v>2017</v>
      </c>
      <c r="I531" s="77">
        <v>115.2</v>
      </c>
      <c r="J531" s="57">
        <v>115.2</v>
      </c>
      <c r="K531" s="57">
        <v>115.2</v>
      </c>
      <c r="L531" s="57">
        <v>115.2</v>
      </c>
      <c r="M531" s="58">
        <v>115.2</v>
      </c>
      <c r="N531" s="58">
        <v>115.2</v>
      </c>
      <c r="O531" s="58">
        <v>115.2</v>
      </c>
      <c r="P531" s="58">
        <v>115.2</v>
      </c>
      <c r="Q531" s="58">
        <v>115.2</v>
      </c>
      <c r="R531" s="58">
        <v>115.2</v>
      </c>
      <c r="S531" s="58">
        <v>115.2</v>
      </c>
    </row>
    <row r="532" spans="1:19">
      <c r="A532" s="26">
        <f t="shared" si="16"/>
        <v>532</v>
      </c>
      <c r="B532" s="83" t="s">
        <v>1092</v>
      </c>
      <c r="C532" s="83"/>
      <c r="D532" s="83" t="s">
        <v>1093</v>
      </c>
      <c r="E532" s="83" t="s">
        <v>1041</v>
      </c>
      <c r="F532" s="83" t="s">
        <v>590</v>
      </c>
      <c r="G532" s="83" t="s">
        <v>504</v>
      </c>
      <c r="H532" s="84">
        <v>2015</v>
      </c>
      <c r="I532" s="77">
        <v>105.6</v>
      </c>
      <c r="J532" s="57">
        <v>105.6</v>
      </c>
      <c r="K532" s="57">
        <v>105.6</v>
      </c>
      <c r="L532" s="57">
        <v>105.6</v>
      </c>
      <c r="M532" s="58">
        <v>105.6</v>
      </c>
      <c r="N532" s="58">
        <v>105.6</v>
      </c>
      <c r="O532" s="58">
        <v>105.6</v>
      </c>
      <c r="P532" s="58">
        <v>105.6</v>
      </c>
      <c r="Q532" s="58">
        <v>105.6</v>
      </c>
      <c r="R532" s="58">
        <v>105.6</v>
      </c>
      <c r="S532" s="58">
        <v>105.6</v>
      </c>
    </row>
    <row r="533" spans="1:19">
      <c r="A533" s="26">
        <f t="shared" si="16"/>
        <v>533</v>
      </c>
      <c r="B533" s="83" t="s">
        <v>1094</v>
      </c>
      <c r="C533" s="83"/>
      <c r="D533" s="83" t="s">
        <v>1095</v>
      </c>
      <c r="E533" s="83" t="s">
        <v>1041</v>
      </c>
      <c r="F533" s="83" t="s">
        <v>590</v>
      </c>
      <c r="G533" s="83" t="s">
        <v>504</v>
      </c>
      <c r="H533" s="84">
        <v>2015</v>
      </c>
      <c r="I533" s="77">
        <v>105.6</v>
      </c>
      <c r="J533" s="57">
        <v>105.6</v>
      </c>
      <c r="K533" s="57">
        <v>105.6</v>
      </c>
      <c r="L533" s="57">
        <v>105.6</v>
      </c>
      <c r="M533" s="58">
        <v>105.6</v>
      </c>
      <c r="N533" s="58">
        <v>105.6</v>
      </c>
      <c r="O533" s="58">
        <v>105.6</v>
      </c>
      <c r="P533" s="58">
        <v>105.6</v>
      </c>
      <c r="Q533" s="58">
        <v>105.6</v>
      </c>
      <c r="R533" s="58">
        <v>105.6</v>
      </c>
      <c r="S533" s="58">
        <v>105.6</v>
      </c>
    </row>
    <row r="534" spans="1:19">
      <c r="A534" s="26">
        <f t="shared" si="16"/>
        <v>534</v>
      </c>
      <c r="B534" s="83" t="s">
        <v>1096</v>
      </c>
      <c r="C534" s="83"/>
      <c r="D534" s="83" t="s">
        <v>1097</v>
      </c>
      <c r="E534" s="83" t="s">
        <v>594</v>
      </c>
      <c r="F534" s="83" t="s">
        <v>590</v>
      </c>
      <c r="G534" s="83" t="s">
        <v>610</v>
      </c>
      <c r="H534" s="84">
        <v>2014</v>
      </c>
      <c r="I534" s="77">
        <v>144.30000000000001</v>
      </c>
      <c r="J534" s="57">
        <v>144.30000000000001</v>
      </c>
      <c r="K534" s="57">
        <v>144.30000000000001</v>
      </c>
      <c r="L534" s="57">
        <v>144.30000000000001</v>
      </c>
      <c r="M534" s="58">
        <v>144.30000000000001</v>
      </c>
      <c r="N534" s="58">
        <v>144.30000000000001</v>
      </c>
      <c r="O534" s="58">
        <v>144.30000000000001</v>
      </c>
      <c r="P534" s="58">
        <v>144.30000000000001</v>
      </c>
      <c r="Q534" s="58">
        <v>144.30000000000001</v>
      </c>
      <c r="R534" s="58">
        <v>144.30000000000001</v>
      </c>
      <c r="S534" s="58">
        <v>144.30000000000001</v>
      </c>
    </row>
    <row r="535" spans="1:19">
      <c r="A535" s="26">
        <f t="shared" si="16"/>
        <v>535</v>
      </c>
      <c r="B535" s="83" t="s">
        <v>1098</v>
      </c>
      <c r="C535" s="83"/>
      <c r="D535" s="83" t="s">
        <v>1099</v>
      </c>
      <c r="E535" s="83" t="s">
        <v>594</v>
      </c>
      <c r="F535" s="83" t="s">
        <v>590</v>
      </c>
      <c r="G535" s="83" t="s">
        <v>610</v>
      </c>
      <c r="H535" s="84">
        <v>2014</v>
      </c>
      <c r="I535" s="77">
        <v>144.30000000000001</v>
      </c>
      <c r="J535" s="57">
        <v>144.30000000000001</v>
      </c>
      <c r="K535" s="57">
        <v>144.30000000000001</v>
      </c>
      <c r="L535" s="57">
        <v>144.30000000000001</v>
      </c>
      <c r="M535" s="58">
        <v>144.30000000000001</v>
      </c>
      <c r="N535" s="58">
        <v>144.30000000000001</v>
      </c>
      <c r="O535" s="58">
        <v>144.30000000000001</v>
      </c>
      <c r="P535" s="58">
        <v>144.30000000000001</v>
      </c>
      <c r="Q535" s="58">
        <v>144.30000000000001</v>
      </c>
      <c r="R535" s="58">
        <v>144.30000000000001</v>
      </c>
      <c r="S535" s="58">
        <v>144.30000000000001</v>
      </c>
    </row>
    <row r="536" spans="1:19">
      <c r="A536" s="26">
        <f t="shared" si="16"/>
        <v>536</v>
      </c>
      <c r="B536" s="83" t="s">
        <v>1277</v>
      </c>
      <c r="C536" s="83"/>
      <c r="D536" s="83" t="s">
        <v>385</v>
      </c>
      <c r="E536" s="83" t="s">
        <v>635</v>
      </c>
      <c r="F536" s="83" t="s">
        <v>590</v>
      </c>
      <c r="G536" s="83" t="s">
        <v>610</v>
      </c>
      <c r="H536" s="84">
        <v>2008</v>
      </c>
      <c r="I536" s="77">
        <v>150</v>
      </c>
      <c r="J536" s="57">
        <v>150</v>
      </c>
      <c r="K536" s="57">
        <v>150</v>
      </c>
      <c r="L536" s="57">
        <v>150</v>
      </c>
      <c r="M536" s="58">
        <v>150</v>
      </c>
      <c r="N536" s="58">
        <v>150</v>
      </c>
      <c r="O536" s="58">
        <v>150</v>
      </c>
      <c r="P536" s="58">
        <v>150</v>
      </c>
      <c r="Q536" s="58">
        <v>150</v>
      </c>
      <c r="R536" s="58">
        <v>150</v>
      </c>
      <c r="S536" s="58">
        <v>150</v>
      </c>
    </row>
    <row r="537" spans="1:19">
      <c r="A537" s="26">
        <f t="shared" si="16"/>
        <v>537</v>
      </c>
      <c r="B537" s="83" t="s">
        <v>1661</v>
      </c>
      <c r="C537" s="83"/>
      <c r="D537" s="83" t="s">
        <v>1662</v>
      </c>
      <c r="E537" s="83" t="s">
        <v>619</v>
      </c>
      <c r="F537" s="83" t="s">
        <v>590</v>
      </c>
      <c r="G537" s="83" t="s">
        <v>504</v>
      </c>
      <c r="H537" s="84">
        <v>2018</v>
      </c>
      <c r="I537" s="77">
        <v>196.6</v>
      </c>
      <c r="J537" s="57">
        <v>196.6</v>
      </c>
      <c r="K537" s="57">
        <v>196.6</v>
      </c>
      <c r="L537" s="57">
        <v>196.6</v>
      </c>
      <c r="M537" s="58">
        <v>196.6</v>
      </c>
      <c r="N537" s="58">
        <v>196.6</v>
      </c>
      <c r="O537" s="58">
        <v>196.6</v>
      </c>
      <c r="P537" s="58">
        <v>196.6</v>
      </c>
      <c r="Q537" s="58">
        <v>196.6</v>
      </c>
      <c r="R537" s="58">
        <v>196.6</v>
      </c>
      <c r="S537" s="58">
        <v>196.6</v>
      </c>
    </row>
    <row r="538" spans="1:19">
      <c r="A538" s="26">
        <f t="shared" si="16"/>
        <v>538</v>
      </c>
      <c r="B538" s="83" t="s">
        <v>1278</v>
      </c>
      <c r="C538" s="83"/>
      <c r="D538" s="83" t="s">
        <v>387</v>
      </c>
      <c r="E538" s="83" t="s">
        <v>1050</v>
      </c>
      <c r="F538" s="83" t="s">
        <v>590</v>
      </c>
      <c r="G538" s="83" t="s">
        <v>504</v>
      </c>
      <c r="H538" s="84">
        <v>2009</v>
      </c>
      <c r="I538" s="77">
        <v>92.6</v>
      </c>
      <c r="J538" s="57">
        <v>92.6</v>
      </c>
      <c r="K538" s="57">
        <v>92.6</v>
      </c>
      <c r="L538" s="57">
        <v>92.6</v>
      </c>
      <c r="M538" s="58">
        <v>92.6</v>
      </c>
      <c r="N538" s="58">
        <v>92.6</v>
      </c>
      <c r="O538" s="58">
        <v>92.6</v>
      </c>
      <c r="P538" s="58">
        <v>92.6</v>
      </c>
      <c r="Q538" s="58">
        <v>92.6</v>
      </c>
      <c r="R538" s="58">
        <v>92.6</v>
      </c>
      <c r="S538" s="58">
        <v>92.6</v>
      </c>
    </row>
    <row r="539" spans="1:19">
      <c r="A539" s="26">
        <f t="shared" si="16"/>
        <v>539</v>
      </c>
      <c r="B539" s="83" t="s">
        <v>1279</v>
      </c>
      <c r="C539" s="83"/>
      <c r="D539" s="83" t="s">
        <v>591</v>
      </c>
      <c r="E539" s="83" t="s">
        <v>1050</v>
      </c>
      <c r="F539" s="83" t="s">
        <v>590</v>
      </c>
      <c r="G539" s="83" t="s">
        <v>504</v>
      </c>
      <c r="H539" s="84">
        <v>2009</v>
      </c>
      <c r="I539" s="77">
        <v>60</v>
      </c>
      <c r="J539" s="57">
        <v>60</v>
      </c>
      <c r="K539" s="57">
        <v>60</v>
      </c>
      <c r="L539" s="57">
        <v>60</v>
      </c>
      <c r="M539" s="58">
        <v>60</v>
      </c>
      <c r="N539" s="58">
        <v>60</v>
      </c>
      <c r="O539" s="58">
        <v>60</v>
      </c>
      <c r="P539" s="58">
        <v>60</v>
      </c>
      <c r="Q539" s="58">
        <v>60</v>
      </c>
      <c r="R539" s="58">
        <v>60</v>
      </c>
      <c r="S539" s="58">
        <v>60</v>
      </c>
    </row>
    <row r="540" spans="1:19">
      <c r="A540" s="26">
        <f t="shared" si="16"/>
        <v>540</v>
      </c>
      <c r="B540" s="83" t="s">
        <v>1280</v>
      </c>
      <c r="C540" s="83"/>
      <c r="D540" s="83" t="s">
        <v>388</v>
      </c>
      <c r="E540" s="83" t="s">
        <v>636</v>
      </c>
      <c r="F540" s="83" t="s">
        <v>590</v>
      </c>
      <c r="G540" s="83" t="s">
        <v>504</v>
      </c>
      <c r="H540" s="84">
        <v>2008</v>
      </c>
      <c r="I540" s="77">
        <v>58.8</v>
      </c>
      <c r="J540" s="57">
        <v>58.8</v>
      </c>
      <c r="K540" s="57">
        <v>58.8</v>
      </c>
      <c r="L540" s="57">
        <v>58.8</v>
      </c>
      <c r="M540" s="58">
        <v>58.8</v>
      </c>
      <c r="N540" s="58">
        <v>58.8</v>
      </c>
      <c r="O540" s="58">
        <v>58.8</v>
      </c>
      <c r="P540" s="58">
        <v>58.8</v>
      </c>
      <c r="Q540" s="58">
        <v>58.8</v>
      </c>
      <c r="R540" s="58">
        <v>58.8</v>
      </c>
      <c r="S540" s="58">
        <v>58.8</v>
      </c>
    </row>
    <row r="541" spans="1:19">
      <c r="A541" s="26">
        <f t="shared" si="16"/>
        <v>541</v>
      </c>
      <c r="B541" s="83" t="s">
        <v>1587</v>
      </c>
      <c r="C541" s="83"/>
      <c r="D541" s="83" t="s">
        <v>1585</v>
      </c>
      <c r="E541" s="83" t="s">
        <v>1647</v>
      </c>
      <c r="F541" s="83" t="s">
        <v>590</v>
      </c>
      <c r="G541" s="83" t="s">
        <v>610</v>
      </c>
      <c r="H541" s="84">
        <v>2017</v>
      </c>
      <c r="I541" s="77">
        <v>151.19999999999999</v>
      </c>
      <c r="J541" s="57">
        <v>151.19999999999999</v>
      </c>
      <c r="K541" s="57">
        <v>151.19999999999999</v>
      </c>
      <c r="L541" s="57">
        <v>151.19999999999999</v>
      </c>
      <c r="M541" s="58">
        <v>151.19999999999999</v>
      </c>
      <c r="N541" s="58">
        <v>151.19999999999999</v>
      </c>
      <c r="O541" s="58">
        <v>151.19999999999999</v>
      </c>
      <c r="P541" s="58">
        <v>151.19999999999999</v>
      </c>
      <c r="Q541" s="58">
        <v>151.19999999999999</v>
      </c>
      <c r="R541" s="58">
        <v>151.19999999999999</v>
      </c>
      <c r="S541" s="58">
        <v>151.19999999999999</v>
      </c>
    </row>
    <row r="542" spans="1:19">
      <c r="A542" s="26">
        <f t="shared" si="16"/>
        <v>542</v>
      </c>
      <c r="B542" s="83" t="s">
        <v>782</v>
      </c>
      <c r="C542" s="83"/>
      <c r="D542" s="83" t="s">
        <v>783</v>
      </c>
      <c r="E542" s="83" t="s">
        <v>612</v>
      </c>
      <c r="F542" s="83" t="s">
        <v>590</v>
      </c>
      <c r="G542" s="83" t="s">
        <v>610</v>
      </c>
      <c r="H542" s="84">
        <v>2014</v>
      </c>
      <c r="I542" s="77">
        <v>109.2</v>
      </c>
      <c r="J542" s="57">
        <v>109.2</v>
      </c>
      <c r="K542" s="57">
        <v>109.2</v>
      </c>
      <c r="L542" s="57">
        <v>109.2</v>
      </c>
      <c r="M542" s="58">
        <v>109.2</v>
      </c>
      <c r="N542" s="58">
        <v>109.2</v>
      </c>
      <c r="O542" s="58">
        <v>109.2</v>
      </c>
      <c r="P542" s="58">
        <v>109.2</v>
      </c>
      <c r="Q542" s="58">
        <v>109.2</v>
      </c>
      <c r="R542" s="58">
        <v>109.2</v>
      </c>
      <c r="S542" s="58">
        <v>109.2</v>
      </c>
    </row>
    <row r="543" spans="1:19">
      <c r="A543" s="26">
        <f t="shared" si="16"/>
        <v>543</v>
      </c>
      <c r="B543" s="83" t="s">
        <v>784</v>
      </c>
      <c r="C543" s="83"/>
      <c r="D543" s="83" t="s">
        <v>785</v>
      </c>
      <c r="E543" s="83" t="s">
        <v>612</v>
      </c>
      <c r="F543" s="83" t="s">
        <v>590</v>
      </c>
      <c r="G543" s="83" t="s">
        <v>610</v>
      </c>
      <c r="H543" s="84">
        <v>2014</v>
      </c>
      <c r="I543" s="77">
        <v>109.2</v>
      </c>
      <c r="J543" s="57">
        <v>109.2</v>
      </c>
      <c r="K543" s="57">
        <v>109.2</v>
      </c>
      <c r="L543" s="57">
        <v>109.2</v>
      </c>
      <c r="M543" s="58">
        <v>109.2</v>
      </c>
      <c r="N543" s="58">
        <v>109.2</v>
      </c>
      <c r="O543" s="58">
        <v>109.2</v>
      </c>
      <c r="P543" s="58">
        <v>109.2</v>
      </c>
      <c r="Q543" s="58">
        <v>109.2</v>
      </c>
      <c r="R543" s="58">
        <v>109.2</v>
      </c>
      <c r="S543" s="58">
        <v>109.2</v>
      </c>
    </row>
    <row r="544" spans="1:19">
      <c r="A544" s="26">
        <f t="shared" si="16"/>
        <v>544</v>
      </c>
      <c r="B544" s="83" t="s">
        <v>795</v>
      </c>
      <c r="C544" s="83"/>
      <c r="D544" s="83" t="s">
        <v>796</v>
      </c>
      <c r="E544" s="83" t="s">
        <v>612</v>
      </c>
      <c r="F544" s="83" t="s">
        <v>590</v>
      </c>
      <c r="G544" s="83" t="s">
        <v>610</v>
      </c>
      <c r="H544" s="84">
        <v>2014</v>
      </c>
      <c r="I544" s="77">
        <v>94.2</v>
      </c>
      <c r="J544" s="57">
        <v>94.2</v>
      </c>
      <c r="K544" s="57">
        <v>94.2</v>
      </c>
      <c r="L544" s="57">
        <v>94.2</v>
      </c>
      <c r="M544" s="58">
        <v>94.2</v>
      </c>
      <c r="N544" s="58">
        <v>94.2</v>
      </c>
      <c r="O544" s="58">
        <v>94.2</v>
      </c>
      <c r="P544" s="58">
        <v>94.2</v>
      </c>
      <c r="Q544" s="58">
        <v>94.2</v>
      </c>
      <c r="R544" s="58">
        <v>94.2</v>
      </c>
      <c r="S544" s="58">
        <v>94.2</v>
      </c>
    </row>
    <row r="545" spans="1:19">
      <c r="A545" s="26">
        <f t="shared" si="16"/>
        <v>545</v>
      </c>
      <c r="B545" s="83" t="s">
        <v>797</v>
      </c>
      <c r="C545" s="83"/>
      <c r="D545" s="83" t="s">
        <v>798</v>
      </c>
      <c r="E545" s="83" t="s">
        <v>612</v>
      </c>
      <c r="F545" s="83" t="s">
        <v>590</v>
      </c>
      <c r="G545" s="83" t="s">
        <v>610</v>
      </c>
      <c r="H545" s="84">
        <v>2014</v>
      </c>
      <c r="I545" s="77">
        <v>96.6</v>
      </c>
      <c r="J545" s="57">
        <v>96.6</v>
      </c>
      <c r="K545" s="57">
        <v>96.6</v>
      </c>
      <c r="L545" s="57">
        <v>96.6</v>
      </c>
      <c r="M545" s="58">
        <v>96.6</v>
      </c>
      <c r="N545" s="58">
        <v>96.6</v>
      </c>
      <c r="O545" s="58">
        <v>96.6</v>
      </c>
      <c r="P545" s="58">
        <v>96.6</v>
      </c>
      <c r="Q545" s="58">
        <v>96.6</v>
      </c>
      <c r="R545" s="58">
        <v>96.6</v>
      </c>
      <c r="S545" s="58">
        <v>96.6</v>
      </c>
    </row>
    <row r="546" spans="1:19">
      <c r="A546" s="26">
        <f t="shared" si="16"/>
        <v>546</v>
      </c>
      <c r="B546" s="83" t="s">
        <v>1281</v>
      </c>
      <c r="C546" s="83"/>
      <c r="D546" s="83" t="s">
        <v>389</v>
      </c>
      <c r="E546" s="83" t="s">
        <v>636</v>
      </c>
      <c r="F546" s="83" t="s">
        <v>590</v>
      </c>
      <c r="G546" s="83" t="s">
        <v>504</v>
      </c>
      <c r="H546" s="84">
        <v>2008</v>
      </c>
      <c r="I546" s="77">
        <v>142.5</v>
      </c>
      <c r="J546" s="57">
        <v>142.5</v>
      </c>
      <c r="K546" s="57">
        <v>142.5</v>
      </c>
      <c r="L546" s="57">
        <v>142.5</v>
      </c>
      <c r="M546" s="58">
        <v>142.5</v>
      </c>
      <c r="N546" s="58">
        <v>142.5</v>
      </c>
      <c r="O546" s="58">
        <v>142.5</v>
      </c>
      <c r="P546" s="58">
        <v>142.5</v>
      </c>
      <c r="Q546" s="58">
        <v>142.5</v>
      </c>
      <c r="R546" s="58">
        <v>142.5</v>
      </c>
      <c r="S546" s="58">
        <v>142.5</v>
      </c>
    </row>
    <row r="547" spans="1:19">
      <c r="A547" s="26">
        <f t="shared" si="16"/>
        <v>547</v>
      </c>
      <c r="B547" s="83" t="s">
        <v>1282</v>
      </c>
      <c r="C547" s="83"/>
      <c r="D547" s="83" t="s">
        <v>390</v>
      </c>
      <c r="E547" s="83" t="s">
        <v>636</v>
      </c>
      <c r="F547" s="83" t="s">
        <v>590</v>
      </c>
      <c r="G547" s="83" t="s">
        <v>504</v>
      </c>
      <c r="H547" s="84">
        <v>2008</v>
      </c>
      <c r="I547" s="77">
        <v>115.5</v>
      </c>
      <c r="J547" s="57">
        <v>115.5</v>
      </c>
      <c r="K547" s="57">
        <v>115.5</v>
      </c>
      <c r="L547" s="57">
        <v>115.5</v>
      </c>
      <c r="M547" s="58">
        <v>115.5</v>
      </c>
      <c r="N547" s="58">
        <v>115.5</v>
      </c>
      <c r="O547" s="58">
        <v>115.5</v>
      </c>
      <c r="P547" s="58">
        <v>115.5</v>
      </c>
      <c r="Q547" s="58">
        <v>115.5</v>
      </c>
      <c r="R547" s="58">
        <v>115.5</v>
      </c>
      <c r="S547" s="58">
        <v>115.5</v>
      </c>
    </row>
    <row r="548" spans="1:19">
      <c r="A548" s="26">
        <f t="shared" si="16"/>
        <v>548</v>
      </c>
      <c r="B548" s="83" t="s">
        <v>1283</v>
      </c>
      <c r="C548" s="83"/>
      <c r="D548" s="83" t="s">
        <v>420</v>
      </c>
      <c r="E548" s="83" t="s">
        <v>636</v>
      </c>
      <c r="F548" s="83" t="s">
        <v>590</v>
      </c>
      <c r="G548" s="83" t="s">
        <v>504</v>
      </c>
      <c r="H548" s="84">
        <v>2009</v>
      </c>
      <c r="I548" s="77">
        <v>199.5</v>
      </c>
      <c r="J548" s="57">
        <v>199.5</v>
      </c>
      <c r="K548" s="57">
        <v>199.5</v>
      </c>
      <c r="L548" s="57">
        <v>199.5</v>
      </c>
      <c r="M548" s="58">
        <v>199.5</v>
      </c>
      <c r="N548" s="58">
        <v>199.5</v>
      </c>
      <c r="O548" s="58">
        <v>199.5</v>
      </c>
      <c r="P548" s="58">
        <v>199.5</v>
      </c>
      <c r="Q548" s="58">
        <v>199.5</v>
      </c>
      <c r="R548" s="58">
        <v>199.5</v>
      </c>
      <c r="S548" s="58">
        <v>199.5</v>
      </c>
    </row>
    <row r="549" spans="1:19">
      <c r="A549" s="26">
        <f t="shared" si="16"/>
        <v>549</v>
      </c>
      <c r="B549" s="83" t="s">
        <v>1284</v>
      </c>
      <c r="C549" s="83"/>
      <c r="D549" s="83" t="s">
        <v>391</v>
      </c>
      <c r="E549" s="83" t="s">
        <v>611</v>
      </c>
      <c r="F549" s="83" t="s">
        <v>590</v>
      </c>
      <c r="G549" s="83" t="s">
        <v>504</v>
      </c>
      <c r="H549" s="84">
        <v>2001</v>
      </c>
      <c r="I549" s="77">
        <v>82.5</v>
      </c>
      <c r="J549" s="57">
        <v>82.5</v>
      </c>
      <c r="K549" s="57">
        <v>82.5</v>
      </c>
      <c r="L549" s="57">
        <v>82.5</v>
      </c>
      <c r="M549" s="58">
        <v>82.5</v>
      </c>
      <c r="N549" s="58">
        <v>82.5</v>
      </c>
      <c r="O549" s="58">
        <v>82.5</v>
      </c>
      <c r="P549" s="58">
        <v>82.5</v>
      </c>
      <c r="Q549" s="58">
        <v>82.5</v>
      </c>
      <c r="R549" s="58">
        <v>82.5</v>
      </c>
      <c r="S549" s="58">
        <v>82.5</v>
      </c>
    </row>
    <row r="550" spans="1:19">
      <c r="A550" s="26">
        <f t="shared" si="16"/>
        <v>550</v>
      </c>
      <c r="B550" s="83" t="s">
        <v>1285</v>
      </c>
      <c r="C550" s="83"/>
      <c r="D550" s="83" t="s">
        <v>392</v>
      </c>
      <c r="E550" s="83" t="s">
        <v>611</v>
      </c>
      <c r="F550" s="83" t="s">
        <v>590</v>
      </c>
      <c r="G550" s="83" t="s">
        <v>504</v>
      </c>
      <c r="H550" s="84">
        <v>2001</v>
      </c>
      <c r="I550" s="77">
        <v>77.2</v>
      </c>
      <c r="J550" s="57">
        <v>77.2</v>
      </c>
      <c r="K550" s="57">
        <v>77.2</v>
      </c>
      <c r="L550" s="57">
        <v>77.2</v>
      </c>
      <c r="M550" s="58">
        <v>77.2</v>
      </c>
      <c r="N550" s="58">
        <v>77.2</v>
      </c>
      <c r="O550" s="58">
        <v>77.2</v>
      </c>
      <c r="P550" s="58">
        <v>77.2</v>
      </c>
      <c r="Q550" s="58">
        <v>77.2</v>
      </c>
      <c r="R550" s="58">
        <v>77.2</v>
      </c>
      <c r="S550" s="58">
        <v>77.2</v>
      </c>
    </row>
    <row r="551" spans="1:19">
      <c r="A551" s="26">
        <f t="shared" si="16"/>
        <v>551</v>
      </c>
      <c r="B551" s="83" t="s">
        <v>1663</v>
      </c>
      <c r="C551" s="83"/>
      <c r="D551" s="83" t="s">
        <v>397</v>
      </c>
      <c r="E551" s="83" t="s">
        <v>640</v>
      </c>
      <c r="F551" s="83" t="s">
        <v>590</v>
      </c>
      <c r="G551" s="83" t="s">
        <v>504</v>
      </c>
      <c r="H551" s="84">
        <v>2008</v>
      </c>
      <c r="I551" s="77">
        <v>121.5</v>
      </c>
      <c r="J551" s="57">
        <v>121.5</v>
      </c>
      <c r="K551" s="57">
        <v>121.5</v>
      </c>
      <c r="L551" s="57">
        <v>121.5</v>
      </c>
      <c r="M551" s="58">
        <v>121.5</v>
      </c>
      <c r="N551" s="58">
        <v>121.5</v>
      </c>
      <c r="O551" s="58">
        <v>121.5</v>
      </c>
      <c r="P551" s="58">
        <v>121.5</v>
      </c>
      <c r="Q551" s="58">
        <v>121.5</v>
      </c>
      <c r="R551" s="58">
        <v>121.5</v>
      </c>
      <c r="S551" s="58">
        <v>121.5</v>
      </c>
    </row>
    <row r="552" spans="1:19">
      <c r="A552" s="26">
        <f t="shared" si="16"/>
        <v>552</v>
      </c>
      <c r="B552" s="83" t="s">
        <v>1664</v>
      </c>
      <c r="C552" s="83"/>
      <c r="D552" s="83" t="s">
        <v>1665</v>
      </c>
      <c r="E552" s="83" t="s">
        <v>1666</v>
      </c>
      <c r="F552" s="83" t="s">
        <v>590</v>
      </c>
      <c r="G552" s="83" t="s">
        <v>504</v>
      </c>
      <c r="H552" s="84">
        <v>2008</v>
      </c>
      <c r="I552" s="77">
        <v>127.5</v>
      </c>
      <c r="J552" s="57">
        <v>127.5</v>
      </c>
      <c r="K552" s="57">
        <v>127.5</v>
      </c>
      <c r="L552" s="57">
        <v>127.5</v>
      </c>
      <c r="M552" s="58">
        <v>127.5</v>
      </c>
      <c r="N552" s="58">
        <v>127.5</v>
      </c>
      <c r="O552" s="58">
        <v>127.5</v>
      </c>
      <c r="P552" s="58">
        <v>127.5</v>
      </c>
      <c r="Q552" s="58">
        <v>127.5</v>
      </c>
      <c r="R552" s="58">
        <v>127.5</v>
      </c>
      <c r="S552" s="58">
        <v>127.5</v>
      </c>
    </row>
    <row r="553" spans="1:19">
      <c r="A553" s="26">
        <f t="shared" si="16"/>
        <v>553</v>
      </c>
      <c r="B553" s="83" t="s">
        <v>1286</v>
      </c>
      <c r="C553" s="83"/>
      <c r="D553" s="83" t="s">
        <v>1287</v>
      </c>
      <c r="E553" s="83" t="s">
        <v>619</v>
      </c>
      <c r="F553" s="83" t="s">
        <v>590</v>
      </c>
      <c r="G553" s="83" t="s">
        <v>504</v>
      </c>
      <c r="H553" s="84">
        <v>2015</v>
      </c>
      <c r="I553" s="77">
        <v>104.3</v>
      </c>
      <c r="J553" s="57">
        <v>104.3</v>
      </c>
      <c r="K553" s="57">
        <v>104.3</v>
      </c>
      <c r="L553" s="57">
        <v>104.3</v>
      </c>
      <c r="M553" s="58">
        <v>104.3</v>
      </c>
      <c r="N553" s="58">
        <v>104.3</v>
      </c>
      <c r="O553" s="58">
        <v>104.3</v>
      </c>
      <c r="P553" s="58">
        <v>104.3</v>
      </c>
      <c r="Q553" s="58">
        <v>104.3</v>
      </c>
      <c r="R553" s="58">
        <v>104.3</v>
      </c>
      <c r="S553" s="58">
        <v>104.3</v>
      </c>
    </row>
    <row r="554" spans="1:19">
      <c r="A554" s="26">
        <f t="shared" si="16"/>
        <v>554</v>
      </c>
      <c r="B554" s="83" t="s">
        <v>1288</v>
      </c>
      <c r="C554" s="83"/>
      <c r="D554" s="83" t="s">
        <v>1289</v>
      </c>
      <c r="E554" s="83" t="s">
        <v>619</v>
      </c>
      <c r="F554" s="83" t="s">
        <v>590</v>
      </c>
      <c r="G554" s="83" t="s">
        <v>504</v>
      </c>
      <c r="H554" s="84">
        <v>2015</v>
      </c>
      <c r="I554" s="77">
        <v>103</v>
      </c>
      <c r="J554" s="57">
        <v>103</v>
      </c>
      <c r="K554" s="57">
        <v>103</v>
      </c>
      <c r="L554" s="57">
        <v>103</v>
      </c>
      <c r="M554" s="58">
        <v>103</v>
      </c>
      <c r="N554" s="58">
        <v>103</v>
      </c>
      <c r="O554" s="58">
        <v>103</v>
      </c>
      <c r="P554" s="58">
        <v>103</v>
      </c>
      <c r="Q554" s="58">
        <v>103</v>
      </c>
      <c r="R554" s="58">
        <v>103</v>
      </c>
      <c r="S554" s="58">
        <v>103</v>
      </c>
    </row>
    <row r="555" spans="1:19">
      <c r="A555" s="26">
        <f t="shared" si="16"/>
        <v>555</v>
      </c>
      <c r="B555" s="83" t="s">
        <v>770</v>
      </c>
      <c r="C555" s="83"/>
      <c r="D555" s="83" t="s">
        <v>398</v>
      </c>
      <c r="E555" s="83" t="s">
        <v>530</v>
      </c>
      <c r="F555" s="83" t="s">
        <v>590</v>
      </c>
      <c r="G555" s="83" t="s">
        <v>504</v>
      </c>
      <c r="H555" s="84">
        <v>2006</v>
      </c>
      <c r="I555" s="77">
        <v>84</v>
      </c>
      <c r="J555" s="57">
        <v>84</v>
      </c>
      <c r="K555" s="57">
        <v>84</v>
      </c>
      <c r="L555" s="57">
        <v>84</v>
      </c>
      <c r="M555" s="58">
        <v>84</v>
      </c>
      <c r="N555" s="58">
        <v>84</v>
      </c>
      <c r="O555" s="58">
        <v>84</v>
      </c>
      <c r="P555" s="58">
        <v>84</v>
      </c>
      <c r="Q555" s="58">
        <v>84</v>
      </c>
      <c r="R555" s="58">
        <v>84</v>
      </c>
      <c r="S555" s="58">
        <v>84</v>
      </c>
    </row>
    <row r="556" spans="1:19">
      <c r="A556" s="26">
        <f t="shared" si="16"/>
        <v>556</v>
      </c>
      <c r="B556" s="83" t="s">
        <v>1667</v>
      </c>
      <c r="C556" s="83"/>
      <c r="D556" s="83" t="s">
        <v>1668</v>
      </c>
      <c r="E556" s="83" t="s">
        <v>667</v>
      </c>
      <c r="F556" s="83" t="s">
        <v>590</v>
      </c>
      <c r="G556" s="83" t="s">
        <v>504</v>
      </c>
      <c r="H556" s="84">
        <v>2017</v>
      </c>
      <c r="I556" s="77">
        <v>121.9</v>
      </c>
      <c r="J556" s="57">
        <v>121.9</v>
      </c>
      <c r="K556" s="57">
        <v>121.9</v>
      </c>
      <c r="L556" s="57">
        <v>121.9</v>
      </c>
      <c r="M556" s="58">
        <v>121.9</v>
      </c>
      <c r="N556" s="58">
        <v>121.9</v>
      </c>
      <c r="O556" s="58">
        <v>121.9</v>
      </c>
      <c r="P556" s="58">
        <v>121.9</v>
      </c>
      <c r="Q556" s="58">
        <v>121.9</v>
      </c>
      <c r="R556" s="58">
        <v>121.9</v>
      </c>
      <c r="S556" s="58">
        <v>121.9</v>
      </c>
    </row>
    <row r="557" spans="1:19">
      <c r="A557" s="26">
        <f t="shared" si="16"/>
        <v>557</v>
      </c>
      <c r="B557" s="83" t="s">
        <v>1669</v>
      </c>
      <c r="C557" s="83"/>
      <c r="D557" s="83" t="s">
        <v>1670</v>
      </c>
      <c r="E557" s="83" t="s">
        <v>667</v>
      </c>
      <c r="F557" s="83" t="s">
        <v>590</v>
      </c>
      <c r="G557" s="83" t="s">
        <v>504</v>
      </c>
      <c r="H557" s="84">
        <v>2017</v>
      </c>
      <c r="I557" s="77">
        <v>27.4</v>
      </c>
      <c r="J557" s="57">
        <v>27.4</v>
      </c>
      <c r="K557" s="57">
        <v>27.4</v>
      </c>
      <c r="L557" s="57">
        <v>27.4</v>
      </c>
      <c r="M557" s="58">
        <v>27.4</v>
      </c>
      <c r="N557" s="58">
        <v>27.4</v>
      </c>
      <c r="O557" s="58">
        <v>27.4</v>
      </c>
      <c r="P557" s="58">
        <v>27.4</v>
      </c>
      <c r="Q557" s="58">
        <v>27.4</v>
      </c>
      <c r="R557" s="58">
        <v>27.4</v>
      </c>
      <c r="S557" s="58">
        <v>27.4</v>
      </c>
    </row>
    <row r="558" spans="1:19">
      <c r="A558" s="26">
        <f t="shared" si="16"/>
        <v>558</v>
      </c>
      <c r="B558" s="83" t="s">
        <v>1290</v>
      </c>
      <c r="C558" s="83"/>
      <c r="D558" s="83" t="s">
        <v>399</v>
      </c>
      <c r="E558" s="83" t="s">
        <v>536</v>
      </c>
      <c r="F558" s="83" t="s">
        <v>590</v>
      </c>
      <c r="G558" s="83" t="s">
        <v>504</v>
      </c>
      <c r="H558" s="84">
        <v>2008</v>
      </c>
      <c r="I558" s="77">
        <v>114</v>
      </c>
      <c r="J558" s="57">
        <v>114</v>
      </c>
      <c r="K558" s="57">
        <v>114</v>
      </c>
      <c r="L558" s="57">
        <v>114</v>
      </c>
      <c r="M558" s="58">
        <v>114</v>
      </c>
      <c r="N558" s="58">
        <v>114</v>
      </c>
      <c r="O558" s="58">
        <v>114</v>
      </c>
      <c r="P558" s="58">
        <v>114</v>
      </c>
      <c r="Q558" s="58">
        <v>114</v>
      </c>
      <c r="R558" s="58">
        <v>114</v>
      </c>
      <c r="S558" s="58">
        <v>114</v>
      </c>
    </row>
    <row r="559" spans="1:19">
      <c r="A559" s="26">
        <f t="shared" si="16"/>
        <v>559</v>
      </c>
      <c r="B559" s="83" t="s">
        <v>1671</v>
      </c>
      <c r="C559" s="83"/>
      <c r="D559" s="83" t="s">
        <v>1672</v>
      </c>
      <c r="E559" s="83" t="s">
        <v>536</v>
      </c>
      <c r="F559" s="83" t="s">
        <v>590</v>
      </c>
      <c r="G559" s="83" t="s">
        <v>504</v>
      </c>
      <c r="H559" s="84">
        <v>2008</v>
      </c>
      <c r="I559" s="77">
        <v>95</v>
      </c>
      <c r="J559" s="57">
        <v>95</v>
      </c>
      <c r="K559" s="57">
        <v>95</v>
      </c>
      <c r="L559" s="57">
        <v>95</v>
      </c>
      <c r="M559" s="58">
        <v>95</v>
      </c>
      <c r="N559" s="58">
        <v>95</v>
      </c>
      <c r="O559" s="58">
        <v>95</v>
      </c>
      <c r="P559" s="58">
        <v>95</v>
      </c>
      <c r="Q559" s="58">
        <v>95</v>
      </c>
      <c r="R559" s="58">
        <v>95</v>
      </c>
      <c r="S559" s="58">
        <v>95</v>
      </c>
    </row>
    <row r="560" spans="1:19">
      <c r="A560" s="26">
        <f t="shared" si="16"/>
        <v>560</v>
      </c>
      <c r="B560" s="83" t="s">
        <v>1291</v>
      </c>
      <c r="C560" s="83"/>
      <c r="D560" s="83" t="s">
        <v>1292</v>
      </c>
      <c r="E560" s="83" t="s">
        <v>612</v>
      </c>
      <c r="F560" s="83" t="s">
        <v>590</v>
      </c>
      <c r="G560" s="83" t="s">
        <v>610</v>
      </c>
      <c r="H560" s="84">
        <v>2015</v>
      </c>
      <c r="I560" s="77">
        <v>150</v>
      </c>
      <c r="J560" s="57">
        <v>150</v>
      </c>
      <c r="K560" s="57">
        <v>150</v>
      </c>
      <c r="L560" s="57">
        <v>150</v>
      </c>
      <c r="M560" s="58">
        <v>150</v>
      </c>
      <c r="N560" s="58">
        <v>150</v>
      </c>
      <c r="O560" s="58">
        <v>150</v>
      </c>
      <c r="P560" s="58">
        <v>150</v>
      </c>
      <c r="Q560" s="58">
        <v>150</v>
      </c>
      <c r="R560" s="58">
        <v>150</v>
      </c>
      <c r="S560" s="58">
        <v>150</v>
      </c>
    </row>
    <row r="561" spans="1:19">
      <c r="A561" s="26">
        <f t="shared" si="16"/>
        <v>561</v>
      </c>
      <c r="B561" s="83" t="s">
        <v>1673</v>
      </c>
      <c r="C561" s="83"/>
      <c r="D561" s="83" t="s">
        <v>1674</v>
      </c>
      <c r="E561" s="83" t="s">
        <v>1675</v>
      </c>
      <c r="F561" s="83" t="s">
        <v>590</v>
      </c>
      <c r="G561" s="83" t="s">
        <v>610</v>
      </c>
      <c r="H561" s="84">
        <v>2017</v>
      </c>
      <c r="I561" s="77">
        <v>64</v>
      </c>
      <c r="J561" s="57">
        <v>64</v>
      </c>
      <c r="K561" s="57">
        <v>64</v>
      </c>
      <c r="L561" s="57">
        <v>64</v>
      </c>
      <c r="M561" s="58">
        <v>64</v>
      </c>
      <c r="N561" s="58">
        <v>64</v>
      </c>
      <c r="O561" s="58">
        <v>64</v>
      </c>
      <c r="P561" s="58">
        <v>64</v>
      </c>
      <c r="Q561" s="58">
        <v>64</v>
      </c>
      <c r="R561" s="58">
        <v>64</v>
      </c>
      <c r="S561" s="58">
        <v>64</v>
      </c>
    </row>
    <row r="562" spans="1:19">
      <c r="A562" s="26">
        <f t="shared" si="16"/>
        <v>562</v>
      </c>
      <c r="B562" s="83" t="s">
        <v>1676</v>
      </c>
      <c r="C562" s="83"/>
      <c r="D562" s="83" t="s">
        <v>1677</v>
      </c>
      <c r="E562" s="83" t="s">
        <v>1675</v>
      </c>
      <c r="F562" s="83" t="s">
        <v>590</v>
      </c>
      <c r="G562" s="83" t="s">
        <v>610</v>
      </c>
      <c r="H562" s="84">
        <v>2017</v>
      </c>
      <c r="I562" s="77">
        <v>110</v>
      </c>
      <c r="J562" s="57">
        <v>110</v>
      </c>
      <c r="K562" s="57">
        <v>110</v>
      </c>
      <c r="L562" s="57">
        <v>110</v>
      </c>
      <c r="M562" s="58">
        <v>110</v>
      </c>
      <c r="N562" s="58">
        <v>110</v>
      </c>
      <c r="O562" s="58">
        <v>110</v>
      </c>
      <c r="P562" s="58">
        <v>110</v>
      </c>
      <c r="Q562" s="58">
        <v>110</v>
      </c>
      <c r="R562" s="58">
        <v>110</v>
      </c>
      <c r="S562" s="58">
        <v>110</v>
      </c>
    </row>
    <row r="563" spans="1:19" s="18" customFormat="1" ht="13">
      <c r="A563" s="26">
        <f t="shared" si="16"/>
        <v>563</v>
      </c>
      <c r="B563" s="83" t="s">
        <v>1293</v>
      </c>
      <c r="C563" s="83"/>
      <c r="D563" s="83" t="s">
        <v>400</v>
      </c>
      <c r="E563" s="83" t="s">
        <v>619</v>
      </c>
      <c r="F563" s="83" t="s">
        <v>590</v>
      </c>
      <c r="G563" s="83" t="s">
        <v>504</v>
      </c>
      <c r="H563" s="84">
        <v>2008</v>
      </c>
      <c r="I563" s="77">
        <v>90</v>
      </c>
      <c r="J563" s="57">
        <v>90</v>
      </c>
      <c r="K563" s="57">
        <v>90</v>
      </c>
      <c r="L563" s="57">
        <v>90</v>
      </c>
      <c r="M563" s="58">
        <v>90</v>
      </c>
      <c r="N563" s="58">
        <v>90</v>
      </c>
      <c r="O563" s="58">
        <v>90</v>
      </c>
      <c r="P563" s="58">
        <v>90</v>
      </c>
      <c r="Q563" s="58">
        <v>90</v>
      </c>
      <c r="R563" s="58">
        <v>90</v>
      </c>
      <c r="S563" s="58">
        <v>90</v>
      </c>
    </row>
    <row r="564" spans="1:19">
      <c r="A564" s="26">
        <f t="shared" si="16"/>
        <v>564</v>
      </c>
      <c r="B564" s="83" t="s">
        <v>1394</v>
      </c>
      <c r="C564" s="83"/>
      <c r="D564" s="83" t="s">
        <v>1395</v>
      </c>
      <c r="E564" s="83" t="s">
        <v>633</v>
      </c>
      <c r="F564" s="83" t="s">
        <v>590</v>
      </c>
      <c r="G564" s="83" t="s">
        <v>503</v>
      </c>
      <c r="H564" s="84">
        <v>2015</v>
      </c>
      <c r="I564" s="77">
        <v>76</v>
      </c>
      <c r="J564" s="57">
        <v>76</v>
      </c>
      <c r="K564" s="57">
        <v>76</v>
      </c>
      <c r="L564" s="57">
        <v>76</v>
      </c>
      <c r="M564" s="58">
        <v>76</v>
      </c>
      <c r="N564" s="58">
        <v>76</v>
      </c>
      <c r="O564" s="58">
        <v>76</v>
      </c>
      <c r="P564" s="58">
        <v>76</v>
      </c>
      <c r="Q564" s="58">
        <v>76</v>
      </c>
      <c r="R564" s="58">
        <v>76</v>
      </c>
      <c r="S564" s="58">
        <v>76</v>
      </c>
    </row>
    <row r="565" spans="1:19" s="18" customFormat="1" ht="13">
      <c r="A565" s="26">
        <f t="shared" si="16"/>
        <v>565</v>
      </c>
      <c r="B565" s="83" t="s">
        <v>1100</v>
      </c>
      <c r="C565" s="83"/>
      <c r="D565" s="83" t="s">
        <v>489</v>
      </c>
      <c r="E565" s="83" t="s">
        <v>543</v>
      </c>
      <c r="F565" s="83" t="s">
        <v>590</v>
      </c>
      <c r="G565" s="83" t="s">
        <v>501</v>
      </c>
      <c r="H565" s="84">
        <v>2012</v>
      </c>
      <c r="I565" s="77">
        <v>150</v>
      </c>
      <c r="J565" s="57">
        <v>150</v>
      </c>
      <c r="K565" s="57">
        <v>150</v>
      </c>
      <c r="L565" s="57">
        <v>150</v>
      </c>
      <c r="M565" s="58">
        <v>150</v>
      </c>
      <c r="N565" s="58">
        <v>150</v>
      </c>
      <c r="O565" s="58">
        <v>150</v>
      </c>
      <c r="P565" s="58">
        <v>150</v>
      </c>
      <c r="Q565" s="58">
        <v>150</v>
      </c>
      <c r="R565" s="58">
        <v>150</v>
      </c>
      <c r="S565" s="58">
        <v>150</v>
      </c>
    </row>
    <row r="566" spans="1:19">
      <c r="A566" s="26">
        <f t="shared" si="16"/>
        <v>566</v>
      </c>
      <c r="B566" s="83" t="s">
        <v>1396</v>
      </c>
      <c r="C566" s="83"/>
      <c r="D566" s="83" t="s">
        <v>1397</v>
      </c>
      <c r="E566" s="83" t="s">
        <v>602</v>
      </c>
      <c r="F566" s="83" t="s">
        <v>590</v>
      </c>
      <c r="G566" s="83" t="s">
        <v>504</v>
      </c>
      <c r="H566" s="84">
        <v>2015</v>
      </c>
      <c r="I566" s="77">
        <v>204.1</v>
      </c>
      <c r="J566" s="57">
        <v>204.1</v>
      </c>
      <c r="K566" s="57">
        <v>204.1</v>
      </c>
      <c r="L566" s="57">
        <v>204.1</v>
      </c>
      <c r="M566" s="58">
        <v>204.1</v>
      </c>
      <c r="N566" s="58">
        <v>204.1</v>
      </c>
      <c r="O566" s="58">
        <v>204.1</v>
      </c>
      <c r="P566" s="58">
        <v>204.1</v>
      </c>
      <c r="Q566" s="58">
        <v>204.1</v>
      </c>
      <c r="R566" s="58">
        <v>204.1</v>
      </c>
      <c r="S566" s="58">
        <v>204.1</v>
      </c>
    </row>
    <row r="567" spans="1:19">
      <c r="A567" s="26">
        <f t="shared" si="16"/>
        <v>567</v>
      </c>
      <c r="B567" s="83" t="s">
        <v>1294</v>
      </c>
      <c r="C567" s="83"/>
      <c r="D567" s="83" t="s">
        <v>401</v>
      </c>
      <c r="E567" s="83" t="s">
        <v>611</v>
      </c>
      <c r="F567" s="83" t="s">
        <v>590</v>
      </c>
      <c r="G567" s="83" t="s">
        <v>504</v>
      </c>
      <c r="H567" s="84">
        <v>2008</v>
      </c>
      <c r="I567" s="77">
        <v>150</v>
      </c>
      <c r="J567" s="57">
        <v>150</v>
      </c>
      <c r="K567" s="57">
        <v>150</v>
      </c>
      <c r="L567" s="57">
        <v>150</v>
      </c>
      <c r="M567" s="58">
        <v>150</v>
      </c>
      <c r="N567" s="58">
        <v>150</v>
      </c>
      <c r="O567" s="58">
        <v>150</v>
      </c>
      <c r="P567" s="58">
        <v>150</v>
      </c>
      <c r="Q567" s="58">
        <v>150</v>
      </c>
      <c r="R567" s="58">
        <v>150</v>
      </c>
      <c r="S567" s="58">
        <v>150</v>
      </c>
    </row>
    <row r="568" spans="1:19">
      <c r="A568" s="26">
        <f t="shared" si="16"/>
        <v>568</v>
      </c>
      <c r="B568" s="83" t="s">
        <v>771</v>
      </c>
      <c r="C568" s="83"/>
      <c r="D568" s="83" t="s">
        <v>466</v>
      </c>
      <c r="E568" s="83" t="s">
        <v>611</v>
      </c>
      <c r="F568" s="83" t="s">
        <v>590</v>
      </c>
      <c r="G568" s="83" t="s">
        <v>504</v>
      </c>
      <c r="H568" s="84">
        <v>2011</v>
      </c>
      <c r="I568" s="77">
        <v>145</v>
      </c>
      <c r="J568" s="57">
        <v>145</v>
      </c>
      <c r="K568" s="57">
        <v>145</v>
      </c>
      <c r="L568" s="57">
        <v>145</v>
      </c>
      <c r="M568" s="58">
        <v>145</v>
      </c>
      <c r="N568" s="58">
        <v>145</v>
      </c>
      <c r="O568" s="58">
        <v>145</v>
      </c>
      <c r="P568" s="58">
        <v>145</v>
      </c>
      <c r="Q568" s="58">
        <v>145</v>
      </c>
      <c r="R568" s="58">
        <v>145</v>
      </c>
      <c r="S568" s="58">
        <v>145</v>
      </c>
    </row>
    <row r="569" spans="1:19">
      <c r="A569" s="26">
        <f t="shared" si="16"/>
        <v>569</v>
      </c>
      <c r="B569" s="83" t="s">
        <v>772</v>
      </c>
      <c r="C569" s="83"/>
      <c r="D569" s="83" t="s">
        <v>402</v>
      </c>
      <c r="E569" s="83" t="s">
        <v>529</v>
      </c>
      <c r="F569" s="83" t="s">
        <v>590</v>
      </c>
      <c r="G569" s="83" t="s">
        <v>501</v>
      </c>
      <c r="H569" s="84">
        <v>2008</v>
      </c>
      <c r="I569" s="77">
        <v>60</v>
      </c>
      <c r="J569" s="57">
        <v>60</v>
      </c>
      <c r="K569" s="57">
        <v>60</v>
      </c>
      <c r="L569" s="57">
        <v>60</v>
      </c>
      <c r="M569" s="58">
        <v>60</v>
      </c>
      <c r="N569" s="58">
        <v>60</v>
      </c>
      <c r="O569" s="58">
        <v>60</v>
      </c>
      <c r="P569" s="58">
        <v>60</v>
      </c>
      <c r="Q569" s="58">
        <v>60</v>
      </c>
      <c r="R569" s="58">
        <v>60</v>
      </c>
      <c r="S569" s="58">
        <v>60</v>
      </c>
    </row>
    <row r="570" spans="1:19">
      <c r="A570" s="26">
        <f t="shared" si="16"/>
        <v>570</v>
      </c>
      <c r="B570" s="83" t="s">
        <v>1295</v>
      </c>
      <c r="C570" s="83"/>
      <c r="D570" s="83" t="s">
        <v>403</v>
      </c>
      <c r="E570" s="83" t="s">
        <v>640</v>
      </c>
      <c r="F570" s="83" t="s">
        <v>590</v>
      </c>
      <c r="G570" s="83" t="s">
        <v>504</v>
      </c>
      <c r="H570" s="84">
        <v>2007</v>
      </c>
      <c r="I570" s="77">
        <v>63</v>
      </c>
      <c r="J570" s="57">
        <v>63</v>
      </c>
      <c r="K570" s="57">
        <v>63</v>
      </c>
      <c r="L570" s="57">
        <v>63</v>
      </c>
      <c r="M570" s="58">
        <v>63</v>
      </c>
      <c r="N570" s="58">
        <v>63</v>
      </c>
      <c r="O570" s="58">
        <v>63</v>
      </c>
      <c r="P570" s="58">
        <v>63</v>
      </c>
      <c r="Q570" s="58">
        <v>63</v>
      </c>
      <c r="R570" s="58">
        <v>63</v>
      </c>
      <c r="S570" s="58">
        <v>63</v>
      </c>
    </row>
    <row r="571" spans="1:19">
      <c r="A571" s="26">
        <f t="shared" si="16"/>
        <v>571</v>
      </c>
      <c r="B571" s="83" t="s">
        <v>1296</v>
      </c>
      <c r="C571" s="83"/>
      <c r="D571" s="83" t="s">
        <v>1297</v>
      </c>
      <c r="E571" s="83" t="s">
        <v>617</v>
      </c>
      <c r="F571" s="83" t="s">
        <v>590</v>
      </c>
      <c r="G571" s="83" t="s">
        <v>610</v>
      </c>
      <c r="H571" s="84">
        <v>2015</v>
      </c>
      <c r="I571" s="77">
        <v>102</v>
      </c>
      <c r="J571" s="57">
        <v>102</v>
      </c>
      <c r="K571" s="57">
        <v>102</v>
      </c>
      <c r="L571" s="57">
        <v>102</v>
      </c>
      <c r="M571" s="58">
        <v>102</v>
      </c>
      <c r="N571" s="58">
        <v>102</v>
      </c>
      <c r="O571" s="58">
        <v>102</v>
      </c>
      <c r="P571" s="58">
        <v>102</v>
      </c>
      <c r="Q571" s="58">
        <v>102</v>
      </c>
      <c r="R571" s="58">
        <v>102</v>
      </c>
      <c r="S571" s="58">
        <v>102</v>
      </c>
    </row>
    <row r="572" spans="1:19">
      <c r="A572" s="26">
        <f t="shared" si="16"/>
        <v>572</v>
      </c>
      <c r="B572" s="83" t="s">
        <v>1298</v>
      </c>
      <c r="C572" s="83"/>
      <c r="D572" s="83" t="s">
        <v>1299</v>
      </c>
      <c r="E572" s="83" t="s">
        <v>617</v>
      </c>
      <c r="F572" s="83" t="s">
        <v>590</v>
      </c>
      <c r="G572" s="83" t="s">
        <v>610</v>
      </c>
      <c r="H572" s="84">
        <v>2015</v>
      </c>
      <c r="I572" s="77">
        <v>98</v>
      </c>
      <c r="J572" s="57">
        <v>98</v>
      </c>
      <c r="K572" s="57">
        <v>98</v>
      </c>
      <c r="L572" s="57">
        <v>98</v>
      </c>
      <c r="M572" s="58">
        <v>98</v>
      </c>
      <c r="N572" s="58">
        <v>98</v>
      </c>
      <c r="O572" s="58">
        <v>98</v>
      </c>
      <c r="P572" s="58">
        <v>98</v>
      </c>
      <c r="Q572" s="58">
        <v>98</v>
      </c>
      <c r="R572" s="58">
        <v>98</v>
      </c>
      <c r="S572" s="58">
        <v>98</v>
      </c>
    </row>
    <row r="573" spans="1:19">
      <c r="A573" s="26">
        <f t="shared" si="16"/>
        <v>573</v>
      </c>
      <c r="B573" s="83" t="s">
        <v>1453</v>
      </c>
      <c r="C573" s="83"/>
      <c r="D573" s="83" t="s">
        <v>1454</v>
      </c>
      <c r="E573" s="83" t="s">
        <v>617</v>
      </c>
      <c r="F573" s="83" t="s">
        <v>590</v>
      </c>
      <c r="G573" s="83" t="s">
        <v>610</v>
      </c>
      <c r="H573" s="84">
        <v>2016</v>
      </c>
      <c r="I573" s="77">
        <v>148.5</v>
      </c>
      <c r="J573" s="57">
        <v>148.5</v>
      </c>
      <c r="K573" s="57">
        <v>148.5</v>
      </c>
      <c r="L573" s="57">
        <v>148.5</v>
      </c>
      <c r="M573" s="58">
        <v>148.5</v>
      </c>
      <c r="N573" s="58">
        <v>148.5</v>
      </c>
      <c r="O573" s="58">
        <v>148.5</v>
      </c>
      <c r="P573" s="58">
        <v>148.5</v>
      </c>
      <c r="Q573" s="58">
        <v>148.5</v>
      </c>
      <c r="R573" s="58">
        <v>148.5</v>
      </c>
      <c r="S573" s="58">
        <v>148.5</v>
      </c>
    </row>
    <row r="574" spans="1:19">
      <c r="A574" s="26">
        <f t="shared" si="16"/>
        <v>574</v>
      </c>
      <c r="B574" s="83" t="s">
        <v>1455</v>
      </c>
      <c r="C574" s="83"/>
      <c r="D574" s="83" t="s">
        <v>1456</v>
      </c>
      <c r="E574" s="83" t="s">
        <v>617</v>
      </c>
      <c r="F574" s="83" t="s">
        <v>590</v>
      </c>
      <c r="G574" s="83" t="s">
        <v>610</v>
      </c>
      <c r="H574" s="84">
        <v>2016</v>
      </c>
      <c r="I574" s="77">
        <v>151.80000000000001</v>
      </c>
      <c r="J574" s="57">
        <v>151.80000000000001</v>
      </c>
      <c r="K574" s="57">
        <v>151.80000000000001</v>
      </c>
      <c r="L574" s="57">
        <v>151.80000000000001</v>
      </c>
      <c r="M574" s="58">
        <v>151.80000000000001</v>
      </c>
      <c r="N574" s="58">
        <v>151.80000000000001</v>
      </c>
      <c r="O574" s="58">
        <v>151.80000000000001</v>
      </c>
      <c r="P574" s="58">
        <v>151.80000000000001</v>
      </c>
      <c r="Q574" s="58">
        <v>151.80000000000001</v>
      </c>
      <c r="R574" s="58">
        <v>151.80000000000001</v>
      </c>
      <c r="S574" s="58">
        <v>151.80000000000001</v>
      </c>
    </row>
    <row r="575" spans="1:19">
      <c r="A575" s="26">
        <f t="shared" si="16"/>
        <v>575</v>
      </c>
      <c r="B575" s="83" t="s">
        <v>1300</v>
      </c>
      <c r="C575" s="83"/>
      <c r="D575" s="83" t="s">
        <v>404</v>
      </c>
      <c r="E575" s="83" t="s">
        <v>536</v>
      </c>
      <c r="F575" s="83" t="s">
        <v>590</v>
      </c>
      <c r="G575" s="83" t="s">
        <v>504</v>
      </c>
      <c r="H575" s="84">
        <v>2008</v>
      </c>
      <c r="I575" s="77">
        <v>98.2</v>
      </c>
      <c r="J575" s="57">
        <v>98.2</v>
      </c>
      <c r="K575" s="57">
        <v>98.2</v>
      </c>
      <c r="L575" s="57">
        <v>98.2</v>
      </c>
      <c r="M575" s="58">
        <v>98.2</v>
      </c>
      <c r="N575" s="58">
        <v>98.2</v>
      </c>
      <c r="O575" s="58">
        <v>98.2</v>
      </c>
      <c r="P575" s="58">
        <v>98.2</v>
      </c>
      <c r="Q575" s="58">
        <v>98.2</v>
      </c>
      <c r="R575" s="58">
        <v>98.2</v>
      </c>
      <c r="S575" s="58">
        <v>98.2</v>
      </c>
    </row>
    <row r="576" spans="1:19">
      <c r="A576" s="26">
        <f t="shared" si="16"/>
        <v>576</v>
      </c>
      <c r="B576" s="83" t="s">
        <v>586</v>
      </c>
      <c r="C576" s="83"/>
      <c r="D576" s="83" t="s">
        <v>598</v>
      </c>
      <c r="E576" s="83" t="s">
        <v>609</v>
      </c>
      <c r="F576" s="83" t="s">
        <v>590</v>
      </c>
      <c r="G576" s="83" t="s">
        <v>610</v>
      </c>
      <c r="H576" s="84">
        <v>2014</v>
      </c>
      <c r="I576" s="77">
        <v>161</v>
      </c>
      <c r="J576" s="57">
        <v>161</v>
      </c>
      <c r="K576" s="57">
        <v>161</v>
      </c>
      <c r="L576" s="57">
        <v>161</v>
      </c>
      <c r="M576" s="58">
        <v>161</v>
      </c>
      <c r="N576" s="58">
        <v>161</v>
      </c>
      <c r="O576" s="58">
        <v>161</v>
      </c>
      <c r="P576" s="58">
        <v>161</v>
      </c>
      <c r="Q576" s="58">
        <v>161</v>
      </c>
      <c r="R576" s="58">
        <v>161</v>
      </c>
      <c r="S576" s="58">
        <v>161</v>
      </c>
    </row>
    <row r="577" spans="1:19">
      <c r="A577" s="26">
        <f t="shared" si="16"/>
        <v>577</v>
      </c>
      <c r="B577" s="83" t="s">
        <v>1301</v>
      </c>
      <c r="C577" s="83"/>
      <c r="D577" s="83" t="s">
        <v>1302</v>
      </c>
      <c r="E577" s="83" t="s">
        <v>609</v>
      </c>
      <c r="F577" s="83" t="s">
        <v>590</v>
      </c>
      <c r="G577" s="83" t="s">
        <v>610</v>
      </c>
      <c r="H577" s="84">
        <v>2015</v>
      </c>
      <c r="I577" s="77">
        <v>96</v>
      </c>
      <c r="J577" s="57">
        <v>96</v>
      </c>
      <c r="K577" s="57">
        <v>96</v>
      </c>
      <c r="L577" s="57">
        <v>96</v>
      </c>
      <c r="M577" s="58">
        <v>96</v>
      </c>
      <c r="N577" s="58">
        <v>96</v>
      </c>
      <c r="O577" s="58">
        <v>96</v>
      </c>
      <c r="P577" s="58">
        <v>96</v>
      </c>
      <c r="Q577" s="58">
        <v>96</v>
      </c>
      <c r="R577" s="58">
        <v>96</v>
      </c>
      <c r="S577" s="58">
        <v>96</v>
      </c>
    </row>
    <row r="578" spans="1:19">
      <c r="A578" s="26">
        <f t="shared" si="16"/>
        <v>578</v>
      </c>
      <c r="B578" s="83" t="s">
        <v>1303</v>
      </c>
      <c r="C578" s="83"/>
      <c r="D578" s="83" t="s">
        <v>1304</v>
      </c>
      <c r="E578" s="83" t="s">
        <v>609</v>
      </c>
      <c r="F578" s="83" t="s">
        <v>590</v>
      </c>
      <c r="G578" s="83" t="s">
        <v>610</v>
      </c>
      <c r="H578" s="84">
        <v>2015</v>
      </c>
      <c r="I578" s="77">
        <v>98</v>
      </c>
      <c r="J578" s="57">
        <v>98</v>
      </c>
      <c r="K578" s="57">
        <v>98</v>
      </c>
      <c r="L578" s="57">
        <v>98</v>
      </c>
      <c r="M578" s="58">
        <v>98</v>
      </c>
      <c r="N578" s="58">
        <v>98</v>
      </c>
      <c r="O578" s="58">
        <v>98</v>
      </c>
      <c r="P578" s="58">
        <v>98</v>
      </c>
      <c r="Q578" s="58">
        <v>98</v>
      </c>
      <c r="R578" s="58">
        <v>98</v>
      </c>
      <c r="S578" s="58">
        <v>98</v>
      </c>
    </row>
    <row r="579" spans="1:19">
      <c r="A579" s="26">
        <f t="shared" si="16"/>
        <v>579</v>
      </c>
      <c r="B579" s="83" t="s">
        <v>577</v>
      </c>
      <c r="C579" s="83"/>
      <c r="D579" s="83" t="s">
        <v>405</v>
      </c>
      <c r="E579" s="83" t="s">
        <v>639</v>
      </c>
      <c r="F579" s="83" t="s">
        <v>590</v>
      </c>
      <c r="G579" s="83" t="s">
        <v>504</v>
      </c>
      <c r="H579" s="84">
        <v>2008</v>
      </c>
      <c r="I579" s="77">
        <v>120</v>
      </c>
      <c r="J579" s="57">
        <v>120</v>
      </c>
      <c r="K579" s="57">
        <v>120</v>
      </c>
      <c r="L579" s="57">
        <v>120</v>
      </c>
      <c r="M579" s="58">
        <v>120</v>
      </c>
      <c r="N579" s="58">
        <v>120</v>
      </c>
      <c r="O579" s="58">
        <v>120</v>
      </c>
      <c r="P579" s="58">
        <v>120</v>
      </c>
      <c r="Q579" s="58">
        <v>120</v>
      </c>
      <c r="R579" s="58">
        <v>120</v>
      </c>
      <c r="S579" s="58">
        <v>120</v>
      </c>
    </row>
    <row r="580" spans="1:19">
      <c r="A580" s="26">
        <f t="shared" si="16"/>
        <v>580</v>
      </c>
      <c r="B580" s="83" t="s">
        <v>1032</v>
      </c>
      <c r="C580" s="83"/>
      <c r="D580" s="83" t="s">
        <v>1033</v>
      </c>
      <c r="E580" s="83" t="s">
        <v>530</v>
      </c>
      <c r="F580" s="83" t="s">
        <v>590</v>
      </c>
      <c r="G580" s="83" t="s">
        <v>504</v>
      </c>
      <c r="H580" s="84">
        <v>2014</v>
      </c>
      <c r="I580" s="77">
        <v>211.2</v>
      </c>
      <c r="J580" s="57">
        <v>211.2</v>
      </c>
      <c r="K580" s="57">
        <v>211.2</v>
      </c>
      <c r="L580" s="57">
        <v>211.2</v>
      </c>
      <c r="M580" s="58">
        <v>211.2</v>
      </c>
      <c r="N580" s="58">
        <v>211.2</v>
      </c>
      <c r="O580" s="58">
        <v>211.2</v>
      </c>
      <c r="P580" s="58">
        <v>211.2</v>
      </c>
      <c r="Q580" s="58">
        <v>211.2</v>
      </c>
      <c r="R580" s="58">
        <v>211.2</v>
      </c>
      <c r="S580" s="58">
        <v>211.2</v>
      </c>
    </row>
    <row r="581" spans="1:19" s="18" customFormat="1" ht="13">
      <c r="A581" s="26">
        <f t="shared" si="16"/>
        <v>581</v>
      </c>
      <c r="B581" s="83" t="s">
        <v>1305</v>
      </c>
      <c r="C581" s="83"/>
      <c r="D581" s="83" t="s">
        <v>1306</v>
      </c>
      <c r="E581" s="83" t="s">
        <v>530</v>
      </c>
      <c r="F581" s="83" t="s">
        <v>590</v>
      </c>
      <c r="G581" s="83" t="s">
        <v>504</v>
      </c>
      <c r="H581" s="84">
        <v>2015</v>
      </c>
      <c r="I581" s="77">
        <v>164.7</v>
      </c>
      <c r="J581" s="57">
        <v>164.7</v>
      </c>
      <c r="K581" s="57">
        <v>164.7</v>
      </c>
      <c r="L581" s="57">
        <v>164.7</v>
      </c>
      <c r="M581" s="58">
        <v>164.7</v>
      </c>
      <c r="N581" s="58">
        <v>164.7</v>
      </c>
      <c r="O581" s="58">
        <v>164.7</v>
      </c>
      <c r="P581" s="58">
        <v>164.7</v>
      </c>
      <c r="Q581" s="58">
        <v>164.7</v>
      </c>
      <c r="R581" s="58">
        <v>164.7</v>
      </c>
      <c r="S581" s="58">
        <v>164.7</v>
      </c>
    </row>
    <row r="582" spans="1:19">
      <c r="A582" s="26">
        <f t="shared" ref="A582:A645" si="17">A581+1</f>
        <v>582</v>
      </c>
      <c r="B582" s="83" t="s">
        <v>531</v>
      </c>
      <c r="C582" s="83"/>
      <c r="D582" s="83" t="s">
        <v>406</v>
      </c>
      <c r="E582" s="83" t="s">
        <v>536</v>
      </c>
      <c r="F582" s="83" t="s">
        <v>590</v>
      </c>
      <c r="G582" s="83" t="s">
        <v>504</v>
      </c>
      <c r="H582" s="84">
        <v>2003</v>
      </c>
      <c r="I582" s="77">
        <v>42.5</v>
      </c>
      <c r="J582" s="57">
        <v>42.5</v>
      </c>
      <c r="K582" s="57">
        <v>42.5</v>
      </c>
      <c r="L582" s="57">
        <v>42.5</v>
      </c>
      <c r="M582" s="58">
        <v>42.5</v>
      </c>
      <c r="N582" s="58">
        <v>42.5</v>
      </c>
      <c r="O582" s="58">
        <v>42.5</v>
      </c>
      <c r="P582" s="58">
        <v>42.5</v>
      </c>
      <c r="Q582" s="58">
        <v>42.5</v>
      </c>
      <c r="R582" s="58">
        <v>42.5</v>
      </c>
      <c r="S582" s="58">
        <v>42.5</v>
      </c>
    </row>
    <row r="583" spans="1:19" s="18" customFormat="1" ht="13">
      <c r="A583" s="26">
        <f t="shared" si="17"/>
        <v>583</v>
      </c>
      <c r="B583" s="83" t="s">
        <v>967</v>
      </c>
      <c r="C583" s="83"/>
      <c r="D583" s="83" t="s">
        <v>407</v>
      </c>
      <c r="E583" s="83" t="s">
        <v>536</v>
      </c>
      <c r="F583" s="83" t="s">
        <v>590</v>
      </c>
      <c r="G583" s="83" t="s">
        <v>504</v>
      </c>
      <c r="H583" s="84">
        <v>2006</v>
      </c>
      <c r="I583" s="77">
        <v>17</v>
      </c>
      <c r="J583" s="57">
        <v>17</v>
      </c>
      <c r="K583" s="57">
        <v>17</v>
      </c>
      <c r="L583" s="57">
        <v>17</v>
      </c>
      <c r="M583" s="58">
        <v>17</v>
      </c>
      <c r="N583" s="58">
        <v>17</v>
      </c>
      <c r="O583" s="58">
        <v>17</v>
      </c>
      <c r="P583" s="58">
        <v>17</v>
      </c>
      <c r="Q583" s="58">
        <v>17</v>
      </c>
      <c r="R583" s="58">
        <v>17</v>
      </c>
      <c r="S583" s="58">
        <v>17</v>
      </c>
    </row>
    <row r="584" spans="1:19">
      <c r="A584" s="26">
        <f t="shared" si="17"/>
        <v>584</v>
      </c>
      <c r="B584" s="83" t="s">
        <v>968</v>
      </c>
      <c r="C584" s="83"/>
      <c r="D584" s="83" t="s">
        <v>408</v>
      </c>
      <c r="E584" s="83" t="s">
        <v>536</v>
      </c>
      <c r="F584" s="83" t="s">
        <v>590</v>
      </c>
      <c r="G584" s="83" t="s">
        <v>504</v>
      </c>
      <c r="H584" s="84">
        <v>2004</v>
      </c>
      <c r="I584" s="77">
        <v>98.8</v>
      </c>
      <c r="J584" s="57">
        <v>98.8</v>
      </c>
      <c r="K584" s="57">
        <v>98.8</v>
      </c>
      <c r="L584" s="57">
        <v>98.8</v>
      </c>
      <c r="M584" s="58">
        <v>98.8</v>
      </c>
      <c r="N584" s="58">
        <v>98.8</v>
      </c>
      <c r="O584" s="58">
        <v>98.8</v>
      </c>
      <c r="P584" s="58">
        <v>98.8</v>
      </c>
      <c r="Q584" s="58">
        <v>98.8</v>
      </c>
      <c r="R584" s="58">
        <v>98.8</v>
      </c>
      <c r="S584" s="58">
        <v>98.8</v>
      </c>
    </row>
    <row r="585" spans="1:19" s="18" customFormat="1" ht="13">
      <c r="A585" s="26">
        <f t="shared" si="17"/>
        <v>585</v>
      </c>
      <c r="B585" s="83" t="s">
        <v>969</v>
      </c>
      <c r="C585" s="83"/>
      <c r="D585" s="83" t="s">
        <v>490</v>
      </c>
      <c r="E585" s="83" t="s">
        <v>536</v>
      </c>
      <c r="F585" s="83" t="s">
        <v>590</v>
      </c>
      <c r="G585" s="83" t="s">
        <v>504</v>
      </c>
      <c r="H585" s="84">
        <v>2011</v>
      </c>
      <c r="I585" s="77">
        <v>34</v>
      </c>
      <c r="J585" s="57">
        <v>34</v>
      </c>
      <c r="K585" s="57">
        <v>34</v>
      </c>
      <c r="L585" s="57">
        <v>34</v>
      </c>
      <c r="M585" s="58">
        <v>34</v>
      </c>
      <c r="N585" s="58">
        <v>34</v>
      </c>
      <c r="O585" s="58">
        <v>34</v>
      </c>
      <c r="P585" s="58">
        <v>34</v>
      </c>
      <c r="Q585" s="58">
        <v>34</v>
      </c>
      <c r="R585" s="58">
        <v>34</v>
      </c>
      <c r="S585" s="58">
        <v>34</v>
      </c>
    </row>
    <row r="586" spans="1:19" s="18" customFormat="1" ht="13">
      <c r="A586" s="26">
        <f t="shared" si="17"/>
        <v>586</v>
      </c>
      <c r="B586" s="83" t="s">
        <v>970</v>
      </c>
      <c r="C586" s="83"/>
      <c r="D586" s="83" t="s">
        <v>491</v>
      </c>
      <c r="E586" s="83" t="s">
        <v>536</v>
      </c>
      <c r="F586" s="83" t="s">
        <v>590</v>
      </c>
      <c r="G586" s="83" t="s">
        <v>504</v>
      </c>
      <c r="H586" s="84">
        <v>2011</v>
      </c>
      <c r="I586" s="77">
        <v>117</v>
      </c>
      <c r="J586" s="57">
        <v>117</v>
      </c>
      <c r="K586" s="57">
        <v>117</v>
      </c>
      <c r="L586" s="57">
        <v>117</v>
      </c>
      <c r="M586" s="58">
        <v>117</v>
      </c>
      <c r="N586" s="58">
        <v>117</v>
      </c>
      <c r="O586" s="58">
        <v>117</v>
      </c>
      <c r="P586" s="58">
        <v>117</v>
      </c>
      <c r="Q586" s="58">
        <v>117</v>
      </c>
      <c r="R586" s="58">
        <v>117</v>
      </c>
      <c r="S586" s="58">
        <v>117</v>
      </c>
    </row>
    <row r="587" spans="1:19">
      <c r="A587" s="26">
        <f t="shared" si="17"/>
        <v>587</v>
      </c>
      <c r="B587" s="83" t="s">
        <v>971</v>
      </c>
      <c r="C587" s="83"/>
      <c r="D587" s="83" t="s">
        <v>409</v>
      </c>
      <c r="E587" s="83" t="s">
        <v>536</v>
      </c>
      <c r="F587" s="83" t="s">
        <v>590</v>
      </c>
      <c r="G587" s="83" t="s">
        <v>504</v>
      </c>
      <c r="H587" s="84">
        <v>2007</v>
      </c>
      <c r="I587" s="77">
        <v>85</v>
      </c>
      <c r="J587" s="57">
        <v>85</v>
      </c>
      <c r="K587" s="57">
        <v>85</v>
      </c>
      <c r="L587" s="57">
        <v>85</v>
      </c>
      <c r="M587" s="58">
        <v>85</v>
      </c>
      <c r="N587" s="58">
        <v>85</v>
      </c>
      <c r="O587" s="58">
        <v>85</v>
      </c>
      <c r="P587" s="58">
        <v>85</v>
      </c>
      <c r="Q587" s="58">
        <v>85</v>
      </c>
      <c r="R587" s="58">
        <v>85</v>
      </c>
      <c r="S587" s="58">
        <v>85</v>
      </c>
    </row>
    <row r="588" spans="1:19">
      <c r="A588" s="26">
        <f t="shared" si="17"/>
        <v>588</v>
      </c>
      <c r="B588" s="83" t="s">
        <v>972</v>
      </c>
      <c r="C588" s="83"/>
      <c r="D588" s="83" t="s">
        <v>410</v>
      </c>
      <c r="E588" s="83" t="s">
        <v>536</v>
      </c>
      <c r="F588" s="83" t="s">
        <v>590</v>
      </c>
      <c r="G588" s="83" t="s">
        <v>504</v>
      </c>
      <c r="H588" s="84">
        <v>2007</v>
      </c>
      <c r="I588" s="77">
        <v>112</v>
      </c>
      <c r="J588" s="57">
        <v>112</v>
      </c>
      <c r="K588" s="57">
        <v>112</v>
      </c>
      <c r="L588" s="57">
        <v>112</v>
      </c>
      <c r="M588" s="58">
        <v>112</v>
      </c>
      <c r="N588" s="58">
        <v>112</v>
      </c>
      <c r="O588" s="58">
        <v>112</v>
      </c>
      <c r="P588" s="58">
        <v>112</v>
      </c>
      <c r="Q588" s="58">
        <v>112</v>
      </c>
      <c r="R588" s="58">
        <v>112</v>
      </c>
      <c r="S588" s="58">
        <v>112</v>
      </c>
    </row>
    <row r="589" spans="1:19">
      <c r="A589" s="26">
        <f t="shared" si="17"/>
        <v>589</v>
      </c>
      <c r="B589" s="83" t="s">
        <v>973</v>
      </c>
      <c r="C589" s="83"/>
      <c r="D589" s="83" t="s">
        <v>411</v>
      </c>
      <c r="E589" s="83" t="s">
        <v>536</v>
      </c>
      <c r="F589" s="83" t="s">
        <v>590</v>
      </c>
      <c r="G589" s="83" t="s">
        <v>504</v>
      </c>
      <c r="H589" s="84">
        <v>2007</v>
      </c>
      <c r="I589" s="77">
        <v>125</v>
      </c>
      <c r="J589" s="57">
        <v>125</v>
      </c>
      <c r="K589" s="57">
        <v>125</v>
      </c>
      <c r="L589" s="57">
        <v>125</v>
      </c>
      <c r="M589" s="58">
        <v>125</v>
      </c>
      <c r="N589" s="58">
        <v>125</v>
      </c>
      <c r="O589" s="58">
        <v>125</v>
      </c>
      <c r="P589" s="58">
        <v>125</v>
      </c>
      <c r="Q589" s="58">
        <v>125</v>
      </c>
      <c r="R589" s="58">
        <v>125</v>
      </c>
      <c r="S589" s="58">
        <v>125</v>
      </c>
    </row>
    <row r="590" spans="1:19">
      <c r="A590" s="26">
        <f t="shared" si="17"/>
        <v>590</v>
      </c>
      <c r="B590" s="83" t="s">
        <v>974</v>
      </c>
      <c r="C590" s="83"/>
      <c r="D590" s="83" t="s">
        <v>412</v>
      </c>
      <c r="E590" s="83" t="s">
        <v>636</v>
      </c>
      <c r="F590" s="83" t="s">
        <v>590</v>
      </c>
      <c r="G590" s="83" t="s">
        <v>504</v>
      </c>
      <c r="H590" s="84">
        <v>1999</v>
      </c>
      <c r="I590" s="77">
        <v>27.7</v>
      </c>
      <c r="J590" s="57">
        <v>27.7</v>
      </c>
      <c r="K590" s="57">
        <v>27.7</v>
      </c>
      <c r="L590" s="57">
        <v>27.7</v>
      </c>
      <c r="M590" s="58">
        <v>27.7</v>
      </c>
      <c r="N590" s="58">
        <v>27.7</v>
      </c>
      <c r="O590" s="58">
        <v>27.7</v>
      </c>
      <c r="P590" s="58">
        <v>27.7</v>
      </c>
      <c r="Q590" s="58">
        <v>27.7</v>
      </c>
      <c r="R590" s="58">
        <v>27.7</v>
      </c>
      <c r="S590" s="58">
        <v>27.7</v>
      </c>
    </row>
    <row r="591" spans="1:19">
      <c r="A591" s="26">
        <f t="shared" si="17"/>
        <v>591</v>
      </c>
      <c r="B591" s="83" t="s">
        <v>975</v>
      </c>
      <c r="C591" s="83"/>
      <c r="D591" s="83" t="s">
        <v>976</v>
      </c>
      <c r="E591" s="83" t="s">
        <v>636</v>
      </c>
      <c r="F591" s="83" t="s">
        <v>590</v>
      </c>
      <c r="G591" s="83" t="s">
        <v>504</v>
      </c>
      <c r="H591" s="84">
        <v>1999</v>
      </c>
      <c r="I591" s="77">
        <v>6.6</v>
      </c>
      <c r="J591" s="57">
        <v>6.6</v>
      </c>
      <c r="K591" s="57">
        <v>6.6</v>
      </c>
      <c r="L591" s="57">
        <v>6.6</v>
      </c>
      <c r="M591" s="58">
        <v>6.6</v>
      </c>
      <c r="N591" s="58">
        <v>6.6</v>
      </c>
      <c r="O591" s="58">
        <v>6.6</v>
      </c>
      <c r="P591" s="58">
        <v>6.6</v>
      </c>
      <c r="Q591" s="58">
        <v>6.6</v>
      </c>
      <c r="R591" s="58">
        <v>6.6</v>
      </c>
      <c r="S591" s="58">
        <v>6.6</v>
      </c>
    </row>
    <row r="592" spans="1:19">
      <c r="A592" s="26">
        <f t="shared" si="17"/>
        <v>592</v>
      </c>
      <c r="B592" s="83" t="s">
        <v>1307</v>
      </c>
      <c r="C592" s="83"/>
      <c r="D592" s="83" t="s">
        <v>413</v>
      </c>
      <c r="E592" s="83" t="s">
        <v>536</v>
      </c>
      <c r="F592" s="83" t="s">
        <v>590</v>
      </c>
      <c r="G592" s="83" t="s">
        <v>504</v>
      </c>
      <c r="H592" s="84">
        <v>2001</v>
      </c>
      <c r="I592" s="77">
        <v>150</v>
      </c>
      <c r="J592" s="77">
        <v>150</v>
      </c>
      <c r="K592" s="77">
        <v>150</v>
      </c>
      <c r="L592" s="77">
        <v>150</v>
      </c>
      <c r="M592" s="77">
        <v>150</v>
      </c>
      <c r="N592" s="77">
        <v>150</v>
      </c>
      <c r="O592" s="77">
        <v>150</v>
      </c>
      <c r="P592" s="77">
        <v>150</v>
      </c>
      <c r="Q592" s="77">
        <v>150</v>
      </c>
      <c r="R592" s="77">
        <v>150</v>
      </c>
      <c r="S592" s="77">
        <v>150</v>
      </c>
    </row>
    <row r="593" spans="1:19">
      <c r="A593" s="26">
        <f t="shared" si="17"/>
        <v>593</v>
      </c>
      <c r="B593" s="83" t="s">
        <v>773</v>
      </c>
      <c r="C593" s="83"/>
      <c r="D593" s="83" t="s">
        <v>467</v>
      </c>
      <c r="E593" s="83" t="s">
        <v>647</v>
      </c>
      <c r="F593" s="83" t="s">
        <v>590</v>
      </c>
      <c r="G593" s="83" t="s">
        <v>504</v>
      </c>
      <c r="H593" s="84">
        <v>2012</v>
      </c>
      <c r="I593" s="77">
        <v>117.5</v>
      </c>
      <c r="J593" s="57">
        <v>117.5</v>
      </c>
      <c r="K593" s="57">
        <v>117.5</v>
      </c>
      <c r="L593" s="57">
        <v>117.5</v>
      </c>
      <c r="M593" s="58">
        <v>117.5</v>
      </c>
      <c r="N593" s="58">
        <v>117.5</v>
      </c>
      <c r="O593" s="58">
        <v>117.5</v>
      </c>
      <c r="P593" s="58">
        <v>117.5</v>
      </c>
      <c r="Q593" s="58">
        <v>117.5</v>
      </c>
      <c r="R593" s="58">
        <v>117.5</v>
      </c>
      <c r="S593" s="58">
        <v>117.5</v>
      </c>
    </row>
    <row r="594" spans="1:19">
      <c r="A594" s="26">
        <f t="shared" si="17"/>
        <v>594</v>
      </c>
      <c r="B594" s="83" t="s">
        <v>774</v>
      </c>
      <c r="C594" s="83"/>
      <c r="D594" s="83" t="s">
        <v>468</v>
      </c>
      <c r="E594" s="83" t="s">
        <v>647</v>
      </c>
      <c r="F594" s="83" t="s">
        <v>590</v>
      </c>
      <c r="G594" s="83" t="s">
        <v>504</v>
      </c>
      <c r="H594" s="84">
        <v>2012</v>
      </c>
      <c r="I594" s="77">
        <v>107.5</v>
      </c>
      <c r="J594" s="57">
        <v>107.5</v>
      </c>
      <c r="K594" s="57">
        <v>107.5</v>
      </c>
      <c r="L594" s="57">
        <v>107.5</v>
      </c>
      <c r="M594" s="58">
        <v>107.5</v>
      </c>
      <c r="N594" s="58">
        <v>107.5</v>
      </c>
      <c r="O594" s="58">
        <v>107.5</v>
      </c>
      <c r="P594" s="58">
        <v>107.5</v>
      </c>
      <c r="Q594" s="58">
        <v>107.5</v>
      </c>
      <c r="R594" s="58">
        <v>107.5</v>
      </c>
      <c r="S594" s="58">
        <v>107.5</v>
      </c>
    </row>
    <row r="595" spans="1:19">
      <c r="A595" s="26">
        <f t="shared" si="17"/>
        <v>595</v>
      </c>
      <c r="B595" s="83" t="s">
        <v>1308</v>
      </c>
      <c r="C595" s="83"/>
      <c r="D595" s="83" t="s">
        <v>415</v>
      </c>
      <c r="E595" s="83" t="s">
        <v>536</v>
      </c>
      <c r="F595" s="83" t="s">
        <v>590</v>
      </c>
      <c r="G595" s="83" t="s">
        <v>504</v>
      </c>
      <c r="H595" s="84">
        <v>2008</v>
      </c>
      <c r="I595" s="77">
        <v>169.5</v>
      </c>
      <c r="J595" s="57">
        <v>169.5</v>
      </c>
      <c r="K595" s="57">
        <v>169.5</v>
      </c>
      <c r="L595" s="57">
        <v>169.5</v>
      </c>
      <c r="M595" s="58">
        <v>169.5</v>
      </c>
      <c r="N595" s="58">
        <v>169.5</v>
      </c>
      <c r="O595" s="58">
        <v>169.5</v>
      </c>
      <c r="P595" s="58">
        <v>169.5</v>
      </c>
      <c r="Q595" s="58">
        <v>169.5</v>
      </c>
      <c r="R595" s="58">
        <v>169.5</v>
      </c>
      <c r="S595" s="58">
        <v>169.5</v>
      </c>
    </row>
    <row r="596" spans="1:19">
      <c r="A596" s="26">
        <f t="shared" si="17"/>
        <v>596</v>
      </c>
      <c r="B596" s="83" t="s">
        <v>1562</v>
      </c>
      <c r="C596" s="83"/>
      <c r="D596" s="83" t="s">
        <v>1563</v>
      </c>
      <c r="E596" s="83" t="s">
        <v>648</v>
      </c>
      <c r="F596" s="83" t="s">
        <v>590</v>
      </c>
      <c r="G596" s="83" t="s">
        <v>501</v>
      </c>
      <c r="H596" s="84">
        <v>2017</v>
      </c>
      <c r="I596" s="77">
        <v>125.6</v>
      </c>
      <c r="J596" s="57">
        <v>125.6</v>
      </c>
      <c r="K596" s="57">
        <v>125.6</v>
      </c>
      <c r="L596" s="57">
        <v>125.6</v>
      </c>
      <c r="M596" s="58">
        <v>125.6</v>
      </c>
      <c r="N596" s="58">
        <v>125.6</v>
      </c>
      <c r="O596" s="58">
        <v>125.6</v>
      </c>
      <c r="P596" s="58">
        <v>125.6</v>
      </c>
      <c r="Q596" s="58">
        <v>125.6</v>
      </c>
      <c r="R596" s="58">
        <v>125.6</v>
      </c>
      <c r="S596" s="58">
        <v>125.6</v>
      </c>
    </row>
    <row r="597" spans="1:19">
      <c r="A597" s="26">
        <f t="shared" si="17"/>
        <v>597</v>
      </c>
      <c r="B597" s="83" t="s">
        <v>1457</v>
      </c>
      <c r="C597" s="83"/>
      <c r="D597" s="83" t="s">
        <v>1458</v>
      </c>
      <c r="E597" s="83" t="s">
        <v>635</v>
      </c>
      <c r="F597" s="83" t="s">
        <v>590</v>
      </c>
      <c r="G597" s="83" t="s">
        <v>610</v>
      </c>
      <c r="H597" s="84">
        <v>2016</v>
      </c>
      <c r="I597" s="77">
        <v>114.9</v>
      </c>
      <c r="J597" s="57">
        <v>114.9</v>
      </c>
      <c r="K597" s="57">
        <v>114.9</v>
      </c>
      <c r="L597" s="57">
        <v>114.9</v>
      </c>
      <c r="M597" s="58">
        <v>114.9</v>
      </c>
      <c r="N597" s="58">
        <v>114.9</v>
      </c>
      <c r="O597" s="58">
        <v>114.9</v>
      </c>
      <c r="P597" s="58">
        <v>114.9</v>
      </c>
      <c r="Q597" s="58">
        <v>114.9</v>
      </c>
      <c r="R597" s="58">
        <v>114.9</v>
      </c>
      <c r="S597" s="58">
        <v>114.9</v>
      </c>
    </row>
    <row r="598" spans="1:19">
      <c r="A598" s="26">
        <f t="shared" si="17"/>
        <v>598</v>
      </c>
      <c r="B598" s="83" t="s">
        <v>1459</v>
      </c>
      <c r="C598" s="83"/>
      <c r="D598" s="83" t="s">
        <v>1460</v>
      </c>
      <c r="E598" s="83" t="s">
        <v>635</v>
      </c>
      <c r="F598" s="83" t="s">
        <v>590</v>
      </c>
      <c r="G598" s="83" t="s">
        <v>610</v>
      </c>
      <c r="H598" s="84">
        <v>2016</v>
      </c>
      <c r="I598" s="77">
        <v>142.30000000000001</v>
      </c>
      <c r="J598" s="57">
        <v>142.30000000000001</v>
      </c>
      <c r="K598" s="57">
        <v>142.30000000000001</v>
      </c>
      <c r="L598" s="57">
        <v>142.30000000000001</v>
      </c>
      <c r="M598" s="58">
        <v>142.30000000000001</v>
      </c>
      <c r="N598" s="58">
        <v>142.30000000000001</v>
      </c>
      <c r="O598" s="58">
        <v>142.30000000000001</v>
      </c>
      <c r="P598" s="58">
        <v>142.30000000000001</v>
      </c>
      <c r="Q598" s="58">
        <v>142.30000000000001</v>
      </c>
      <c r="R598" s="58">
        <v>142.30000000000001</v>
      </c>
      <c r="S598" s="58">
        <v>142.30000000000001</v>
      </c>
    </row>
    <row r="599" spans="1:19">
      <c r="A599" s="26">
        <f t="shared" si="17"/>
        <v>599</v>
      </c>
      <c r="B599" s="83" t="s">
        <v>1309</v>
      </c>
      <c r="C599" s="83"/>
      <c r="D599" s="83" t="s">
        <v>416</v>
      </c>
      <c r="E599" s="83" t="s">
        <v>641</v>
      </c>
      <c r="F599" s="83" t="s">
        <v>590</v>
      </c>
      <c r="G599" s="83" t="s">
        <v>504</v>
      </c>
      <c r="H599" s="84">
        <v>1999</v>
      </c>
      <c r="I599" s="77">
        <v>80.3</v>
      </c>
      <c r="J599" s="57">
        <v>80.3</v>
      </c>
      <c r="K599" s="57">
        <v>80.3</v>
      </c>
      <c r="L599" s="57">
        <v>80.3</v>
      </c>
      <c r="M599" s="58">
        <v>80.3</v>
      </c>
      <c r="N599" s="58">
        <v>80.3</v>
      </c>
      <c r="O599" s="58">
        <v>80.3</v>
      </c>
      <c r="P599" s="58">
        <v>80.3</v>
      </c>
      <c r="Q599" s="58">
        <v>80.3</v>
      </c>
      <c r="R599" s="58">
        <v>80.3</v>
      </c>
      <c r="S599" s="58">
        <v>80.3</v>
      </c>
    </row>
    <row r="600" spans="1:19">
      <c r="A600" s="26">
        <f t="shared" si="17"/>
        <v>600</v>
      </c>
      <c r="B600" s="83" t="s">
        <v>579</v>
      </c>
      <c r="C600" s="83"/>
      <c r="D600" s="83" t="s">
        <v>417</v>
      </c>
      <c r="E600" s="83" t="s">
        <v>617</v>
      </c>
      <c r="F600" s="83" t="s">
        <v>590</v>
      </c>
      <c r="G600" s="83" t="s">
        <v>610</v>
      </c>
      <c r="H600" s="84">
        <v>2007</v>
      </c>
      <c r="I600" s="77">
        <v>57</v>
      </c>
      <c r="J600" s="57">
        <v>57</v>
      </c>
      <c r="K600" s="57">
        <v>57</v>
      </c>
      <c r="L600" s="57">
        <v>57</v>
      </c>
      <c r="M600" s="58">
        <v>57</v>
      </c>
      <c r="N600" s="58">
        <v>57</v>
      </c>
      <c r="O600" s="58">
        <v>57</v>
      </c>
      <c r="P600" s="58">
        <v>57</v>
      </c>
      <c r="Q600" s="58">
        <v>57</v>
      </c>
      <c r="R600" s="58">
        <v>57</v>
      </c>
      <c r="S600" s="58">
        <v>57</v>
      </c>
    </row>
    <row r="601" spans="1:19">
      <c r="A601" s="26">
        <f t="shared" si="17"/>
        <v>601</v>
      </c>
      <c r="B601" s="83" t="s">
        <v>1310</v>
      </c>
      <c r="C601" s="83"/>
      <c r="D601" s="83" t="s">
        <v>493</v>
      </c>
      <c r="E601" s="83" t="s">
        <v>645</v>
      </c>
      <c r="F601" s="83" t="s">
        <v>590</v>
      </c>
      <c r="G601" s="83" t="s">
        <v>503</v>
      </c>
      <c r="H601" s="84">
        <v>2012</v>
      </c>
      <c r="I601" s="77">
        <v>92.3</v>
      </c>
      <c r="J601" s="57">
        <v>92.3</v>
      </c>
      <c r="K601" s="57">
        <v>92.3</v>
      </c>
      <c r="L601" s="57">
        <v>92.3</v>
      </c>
      <c r="M601" s="58">
        <v>92.3</v>
      </c>
      <c r="N601" s="58">
        <v>92.3</v>
      </c>
      <c r="O601" s="58">
        <v>92.3</v>
      </c>
      <c r="P601" s="58">
        <v>92.3</v>
      </c>
      <c r="Q601" s="58">
        <v>92.3</v>
      </c>
      <c r="R601" s="58">
        <v>92.3</v>
      </c>
      <c r="S601" s="58">
        <v>92.3</v>
      </c>
    </row>
    <row r="602" spans="1:19">
      <c r="A602" s="26">
        <f t="shared" si="17"/>
        <v>602</v>
      </c>
      <c r="B602" s="83" t="s">
        <v>1311</v>
      </c>
      <c r="C602" s="83"/>
      <c r="D602" s="83" t="s">
        <v>1030</v>
      </c>
      <c r="E602" s="83" t="s">
        <v>606</v>
      </c>
      <c r="F602" s="83" t="s">
        <v>590</v>
      </c>
      <c r="G602" s="83" t="s">
        <v>504</v>
      </c>
      <c r="H602" s="84">
        <v>2014</v>
      </c>
      <c r="I602" s="77">
        <v>67.599999999999994</v>
      </c>
      <c r="J602" s="57">
        <v>67.599999999999994</v>
      </c>
      <c r="K602" s="57">
        <v>67.599999999999994</v>
      </c>
      <c r="L602" s="57">
        <v>67.599999999999994</v>
      </c>
      <c r="M602" s="58">
        <v>67.599999999999994</v>
      </c>
      <c r="N602" s="58">
        <v>67.599999999999994</v>
      </c>
      <c r="O602" s="58">
        <v>67.599999999999994</v>
      </c>
      <c r="P602" s="58">
        <v>67.599999999999994</v>
      </c>
      <c r="Q602" s="58">
        <v>67.599999999999994</v>
      </c>
      <c r="R602" s="58">
        <v>67.599999999999994</v>
      </c>
      <c r="S602" s="58">
        <v>67.599999999999994</v>
      </c>
    </row>
    <row r="603" spans="1:19">
      <c r="A603" s="26">
        <f t="shared" si="17"/>
        <v>603</v>
      </c>
      <c r="B603" s="83" t="s">
        <v>775</v>
      </c>
      <c r="C603" s="83"/>
      <c r="D603" s="83" t="s">
        <v>492</v>
      </c>
      <c r="E603" s="83" t="s">
        <v>513</v>
      </c>
      <c r="F603" s="83" t="s">
        <v>590</v>
      </c>
      <c r="G603" s="83" t="s">
        <v>504</v>
      </c>
      <c r="H603" s="84">
        <v>2012</v>
      </c>
      <c r="I603" s="77">
        <v>30</v>
      </c>
      <c r="J603" s="57">
        <v>30</v>
      </c>
      <c r="K603" s="57">
        <v>30</v>
      </c>
      <c r="L603" s="57">
        <v>30</v>
      </c>
      <c r="M603" s="58">
        <v>30</v>
      </c>
      <c r="N603" s="58">
        <v>30</v>
      </c>
      <c r="O603" s="58">
        <v>30</v>
      </c>
      <c r="P603" s="58">
        <v>30</v>
      </c>
      <c r="Q603" s="58">
        <v>30</v>
      </c>
      <c r="R603" s="58">
        <v>30</v>
      </c>
      <c r="S603" s="58">
        <v>30</v>
      </c>
    </row>
    <row r="604" spans="1:19">
      <c r="A604" s="26">
        <f t="shared" si="17"/>
        <v>604</v>
      </c>
      <c r="B604" s="83" t="s">
        <v>1678</v>
      </c>
      <c r="C604" s="83"/>
      <c r="D604" s="83" t="s">
        <v>1679</v>
      </c>
      <c r="E604" s="83" t="s">
        <v>1343</v>
      </c>
      <c r="F604" s="83" t="s">
        <v>590</v>
      </c>
      <c r="G604" s="83" t="s">
        <v>504</v>
      </c>
      <c r="H604" s="84">
        <v>2017</v>
      </c>
      <c r="I604" s="77">
        <v>125</v>
      </c>
      <c r="J604" s="57">
        <v>125</v>
      </c>
      <c r="K604" s="57">
        <v>125</v>
      </c>
      <c r="L604" s="57">
        <v>125</v>
      </c>
      <c r="M604" s="58">
        <v>125</v>
      </c>
      <c r="N604" s="58">
        <v>125</v>
      </c>
      <c r="O604" s="58">
        <v>125</v>
      </c>
      <c r="P604" s="58">
        <v>125</v>
      </c>
      <c r="Q604" s="58">
        <v>125</v>
      </c>
      <c r="R604" s="58">
        <v>125</v>
      </c>
      <c r="S604" s="58">
        <v>125</v>
      </c>
    </row>
    <row r="605" spans="1:19">
      <c r="A605" s="26">
        <f t="shared" si="17"/>
        <v>605</v>
      </c>
      <c r="B605" s="83" t="s">
        <v>1680</v>
      </c>
      <c r="C605" s="83"/>
      <c r="D605" s="83" t="s">
        <v>1681</v>
      </c>
      <c r="E605" s="83" t="s">
        <v>1343</v>
      </c>
      <c r="F605" s="83" t="s">
        <v>590</v>
      </c>
      <c r="G605" s="83" t="s">
        <v>504</v>
      </c>
      <c r="H605" s="84">
        <v>2017</v>
      </c>
      <c r="I605" s="77">
        <v>125</v>
      </c>
      <c r="J605" s="57">
        <v>125</v>
      </c>
      <c r="K605" s="57">
        <v>125</v>
      </c>
      <c r="L605" s="57">
        <v>125</v>
      </c>
      <c r="M605" s="58">
        <v>125</v>
      </c>
      <c r="N605" s="58">
        <v>125</v>
      </c>
      <c r="O605" s="58">
        <v>125</v>
      </c>
      <c r="P605" s="58">
        <v>125</v>
      </c>
      <c r="Q605" s="58">
        <v>125</v>
      </c>
      <c r="R605" s="58">
        <v>125</v>
      </c>
      <c r="S605" s="58">
        <v>125</v>
      </c>
    </row>
    <row r="606" spans="1:19">
      <c r="A606" s="26">
        <f t="shared" si="17"/>
        <v>606</v>
      </c>
      <c r="B606" s="83" t="s">
        <v>977</v>
      </c>
      <c r="C606" s="83"/>
      <c r="D606" s="83" t="s">
        <v>418</v>
      </c>
      <c r="E606" s="83" t="s">
        <v>648</v>
      </c>
      <c r="F606" s="83" t="s">
        <v>590</v>
      </c>
      <c r="G606" s="83" t="s">
        <v>501</v>
      </c>
      <c r="H606" s="84">
        <v>2008</v>
      </c>
      <c r="I606" s="77">
        <v>112.5</v>
      </c>
      <c r="J606" s="57">
        <v>112.5</v>
      </c>
      <c r="K606" s="57">
        <v>112.5</v>
      </c>
      <c r="L606" s="57">
        <v>112.5</v>
      </c>
      <c r="M606" s="58">
        <v>112.5</v>
      </c>
      <c r="N606" s="58">
        <v>112.5</v>
      </c>
      <c r="O606" s="58">
        <v>112.5</v>
      </c>
      <c r="P606" s="58">
        <v>112.5</v>
      </c>
      <c r="Q606" s="58">
        <v>112.5</v>
      </c>
      <c r="R606" s="58">
        <v>112.5</v>
      </c>
      <c r="S606" s="58">
        <v>112.5</v>
      </c>
    </row>
    <row r="607" spans="1:19">
      <c r="A607" s="26">
        <f t="shared" si="17"/>
        <v>607</v>
      </c>
      <c r="B607" s="83" t="s">
        <v>578</v>
      </c>
      <c r="C607" s="83"/>
      <c r="D607" s="83" t="s">
        <v>414</v>
      </c>
      <c r="E607" s="83" t="s">
        <v>536</v>
      </c>
      <c r="F607" s="83" t="s">
        <v>590</v>
      </c>
      <c r="G607" s="83" t="s">
        <v>504</v>
      </c>
      <c r="H607" s="84">
        <v>2008</v>
      </c>
      <c r="I607" s="77">
        <v>2</v>
      </c>
      <c r="J607" s="57">
        <v>2</v>
      </c>
      <c r="K607" s="57">
        <v>2</v>
      </c>
      <c r="L607" s="57">
        <v>2</v>
      </c>
      <c r="M607" s="58">
        <v>2</v>
      </c>
      <c r="N607" s="58">
        <v>2</v>
      </c>
      <c r="O607" s="58">
        <v>2</v>
      </c>
      <c r="P607" s="58">
        <v>2</v>
      </c>
      <c r="Q607" s="58">
        <v>2</v>
      </c>
      <c r="R607" s="58">
        <v>2</v>
      </c>
      <c r="S607" s="58">
        <v>2</v>
      </c>
    </row>
    <row r="608" spans="1:19" s="18" customFormat="1" ht="13">
      <c r="A608" s="26">
        <f t="shared" si="17"/>
        <v>608</v>
      </c>
      <c r="B608" s="83" t="s">
        <v>1101</v>
      </c>
      <c r="C608" s="83"/>
      <c r="D608" s="83" t="s">
        <v>1102</v>
      </c>
      <c r="E608" s="83" t="s">
        <v>1103</v>
      </c>
      <c r="F608" s="83" t="s">
        <v>590</v>
      </c>
      <c r="G608" s="83" t="s">
        <v>610</v>
      </c>
      <c r="H608" s="84">
        <v>2007</v>
      </c>
      <c r="I608" s="77">
        <v>1</v>
      </c>
      <c r="J608" s="57">
        <v>1</v>
      </c>
      <c r="K608" s="57">
        <v>1</v>
      </c>
      <c r="L608" s="57">
        <v>1</v>
      </c>
      <c r="M608" s="58">
        <v>1</v>
      </c>
      <c r="N608" s="58">
        <v>1</v>
      </c>
      <c r="O608" s="58">
        <v>1</v>
      </c>
      <c r="P608" s="58">
        <v>1</v>
      </c>
      <c r="Q608" s="58">
        <v>1</v>
      </c>
      <c r="R608" s="58">
        <v>1</v>
      </c>
      <c r="S608" s="58">
        <v>1</v>
      </c>
    </row>
    <row r="609" spans="1:19" ht="13">
      <c r="A609" s="26">
        <f t="shared" si="17"/>
        <v>609</v>
      </c>
      <c r="B609" s="79" t="s">
        <v>1312</v>
      </c>
      <c r="C609" s="79"/>
      <c r="D609" s="79"/>
      <c r="E609" s="79"/>
      <c r="F609" s="79"/>
      <c r="G609" s="79"/>
      <c r="H609" s="80"/>
      <c r="I609" s="81">
        <f t="shared" ref="I609:R609" si="18">SUM(I440:I608)</f>
        <v>18255.8</v>
      </c>
      <c r="J609" s="82">
        <f t="shared" si="18"/>
        <v>18255.8</v>
      </c>
      <c r="K609" s="82">
        <f t="shared" si="18"/>
        <v>18255.8</v>
      </c>
      <c r="L609" s="82">
        <f t="shared" si="18"/>
        <v>18255.8</v>
      </c>
      <c r="M609" s="56">
        <f t="shared" si="18"/>
        <v>18255.8</v>
      </c>
      <c r="N609" s="56">
        <f t="shared" si="18"/>
        <v>18255.8</v>
      </c>
      <c r="O609" s="56">
        <f t="shared" si="18"/>
        <v>18255.8</v>
      </c>
      <c r="P609" s="56">
        <f t="shared" si="18"/>
        <v>18255.8</v>
      </c>
      <c r="Q609" s="56">
        <f t="shared" si="18"/>
        <v>18255.8</v>
      </c>
      <c r="R609" s="56">
        <f t="shared" si="18"/>
        <v>18255.8</v>
      </c>
      <c r="S609" s="56">
        <f>SUM(S440:S608)</f>
        <v>18255.8</v>
      </c>
    </row>
    <row r="610" spans="1:19" s="18" customFormat="1" ht="13">
      <c r="A610" s="26">
        <f t="shared" si="17"/>
        <v>610</v>
      </c>
      <c r="B610" s="83" t="s">
        <v>1313</v>
      </c>
      <c r="C610" s="83"/>
      <c r="D610" s="83" t="s">
        <v>1314</v>
      </c>
      <c r="E610" s="83" t="s">
        <v>1315</v>
      </c>
      <c r="F610" s="83"/>
      <c r="G610" s="83"/>
      <c r="H610" s="84"/>
      <c r="I610" s="77">
        <v>20</v>
      </c>
      <c r="J610" s="57">
        <v>20</v>
      </c>
      <c r="K610" s="57">
        <v>20</v>
      </c>
      <c r="L610" s="57">
        <v>20</v>
      </c>
      <c r="M610" s="58">
        <v>20</v>
      </c>
      <c r="N610" s="58">
        <v>20</v>
      </c>
      <c r="O610" s="58">
        <v>20</v>
      </c>
      <c r="P610" s="58">
        <v>20</v>
      </c>
      <c r="Q610" s="58">
        <v>20</v>
      </c>
      <c r="R610" s="58">
        <v>20</v>
      </c>
      <c r="S610" s="58">
        <v>20</v>
      </c>
    </row>
    <row r="611" spans="1:19" s="18" customFormat="1" ht="13">
      <c r="A611" s="26">
        <f t="shared" si="17"/>
        <v>611</v>
      </c>
      <c r="B611" s="79"/>
      <c r="C611" s="79"/>
      <c r="D611" s="79"/>
      <c r="E611" s="79"/>
      <c r="F611" s="79"/>
      <c r="G611" s="79"/>
      <c r="H611" s="80"/>
      <c r="I611" s="81"/>
      <c r="J611" s="82"/>
      <c r="K611" s="82"/>
      <c r="L611" s="82"/>
      <c r="M611" s="56"/>
      <c r="N611" s="56"/>
      <c r="O611" s="56"/>
      <c r="P611" s="56"/>
      <c r="Q611" s="56"/>
      <c r="R611" s="56"/>
      <c r="S611" s="56"/>
    </row>
    <row r="612" spans="1:19">
      <c r="A612" s="26">
        <f t="shared" si="17"/>
        <v>612</v>
      </c>
      <c r="B612" s="83" t="s">
        <v>1461</v>
      </c>
      <c r="C612" s="83"/>
      <c r="D612" s="83" t="s">
        <v>1462</v>
      </c>
      <c r="E612" s="83" t="s">
        <v>603</v>
      </c>
      <c r="F612" s="83" t="s">
        <v>999</v>
      </c>
      <c r="G612" s="83" t="s">
        <v>1043</v>
      </c>
      <c r="H612" s="84">
        <v>2016</v>
      </c>
      <c r="I612" s="77">
        <v>100</v>
      </c>
      <c r="J612" s="57">
        <v>100</v>
      </c>
      <c r="K612" s="57">
        <v>100</v>
      </c>
      <c r="L612" s="57">
        <v>100</v>
      </c>
      <c r="M612" s="58">
        <v>100</v>
      </c>
      <c r="N612" s="58">
        <v>100</v>
      </c>
      <c r="O612" s="58">
        <v>100</v>
      </c>
      <c r="P612" s="58">
        <v>100</v>
      </c>
      <c r="Q612" s="58">
        <v>100</v>
      </c>
      <c r="R612" s="58">
        <v>100</v>
      </c>
      <c r="S612" s="58">
        <v>100</v>
      </c>
    </row>
    <row r="613" spans="1:19">
      <c r="A613" s="26">
        <f t="shared" si="17"/>
        <v>613</v>
      </c>
      <c r="B613" s="83" t="s">
        <v>1463</v>
      </c>
      <c r="C613" s="83"/>
      <c r="D613" s="83" t="s">
        <v>1464</v>
      </c>
      <c r="E613" s="83" t="s">
        <v>603</v>
      </c>
      <c r="F613" s="83" t="s">
        <v>999</v>
      </c>
      <c r="G613" s="83" t="s">
        <v>1043</v>
      </c>
      <c r="H613" s="84">
        <v>2016</v>
      </c>
      <c r="I613" s="77">
        <v>102</v>
      </c>
      <c r="J613" s="57">
        <v>102</v>
      </c>
      <c r="K613" s="57">
        <v>102</v>
      </c>
      <c r="L613" s="57">
        <v>102</v>
      </c>
      <c r="M613" s="58">
        <v>102</v>
      </c>
      <c r="N613" s="58">
        <v>102</v>
      </c>
      <c r="O613" s="58">
        <v>102</v>
      </c>
      <c r="P613" s="58">
        <v>102</v>
      </c>
      <c r="Q613" s="58">
        <v>102</v>
      </c>
      <c r="R613" s="58">
        <v>102</v>
      </c>
      <c r="S613" s="58">
        <v>102</v>
      </c>
    </row>
    <row r="614" spans="1:19">
      <c r="A614" s="26">
        <f t="shared" si="17"/>
        <v>614</v>
      </c>
      <c r="B614" s="83" t="s">
        <v>1682</v>
      </c>
      <c r="C614" s="83"/>
      <c r="D614" s="83" t="s">
        <v>1683</v>
      </c>
      <c r="E614" s="83" t="s">
        <v>528</v>
      </c>
      <c r="F614" s="83" t="s">
        <v>999</v>
      </c>
      <c r="G614" s="83" t="s">
        <v>1043</v>
      </c>
      <c r="H614" s="84">
        <v>2017</v>
      </c>
      <c r="I614" s="77">
        <v>120</v>
      </c>
      <c r="J614" s="57">
        <v>120</v>
      </c>
      <c r="K614" s="57">
        <v>120</v>
      </c>
      <c r="L614" s="57">
        <v>120</v>
      </c>
      <c r="M614" s="58">
        <v>120</v>
      </c>
      <c r="N614" s="58">
        <v>120</v>
      </c>
      <c r="O614" s="58">
        <v>120</v>
      </c>
      <c r="P614" s="58">
        <v>120</v>
      </c>
      <c r="Q614" s="58">
        <v>120</v>
      </c>
      <c r="R614" s="58">
        <v>120</v>
      </c>
      <c r="S614" s="58">
        <v>120</v>
      </c>
    </row>
    <row r="615" spans="1:19">
      <c r="A615" s="26">
        <f t="shared" si="17"/>
        <v>615</v>
      </c>
      <c r="B615" s="83" t="s">
        <v>1684</v>
      </c>
      <c r="C615" s="83"/>
      <c r="D615" s="83" t="s">
        <v>1685</v>
      </c>
      <c r="E615" s="83" t="s">
        <v>528</v>
      </c>
      <c r="F615" s="83" t="s">
        <v>999</v>
      </c>
      <c r="G615" s="83" t="s">
        <v>1043</v>
      </c>
      <c r="H615" s="84">
        <v>2017</v>
      </c>
      <c r="I615" s="77">
        <v>108</v>
      </c>
      <c r="J615" s="57">
        <v>108</v>
      </c>
      <c r="K615" s="57">
        <v>108</v>
      </c>
      <c r="L615" s="57">
        <v>108</v>
      </c>
      <c r="M615" s="58">
        <v>108</v>
      </c>
      <c r="N615" s="58">
        <v>108</v>
      </c>
      <c r="O615" s="58">
        <v>108</v>
      </c>
      <c r="P615" s="58">
        <v>108</v>
      </c>
      <c r="Q615" s="58">
        <v>108</v>
      </c>
      <c r="R615" s="58">
        <v>108</v>
      </c>
      <c r="S615" s="58">
        <v>108</v>
      </c>
    </row>
    <row r="616" spans="1:19">
      <c r="A616" s="26">
        <f t="shared" si="17"/>
        <v>616</v>
      </c>
      <c r="B616" s="83" t="s">
        <v>1564</v>
      </c>
      <c r="C616" s="83"/>
      <c r="D616" s="83" t="s">
        <v>1398</v>
      </c>
      <c r="E616" s="83" t="s">
        <v>508</v>
      </c>
      <c r="F616" s="83" t="s">
        <v>999</v>
      </c>
      <c r="G616" s="83" t="s">
        <v>1043</v>
      </c>
      <c r="H616" s="84">
        <v>2016</v>
      </c>
      <c r="I616" s="77">
        <v>165</v>
      </c>
      <c r="J616" s="57">
        <v>165</v>
      </c>
      <c r="K616" s="57">
        <v>165</v>
      </c>
      <c r="L616" s="57">
        <v>165</v>
      </c>
      <c r="M616" s="58">
        <v>165</v>
      </c>
      <c r="N616" s="58">
        <v>165</v>
      </c>
      <c r="O616" s="58">
        <v>165</v>
      </c>
      <c r="P616" s="58">
        <v>165</v>
      </c>
      <c r="Q616" s="58">
        <v>165</v>
      </c>
      <c r="R616" s="58">
        <v>165</v>
      </c>
      <c r="S616" s="58">
        <v>165</v>
      </c>
    </row>
    <row r="617" spans="1:19">
      <c r="A617" s="26">
        <f t="shared" si="17"/>
        <v>617</v>
      </c>
      <c r="B617" s="83" t="s">
        <v>1686</v>
      </c>
      <c r="C617" s="83"/>
      <c r="D617" s="83" t="s">
        <v>1687</v>
      </c>
      <c r="E617" s="83" t="s">
        <v>595</v>
      </c>
      <c r="F617" s="83" t="s">
        <v>999</v>
      </c>
      <c r="G617" s="83" t="s">
        <v>1043</v>
      </c>
      <c r="H617" s="84">
        <v>2017</v>
      </c>
      <c r="I617" s="77">
        <v>150.6</v>
      </c>
      <c r="J617" s="57">
        <v>150.6</v>
      </c>
      <c r="K617" s="57">
        <v>150.6</v>
      </c>
      <c r="L617" s="57">
        <v>150.6</v>
      </c>
      <c r="M617" s="58">
        <v>150.6</v>
      </c>
      <c r="N617" s="58">
        <v>150.6</v>
      </c>
      <c r="O617" s="58">
        <v>150.6</v>
      </c>
      <c r="P617" s="58">
        <v>150.6</v>
      </c>
      <c r="Q617" s="58">
        <v>150.6</v>
      </c>
      <c r="R617" s="58">
        <v>150.6</v>
      </c>
      <c r="S617" s="58">
        <v>150.6</v>
      </c>
    </row>
    <row r="618" spans="1:19" s="18" customFormat="1" ht="13">
      <c r="A618" s="26">
        <f t="shared" si="17"/>
        <v>618</v>
      </c>
      <c r="B618" s="83" t="s">
        <v>1688</v>
      </c>
      <c r="C618" s="83"/>
      <c r="D618" s="83" t="s">
        <v>1689</v>
      </c>
      <c r="E618" s="83" t="s">
        <v>595</v>
      </c>
      <c r="F618" s="83" t="s">
        <v>999</v>
      </c>
      <c r="G618" s="83" t="s">
        <v>1043</v>
      </c>
      <c r="H618" s="84">
        <v>2017</v>
      </c>
      <c r="I618" s="77">
        <v>98.4</v>
      </c>
      <c r="J618" s="57">
        <v>98.4</v>
      </c>
      <c r="K618" s="57">
        <v>98.4</v>
      </c>
      <c r="L618" s="57">
        <v>98.4</v>
      </c>
      <c r="M618" s="58">
        <v>98.4</v>
      </c>
      <c r="N618" s="58">
        <v>98.4</v>
      </c>
      <c r="O618" s="58">
        <v>98.4</v>
      </c>
      <c r="P618" s="58">
        <v>98.4</v>
      </c>
      <c r="Q618" s="58">
        <v>98.4</v>
      </c>
      <c r="R618" s="58">
        <v>98.4</v>
      </c>
      <c r="S618" s="58">
        <v>98.4</v>
      </c>
    </row>
    <row r="619" spans="1:19">
      <c r="A619" s="26">
        <f t="shared" si="17"/>
        <v>619</v>
      </c>
      <c r="B619" s="83" t="s">
        <v>563</v>
      </c>
      <c r="C619" s="83"/>
      <c r="D619" s="83" t="s">
        <v>369</v>
      </c>
      <c r="E619" s="83" t="s">
        <v>603</v>
      </c>
      <c r="F619" s="83" t="s">
        <v>999</v>
      </c>
      <c r="G619" s="83" t="s">
        <v>1043</v>
      </c>
      <c r="H619" s="84">
        <v>2010</v>
      </c>
      <c r="I619" s="77">
        <v>141.6</v>
      </c>
      <c r="J619" s="57">
        <v>141.6</v>
      </c>
      <c r="K619" s="57">
        <v>141.6</v>
      </c>
      <c r="L619" s="57">
        <v>141.6</v>
      </c>
      <c r="M619" s="58">
        <v>141.6</v>
      </c>
      <c r="N619" s="58">
        <v>141.6</v>
      </c>
      <c r="O619" s="58">
        <v>141.6</v>
      </c>
      <c r="P619" s="58">
        <v>141.6</v>
      </c>
      <c r="Q619" s="58">
        <v>141.6</v>
      </c>
      <c r="R619" s="58">
        <v>141.6</v>
      </c>
      <c r="S619" s="58">
        <v>141.6</v>
      </c>
    </row>
    <row r="620" spans="1:19" s="18" customFormat="1" ht="13">
      <c r="A620" s="26">
        <f t="shared" si="17"/>
        <v>620</v>
      </c>
      <c r="B620" s="83" t="s">
        <v>564</v>
      </c>
      <c r="C620" s="83"/>
      <c r="D620" s="83" t="s">
        <v>370</v>
      </c>
      <c r="E620" s="83" t="s">
        <v>603</v>
      </c>
      <c r="F620" s="83" t="s">
        <v>999</v>
      </c>
      <c r="G620" s="83" t="s">
        <v>1043</v>
      </c>
      <c r="H620" s="84">
        <v>2010</v>
      </c>
      <c r="I620" s="77">
        <v>141.6</v>
      </c>
      <c r="J620" s="57">
        <v>141.6</v>
      </c>
      <c r="K620" s="57">
        <v>141.6</v>
      </c>
      <c r="L620" s="57">
        <v>141.6</v>
      </c>
      <c r="M620" s="58">
        <v>141.6</v>
      </c>
      <c r="N620" s="58">
        <v>141.6</v>
      </c>
      <c r="O620" s="58">
        <v>141.6</v>
      </c>
      <c r="P620" s="58">
        <v>141.6</v>
      </c>
      <c r="Q620" s="58">
        <v>141.6</v>
      </c>
      <c r="R620" s="58">
        <v>141.6</v>
      </c>
      <c r="S620" s="58">
        <v>141.6</v>
      </c>
    </row>
    <row r="621" spans="1:19" s="18" customFormat="1" ht="13">
      <c r="A621" s="26">
        <f t="shared" si="17"/>
        <v>621</v>
      </c>
      <c r="B621" s="83" t="s">
        <v>575</v>
      </c>
      <c r="C621" s="83"/>
      <c r="D621" s="83" t="s">
        <v>526</v>
      </c>
      <c r="E621" s="83" t="s">
        <v>528</v>
      </c>
      <c r="F621" s="83" t="s">
        <v>999</v>
      </c>
      <c r="G621" s="83" t="s">
        <v>1043</v>
      </c>
      <c r="H621" s="84">
        <v>2013</v>
      </c>
      <c r="I621" s="77">
        <v>200.1</v>
      </c>
      <c r="J621" s="57">
        <v>200.1</v>
      </c>
      <c r="K621" s="57">
        <v>200.1</v>
      </c>
      <c r="L621" s="57">
        <v>200.1</v>
      </c>
      <c r="M621" s="58">
        <v>200.1</v>
      </c>
      <c r="N621" s="58">
        <v>200.1</v>
      </c>
      <c r="O621" s="58">
        <v>200.1</v>
      </c>
      <c r="P621" s="58">
        <v>200.1</v>
      </c>
      <c r="Q621" s="58">
        <v>200.1</v>
      </c>
      <c r="R621" s="58">
        <v>200.1</v>
      </c>
      <c r="S621" s="58">
        <v>200.1</v>
      </c>
    </row>
    <row r="622" spans="1:19">
      <c r="A622" s="26">
        <f t="shared" si="17"/>
        <v>622</v>
      </c>
      <c r="B622" s="83" t="s">
        <v>576</v>
      </c>
      <c r="C622" s="83"/>
      <c r="D622" s="83" t="s">
        <v>527</v>
      </c>
      <c r="E622" s="83" t="s">
        <v>528</v>
      </c>
      <c r="F622" s="83" t="s">
        <v>999</v>
      </c>
      <c r="G622" s="83" t="s">
        <v>1043</v>
      </c>
      <c r="H622" s="84">
        <v>2013</v>
      </c>
      <c r="I622" s="77">
        <v>201.6</v>
      </c>
      <c r="J622" s="57">
        <v>201.6</v>
      </c>
      <c r="K622" s="57">
        <v>201.6</v>
      </c>
      <c r="L622" s="57">
        <v>201.6</v>
      </c>
      <c r="M622" s="58">
        <v>201.6</v>
      </c>
      <c r="N622" s="58">
        <v>201.6</v>
      </c>
      <c r="O622" s="58">
        <v>201.6</v>
      </c>
      <c r="P622" s="58">
        <v>201.6</v>
      </c>
      <c r="Q622" s="58">
        <v>201.6</v>
      </c>
      <c r="R622" s="58">
        <v>201.6</v>
      </c>
      <c r="S622" s="58">
        <v>201.6</v>
      </c>
    </row>
    <row r="623" spans="1:19">
      <c r="A623" s="26">
        <f t="shared" si="17"/>
        <v>623</v>
      </c>
      <c r="B623" s="83" t="s">
        <v>978</v>
      </c>
      <c r="C623" s="83"/>
      <c r="D623" s="83" t="s">
        <v>469</v>
      </c>
      <c r="E623" s="83" t="s">
        <v>528</v>
      </c>
      <c r="F623" s="83" t="s">
        <v>999</v>
      </c>
      <c r="G623" s="83" t="s">
        <v>1043</v>
      </c>
      <c r="H623" s="84">
        <v>2012</v>
      </c>
      <c r="I623" s="77">
        <v>99.8</v>
      </c>
      <c r="J623" s="57">
        <v>99.8</v>
      </c>
      <c r="K623" s="57">
        <v>99.8</v>
      </c>
      <c r="L623" s="57">
        <v>99.8</v>
      </c>
      <c r="M623" s="58">
        <v>99.8</v>
      </c>
      <c r="N623" s="58">
        <v>99.8</v>
      </c>
      <c r="O623" s="58">
        <v>99.8</v>
      </c>
      <c r="P623" s="58">
        <v>99.8</v>
      </c>
      <c r="Q623" s="58">
        <v>99.8</v>
      </c>
      <c r="R623" s="58">
        <v>99.8</v>
      </c>
      <c r="S623" s="58">
        <v>99.8</v>
      </c>
    </row>
    <row r="624" spans="1:19">
      <c r="A624" s="26">
        <f t="shared" si="17"/>
        <v>624</v>
      </c>
      <c r="B624" s="83" t="s">
        <v>979</v>
      </c>
      <c r="C624" s="83"/>
      <c r="D624" s="83" t="s">
        <v>470</v>
      </c>
      <c r="E624" s="83" t="s">
        <v>528</v>
      </c>
      <c r="F624" s="83" t="s">
        <v>999</v>
      </c>
      <c r="G624" s="83" t="s">
        <v>1043</v>
      </c>
      <c r="H624" s="84">
        <v>2012</v>
      </c>
      <c r="I624" s="77">
        <v>103.5</v>
      </c>
      <c r="J624" s="57">
        <v>103.5</v>
      </c>
      <c r="K624" s="57">
        <v>103.5</v>
      </c>
      <c r="L624" s="57">
        <v>103.5</v>
      </c>
      <c r="M624" s="58">
        <v>103.5</v>
      </c>
      <c r="N624" s="58">
        <v>103.5</v>
      </c>
      <c r="O624" s="58">
        <v>103.5</v>
      </c>
      <c r="P624" s="58">
        <v>103.5</v>
      </c>
      <c r="Q624" s="58">
        <v>103.5</v>
      </c>
      <c r="R624" s="58">
        <v>103.5</v>
      </c>
      <c r="S624" s="58">
        <v>103.5</v>
      </c>
    </row>
    <row r="625" spans="1:19">
      <c r="A625" s="26">
        <f t="shared" si="17"/>
        <v>625</v>
      </c>
      <c r="B625" s="83" t="s">
        <v>1316</v>
      </c>
      <c r="C625" s="83"/>
      <c r="D625" s="83" t="s">
        <v>419</v>
      </c>
      <c r="E625" s="83" t="s">
        <v>638</v>
      </c>
      <c r="F625" s="83" t="s">
        <v>999</v>
      </c>
      <c r="G625" s="83" t="s">
        <v>1043</v>
      </c>
      <c r="H625" s="84">
        <v>2009</v>
      </c>
      <c r="I625" s="77">
        <v>179.9</v>
      </c>
      <c r="J625" s="57">
        <v>179.9</v>
      </c>
      <c r="K625" s="57">
        <v>179.9</v>
      </c>
      <c r="L625" s="57">
        <v>179.9</v>
      </c>
      <c r="M625" s="58">
        <v>179.9</v>
      </c>
      <c r="N625" s="58">
        <v>179.9</v>
      </c>
      <c r="O625" s="58">
        <v>179.9</v>
      </c>
      <c r="P625" s="58">
        <v>179.9</v>
      </c>
      <c r="Q625" s="58">
        <v>179.9</v>
      </c>
      <c r="R625" s="58">
        <v>179.9</v>
      </c>
      <c r="S625" s="58">
        <v>179.9</v>
      </c>
    </row>
    <row r="626" spans="1:19">
      <c r="A626" s="26">
        <f t="shared" si="17"/>
        <v>626</v>
      </c>
      <c r="B626" s="83" t="s">
        <v>1317</v>
      </c>
      <c r="C626" s="83"/>
      <c r="D626" s="83" t="s">
        <v>448</v>
      </c>
      <c r="E626" s="83" t="s">
        <v>638</v>
      </c>
      <c r="F626" s="83" t="s">
        <v>999</v>
      </c>
      <c r="G626" s="83" t="s">
        <v>1043</v>
      </c>
      <c r="H626" s="84">
        <v>2010</v>
      </c>
      <c r="I626" s="77">
        <v>200.1</v>
      </c>
      <c r="J626" s="57">
        <v>200.1</v>
      </c>
      <c r="K626" s="57">
        <v>200.1</v>
      </c>
      <c r="L626" s="57">
        <v>200.1</v>
      </c>
      <c r="M626" s="58">
        <v>200.1</v>
      </c>
      <c r="N626" s="58">
        <v>200.1</v>
      </c>
      <c r="O626" s="58">
        <v>200.1</v>
      </c>
      <c r="P626" s="58">
        <v>200.1</v>
      </c>
      <c r="Q626" s="58">
        <v>200.1</v>
      </c>
      <c r="R626" s="58">
        <v>200.1</v>
      </c>
      <c r="S626" s="58">
        <v>200.1</v>
      </c>
    </row>
    <row r="627" spans="1:19">
      <c r="A627" s="26">
        <f t="shared" si="17"/>
        <v>627</v>
      </c>
      <c r="B627" s="83" t="s">
        <v>776</v>
      </c>
      <c r="C627" s="83"/>
      <c r="D627" s="83" t="s">
        <v>393</v>
      </c>
      <c r="E627" s="83" t="s">
        <v>603</v>
      </c>
      <c r="F627" s="83" t="s">
        <v>999</v>
      </c>
      <c r="G627" s="83" t="s">
        <v>1043</v>
      </c>
      <c r="H627" s="84">
        <v>2009</v>
      </c>
      <c r="I627" s="77">
        <v>160.80000000000001</v>
      </c>
      <c r="J627" s="57">
        <v>160.80000000000001</v>
      </c>
      <c r="K627" s="57">
        <v>160.80000000000001</v>
      </c>
      <c r="L627" s="57">
        <v>160.80000000000001</v>
      </c>
      <c r="M627" s="58">
        <v>160.80000000000001</v>
      </c>
      <c r="N627" s="58">
        <v>160.80000000000001</v>
      </c>
      <c r="O627" s="58">
        <v>160.80000000000001</v>
      </c>
      <c r="P627" s="58">
        <v>160.80000000000001</v>
      </c>
      <c r="Q627" s="58">
        <v>160.80000000000001</v>
      </c>
      <c r="R627" s="58">
        <v>160.80000000000001</v>
      </c>
      <c r="S627" s="58">
        <v>160.80000000000001</v>
      </c>
    </row>
    <row r="628" spans="1:19">
      <c r="A628" s="26">
        <f t="shared" si="17"/>
        <v>628</v>
      </c>
      <c r="B628" s="83" t="s">
        <v>777</v>
      </c>
      <c r="C628" s="83"/>
      <c r="D628" s="83" t="s">
        <v>394</v>
      </c>
      <c r="E628" s="83" t="s">
        <v>603</v>
      </c>
      <c r="F628" s="83" t="s">
        <v>999</v>
      </c>
      <c r="G628" s="83" t="s">
        <v>1043</v>
      </c>
      <c r="H628" s="84">
        <v>2009</v>
      </c>
      <c r="I628" s="77">
        <v>141.6</v>
      </c>
      <c r="J628" s="57">
        <v>141.6</v>
      </c>
      <c r="K628" s="57">
        <v>141.6</v>
      </c>
      <c r="L628" s="57">
        <v>141.6</v>
      </c>
      <c r="M628" s="58">
        <v>141.6</v>
      </c>
      <c r="N628" s="58">
        <v>141.6</v>
      </c>
      <c r="O628" s="58">
        <v>141.6</v>
      </c>
      <c r="P628" s="58">
        <v>141.6</v>
      </c>
      <c r="Q628" s="58">
        <v>141.6</v>
      </c>
      <c r="R628" s="58">
        <v>141.6</v>
      </c>
      <c r="S628" s="58">
        <v>141.6</v>
      </c>
    </row>
    <row r="629" spans="1:19">
      <c r="A629" s="26">
        <f t="shared" si="17"/>
        <v>629</v>
      </c>
      <c r="B629" s="83" t="s">
        <v>778</v>
      </c>
      <c r="C629" s="83"/>
      <c r="D629" s="83" t="s">
        <v>488</v>
      </c>
      <c r="E629" s="83" t="s">
        <v>603</v>
      </c>
      <c r="F629" s="83" t="s">
        <v>999</v>
      </c>
      <c r="G629" s="83" t="s">
        <v>1043</v>
      </c>
      <c r="H629" s="84">
        <v>2011</v>
      </c>
      <c r="I629" s="77">
        <v>100.8</v>
      </c>
      <c r="J629" s="57">
        <v>100.8</v>
      </c>
      <c r="K629" s="57">
        <v>100.8</v>
      </c>
      <c r="L629" s="57">
        <v>100.8</v>
      </c>
      <c r="M629" s="58">
        <v>100.8</v>
      </c>
      <c r="N629" s="58">
        <v>100.8</v>
      </c>
      <c r="O629" s="58">
        <v>100.8</v>
      </c>
      <c r="P629" s="58">
        <v>100.8</v>
      </c>
      <c r="Q629" s="58">
        <v>100.8</v>
      </c>
      <c r="R629" s="58">
        <v>100.8</v>
      </c>
      <c r="S629" s="58">
        <v>100.8</v>
      </c>
    </row>
    <row r="630" spans="1:19">
      <c r="A630" s="26">
        <f t="shared" si="17"/>
        <v>630</v>
      </c>
      <c r="B630" s="83" t="s">
        <v>1110</v>
      </c>
      <c r="C630" s="83"/>
      <c r="D630" s="83" t="s">
        <v>1565</v>
      </c>
      <c r="E630" s="83" t="s">
        <v>508</v>
      </c>
      <c r="F630" s="83" t="s">
        <v>999</v>
      </c>
      <c r="G630" s="83" t="s">
        <v>1043</v>
      </c>
      <c r="H630" s="84">
        <v>2017</v>
      </c>
      <c r="I630" s="77">
        <v>95.2</v>
      </c>
      <c r="J630" s="57">
        <v>95.2</v>
      </c>
      <c r="K630" s="57">
        <v>95.2</v>
      </c>
      <c r="L630" s="57">
        <v>95.2</v>
      </c>
      <c r="M630" s="58">
        <v>95.2</v>
      </c>
      <c r="N630" s="58">
        <v>95.2</v>
      </c>
      <c r="O630" s="58">
        <v>95.2</v>
      </c>
      <c r="P630" s="58">
        <v>95.2</v>
      </c>
      <c r="Q630" s="58">
        <v>95.2</v>
      </c>
      <c r="R630" s="58">
        <v>95.2</v>
      </c>
      <c r="S630" s="58">
        <v>95.2</v>
      </c>
    </row>
    <row r="631" spans="1:19">
      <c r="A631" s="26">
        <f t="shared" si="17"/>
        <v>631</v>
      </c>
      <c r="B631" s="83" t="s">
        <v>565</v>
      </c>
      <c r="C631" s="83"/>
      <c r="D631" s="83" t="s">
        <v>465</v>
      </c>
      <c r="E631" s="83" t="s">
        <v>595</v>
      </c>
      <c r="F631" s="83" t="s">
        <v>999</v>
      </c>
      <c r="G631" s="83" t="s">
        <v>1043</v>
      </c>
      <c r="H631" s="84">
        <v>2012</v>
      </c>
      <c r="I631" s="77">
        <v>9</v>
      </c>
      <c r="J631" s="57">
        <v>9</v>
      </c>
      <c r="K631" s="57">
        <v>9</v>
      </c>
      <c r="L631" s="57">
        <v>9</v>
      </c>
      <c r="M631" s="58">
        <v>9</v>
      </c>
      <c r="N631" s="58">
        <v>9</v>
      </c>
      <c r="O631" s="58">
        <v>9</v>
      </c>
      <c r="P631" s="58">
        <v>9</v>
      </c>
      <c r="Q631" s="58">
        <v>9</v>
      </c>
      <c r="R631" s="58">
        <v>9</v>
      </c>
      <c r="S631" s="58">
        <v>9</v>
      </c>
    </row>
    <row r="632" spans="1:19" ht="13">
      <c r="A632" s="26">
        <f t="shared" si="17"/>
        <v>632</v>
      </c>
      <c r="B632" s="79" t="s">
        <v>1318</v>
      </c>
      <c r="C632" s="79"/>
      <c r="D632" s="79"/>
      <c r="E632" s="79"/>
      <c r="F632" s="79"/>
      <c r="G632" s="79"/>
      <c r="H632" s="80"/>
      <c r="I632" s="81">
        <f t="shared" ref="I632:R632" si="19">SUM(I612:I631)</f>
        <v>2619.6</v>
      </c>
      <c r="J632" s="82">
        <f t="shared" si="19"/>
        <v>2619.6</v>
      </c>
      <c r="K632" s="82">
        <f t="shared" si="19"/>
        <v>2619.6</v>
      </c>
      <c r="L632" s="82">
        <f t="shared" si="19"/>
        <v>2619.6</v>
      </c>
      <c r="M632" s="56">
        <f t="shared" si="19"/>
        <v>2619.6</v>
      </c>
      <c r="N632" s="56">
        <f t="shared" si="19"/>
        <v>2619.6</v>
      </c>
      <c r="O632" s="56">
        <f t="shared" si="19"/>
        <v>2619.6</v>
      </c>
      <c r="P632" s="56">
        <f t="shared" si="19"/>
        <v>2619.6</v>
      </c>
      <c r="Q632" s="56">
        <f t="shared" si="19"/>
        <v>2619.6</v>
      </c>
      <c r="R632" s="56">
        <f t="shared" si="19"/>
        <v>2619.6</v>
      </c>
      <c r="S632" s="56">
        <f t="shared" ref="S632" si="20">SUM(S612:S631)</f>
        <v>2619.6</v>
      </c>
    </row>
    <row r="633" spans="1:19">
      <c r="A633" s="26">
        <f t="shared" si="17"/>
        <v>633</v>
      </c>
      <c r="B633" s="83" t="s">
        <v>1319</v>
      </c>
      <c r="C633" s="83"/>
      <c r="D633" s="83" t="s">
        <v>1320</v>
      </c>
      <c r="E633" s="83" t="s">
        <v>1315</v>
      </c>
      <c r="F633" s="83"/>
      <c r="G633" s="83"/>
      <c r="H633" s="84"/>
      <c r="I633" s="77">
        <v>43</v>
      </c>
      <c r="J633" s="57">
        <v>43</v>
      </c>
      <c r="K633" s="57">
        <v>43</v>
      </c>
      <c r="L633" s="57">
        <v>43</v>
      </c>
      <c r="M633" s="58">
        <v>43</v>
      </c>
      <c r="N633" s="58">
        <v>43</v>
      </c>
      <c r="O633" s="58">
        <v>43</v>
      </c>
      <c r="P633" s="58">
        <v>43</v>
      </c>
      <c r="Q633" s="58">
        <v>43</v>
      </c>
      <c r="R633" s="58">
        <v>43</v>
      </c>
      <c r="S633" s="58">
        <v>43</v>
      </c>
    </row>
    <row r="634" spans="1:19" s="18" customFormat="1" ht="13">
      <c r="A634" s="26">
        <f t="shared" si="17"/>
        <v>634</v>
      </c>
      <c r="B634" s="79"/>
      <c r="C634" s="79"/>
      <c r="D634" s="79"/>
      <c r="E634" s="79"/>
      <c r="F634" s="79"/>
      <c r="G634" s="79"/>
      <c r="H634" s="80"/>
      <c r="I634" s="81"/>
      <c r="J634" s="82"/>
      <c r="K634" s="82"/>
      <c r="L634" s="82"/>
      <c r="M634" s="56"/>
      <c r="N634" s="56"/>
      <c r="O634" s="56"/>
      <c r="P634" s="56"/>
      <c r="Q634" s="56"/>
      <c r="R634" s="56"/>
      <c r="S634" s="56"/>
    </row>
    <row r="635" spans="1:19" s="18" customFormat="1" ht="13">
      <c r="A635" s="26">
        <f t="shared" si="17"/>
        <v>635</v>
      </c>
      <c r="B635" s="83" t="s">
        <v>1321</v>
      </c>
      <c r="C635" s="83"/>
      <c r="D635" s="83" t="s">
        <v>1322</v>
      </c>
      <c r="E635" s="83"/>
      <c r="F635" s="83"/>
      <c r="G635" s="83"/>
      <c r="H635" s="84"/>
      <c r="I635" s="187">
        <f t="shared" ref="I635:R635" si="21">I609+I632</f>
        <v>20875.399999999998</v>
      </c>
      <c r="J635" s="187">
        <f t="shared" si="21"/>
        <v>20875.399999999998</v>
      </c>
      <c r="K635" s="187">
        <f t="shared" si="21"/>
        <v>20875.399999999998</v>
      </c>
      <c r="L635" s="187">
        <f t="shared" si="21"/>
        <v>20875.399999999998</v>
      </c>
      <c r="M635" s="187">
        <f t="shared" si="21"/>
        <v>20875.399999999998</v>
      </c>
      <c r="N635" s="187">
        <f t="shared" si="21"/>
        <v>20875.399999999998</v>
      </c>
      <c r="O635" s="187">
        <f t="shared" si="21"/>
        <v>20875.399999999998</v>
      </c>
      <c r="P635" s="187">
        <f t="shared" si="21"/>
        <v>20875.399999999998</v>
      </c>
      <c r="Q635" s="187">
        <f t="shared" si="21"/>
        <v>20875.399999999998</v>
      </c>
      <c r="R635" s="187">
        <f t="shared" si="21"/>
        <v>20875.399999999998</v>
      </c>
      <c r="S635" s="187">
        <f t="shared" ref="S635" si="22">S609+S632</f>
        <v>20875.399999999998</v>
      </c>
    </row>
    <row r="636" spans="1:19" s="18" customFormat="1" ht="13">
      <c r="A636" s="26">
        <f t="shared" si="17"/>
        <v>636</v>
      </c>
      <c r="B636" s="79"/>
      <c r="C636" s="79"/>
      <c r="D636" s="79"/>
      <c r="E636" s="79"/>
      <c r="F636" s="79"/>
      <c r="G636" s="79"/>
      <c r="H636" s="80"/>
      <c r="I636" s="81"/>
      <c r="J636" s="82"/>
      <c r="K636" s="82"/>
      <c r="L636" s="82"/>
      <c r="M636" s="56"/>
      <c r="N636" s="56"/>
      <c r="O636" s="56"/>
      <c r="P636" s="56"/>
      <c r="Q636" s="56"/>
      <c r="R636" s="56"/>
      <c r="S636" s="56"/>
    </row>
    <row r="637" spans="1:19" ht="13">
      <c r="A637" s="26">
        <f t="shared" si="17"/>
        <v>637</v>
      </c>
      <c r="B637" s="79" t="s">
        <v>1323</v>
      </c>
      <c r="C637" s="79"/>
      <c r="D637" s="79"/>
      <c r="E637" s="79"/>
      <c r="F637" s="79"/>
      <c r="G637" s="79"/>
      <c r="H637" s="80"/>
      <c r="I637" s="81"/>
      <c r="J637" s="82"/>
      <c r="K637" s="82"/>
      <c r="L637" s="82"/>
      <c r="M637" s="56"/>
      <c r="N637" s="56"/>
      <c r="O637" s="56"/>
      <c r="P637" s="56"/>
      <c r="Q637" s="56"/>
      <c r="R637" s="56"/>
      <c r="S637" s="56"/>
    </row>
    <row r="638" spans="1:19">
      <c r="A638" s="26">
        <f t="shared" si="17"/>
        <v>638</v>
      </c>
      <c r="B638" s="83" t="s">
        <v>538</v>
      </c>
      <c r="C638" s="83"/>
      <c r="D638" s="83" t="s">
        <v>539</v>
      </c>
      <c r="E638" s="83" t="s">
        <v>630</v>
      </c>
      <c r="F638" s="83" t="s">
        <v>593</v>
      </c>
      <c r="G638" s="83" t="s">
        <v>504</v>
      </c>
      <c r="H638" s="84">
        <v>2012</v>
      </c>
      <c r="I638" s="77">
        <v>10</v>
      </c>
      <c r="J638" s="57">
        <v>10</v>
      </c>
      <c r="K638" s="57">
        <v>10</v>
      </c>
      <c r="L638" s="57">
        <v>10</v>
      </c>
      <c r="M638" s="58">
        <v>10</v>
      </c>
      <c r="N638" s="58">
        <v>10</v>
      </c>
      <c r="O638" s="58">
        <v>10</v>
      </c>
      <c r="P638" s="58">
        <v>10</v>
      </c>
      <c r="Q638" s="58">
        <v>10</v>
      </c>
      <c r="R638" s="58">
        <v>10</v>
      </c>
      <c r="S638" s="58">
        <v>10</v>
      </c>
    </row>
    <row r="639" spans="1:19">
      <c r="A639" s="26">
        <f t="shared" si="17"/>
        <v>639</v>
      </c>
      <c r="B639" s="83" t="s">
        <v>1690</v>
      </c>
      <c r="C639" s="83"/>
      <c r="D639" s="83" t="s">
        <v>1691</v>
      </c>
      <c r="E639" s="83" t="s">
        <v>1041</v>
      </c>
      <c r="F639" s="83" t="s">
        <v>593</v>
      </c>
      <c r="G639" s="83" t="s">
        <v>504</v>
      </c>
      <c r="H639" s="84">
        <v>2018</v>
      </c>
      <c r="I639" s="77">
        <v>101.6</v>
      </c>
      <c r="J639" s="57">
        <v>101.6</v>
      </c>
      <c r="K639" s="57">
        <v>101.6</v>
      </c>
      <c r="L639" s="57">
        <v>101.6</v>
      </c>
      <c r="M639" s="58">
        <v>101.6</v>
      </c>
      <c r="N639" s="58">
        <v>101.6</v>
      </c>
      <c r="O639" s="58">
        <v>101.6</v>
      </c>
      <c r="P639" s="58">
        <v>101.6</v>
      </c>
      <c r="Q639" s="58">
        <v>101.6</v>
      </c>
      <c r="R639" s="58">
        <v>101.6</v>
      </c>
      <c r="S639" s="58">
        <v>101.6</v>
      </c>
    </row>
    <row r="640" spans="1:19">
      <c r="A640" s="26">
        <f t="shared" si="17"/>
        <v>640</v>
      </c>
      <c r="B640" s="83" t="s">
        <v>1356</v>
      </c>
      <c r="C640" s="83"/>
      <c r="D640" s="83" t="s">
        <v>1566</v>
      </c>
      <c r="E640" s="83" t="s">
        <v>611</v>
      </c>
      <c r="F640" s="83" t="s">
        <v>593</v>
      </c>
      <c r="G640" s="83" t="s">
        <v>504</v>
      </c>
      <c r="H640" s="84">
        <v>2017</v>
      </c>
      <c r="I640" s="77">
        <v>121.1</v>
      </c>
      <c r="J640" s="57">
        <v>121.1</v>
      </c>
      <c r="K640" s="57">
        <v>121.1</v>
      </c>
      <c r="L640" s="57">
        <v>121.1</v>
      </c>
      <c r="M640" s="58">
        <v>121.1</v>
      </c>
      <c r="N640" s="58">
        <v>121.1</v>
      </c>
      <c r="O640" s="58">
        <v>121.1</v>
      </c>
      <c r="P640" s="58">
        <v>121.1</v>
      </c>
      <c r="Q640" s="58">
        <v>121.1</v>
      </c>
      <c r="R640" s="58">
        <v>121.1</v>
      </c>
      <c r="S640" s="58">
        <v>121.1</v>
      </c>
    </row>
    <row r="641" spans="1:19">
      <c r="A641" s="26">
        <f t="shared" si="17"/>
        <v>641</v>
      </c>
      <c r="B641" s="83" t="s">
        <v>1324</v>
      </c>
      <c r="C641" s="83"/>
      <c r="D641" s="83" t="s">
        <v>1031</v>
      </c>
      <c r="E641" s="83" t="s">
        <v>611</v>
      </c>
      <c r="F641" s="83" t="s">
        <v>593</v>
      </c>
      <c r="G641" s="83" t="s">
        <v>504</v>
      </c>
      <c r="H641" s="84">
        <v>2014</v>
      </c>
      <c r="I641" s="77">
        <v>22</v>
      </c>
      <c r="J641" s="57">
        <v>22</v>
      </c>
      <c r="K641" s="57">
        <v>22</v>
      </c>
      <c r="L641" s="57">
        <v>22</v>
      </c>
      <c r="M641" s="58">
        <v>22</v>
      </c>
      <c r="N641" s="58">
        <v>22</v>
      </c>
      <c r="O641" s="58">
        <v>22</v>
      </c>
      <c r="P641" s="58">
        <v>22</v>
      </c>
      <c r="Q641" s="58">
        <v>22</v>
      </c>
      <c r="R641" s="58">
        <v>22</v>
      </c>
      <c r="S641" s="58">
        <v>22</v>
      </c>
    </row>
    <row r="642" spans="1:19">
      <c r="A642" s="26">
        <f t="shared" si="17"/>
        <v>642</v>
      </c>
      <c r="B642" s="83" t="s">
        <v>939</v>
      </c>
      <c r="C642" s="83"/>
      <c r="D642" s="83" t="s">
        <v>512</v>
      </c>
      <c r="E642" s="83" t="s">
        <v>537</v>
      </c>
      <c r="F642" s="83" t="s">
        <v>593</v>
      </c>
      <c r="G642" s="83" t="s">
        <v>503</v>
      </c>
      <c r="H642" s="84">
        <v>2013</v>
      </c>
      <c r="I642" s="77">
        <v>39.200000000000003</v>
      </c>
      <c r="J642" s="57">
        <v>39.200000000000003</v>
      </c>
      <c r="K642" s="57">
        <v>39.200000000000003</v>
      </c>
      <c r="L642" s="57">
        <v>39.200000000000003</v>
      </c>
      <c r="M642" s="58">
        <v>39.200000000000003</v>
      </c>
      <c r="N642" s="58">
        <v>39.200000000000003</v>
      </c>
      <c r="O642" s="58">
        <v>39.200000000000003</v>
      </c>
      <c r="P642" s="58">
        <v>39.200000000000003</v>
      </c>
      <c r="Q642" s="58">
        <v>39.200000000000003</v>
      </c>
      <c r="R642" s="58">
        <v>39.200000000000003</v>
      </c>
      <c r="S642" s="58">
        <v>39.200000000000003</v>
      </c>
    </row>
    <row r="643" spans="1:19">
      <c r="A643" s="26">
        <f t="shared" si="17"/>
        <v>643</v>
      </c>
      <c r="B643" s="83" t="s">
        <v>1325</v>
      </c>
      <c r="C643" s="83"/>
      <c r="D643" s="83" t="s">
        <v>781</v>
      </c>
      <c r="E643" s="83" t="s">
        <v>521</v>
      </c>
      <c r="F643" s="83" t="s">
        <v>593</v>
      </c>
      <c r="G643" s="83" t="s">
        <v>503</v>
      </c>
      <c r="H643" s="84">
        <v>2014</v>
      </c>
      <c r="I643" s="77">
        <v>37.6</v>
      </c>
      <c r="J643" s="57">
        <v>37.6</v>
      </c>
      <c r="K643" s="57">
        <v>37.6</v>
      </c>
      <c r="L643" s="57">
        <v>37.6</v>
      </c>
      <c r="M643" s="58">
        <v>37.6</v>
      </c>
      <c r="N643" s="58">
        <v>37.6</v>
      </c>
      <c r="O643" s="58">
        <v>37.6</v>
      </c>
      <c r="P643" s="58">
        <v>37.6</v>
      </c>
      <c r="Q643" s="58">
        <v>37.6</v>
      </c>
      <c r="R643" s="58">
        <v>37.6</v>
      </c>
      <c r="S643" s="58">
        <v>37.6</v>
      </c>
    </row>
    <row r="644" spans="1:19">
      <c r="A644" s="26">
        <f t="shared" si="17"/>
        <v>644</v>
      </c>
      <c r="B644" s="83" t="s">
        <v>1399</v>
      </c>
      <c r="C644" s="83"/>
      <c r="D644" s="83" t="s">
        <v>1400</v>
      </c>
      <c r="E644" s="83" t="s">
        <v>804</v>
      </c>
      <c r="F644" s="83" t="s">
        <v>593</v>
      </c>
      <c r="G644" s="83" t="s">
        <v>503</v>
      </c>
      <c r="H644" s="84">
        <v>2015</v>
      </c>
      <c r="I644" s="77">
        <v>95</v>
      </c>
      <c r="J644" s="57">
        <v>95</v>
      </c>
      <c r="K644" s="57">
        <v>95</v>
      </c>
      <c r="L644" s="57">
        <v>95</v>
      </c>
      <c r="M644" s="58">
        <v>95</v>
      </c>
      <c r="N644" s="58">
        <v>95</v>
      </c>
      <c r="O644" s="58">
        <v>95</v>
      </c>
      <c r="P644" s="58">
        <v>95</v>
      </c>
      <c r="Q644" s="58">
        <v>95</v>
      </c>
      <c r="R644" s="58">
        <v>95</v>
      </c>
      <c r="S644" s="58">
        <v>95</v>
      </c>
    </row>
    <row r="645" spans="1:19">
      <c r="A645" s="26">
        <f t="shared" si="17"/>
        <v>645</v>
      </c>
      <c r="B645" s="83" t="s">
        <v>1692</v>
      </c>
      <c r="C645" s="83"/>
      <c r="D645" s="83" t="s">
        <v>1567</v>
      </c>
      <c r="E645" s="83" t="s">
        <v>611</v>
      </c>
      <c r="F645" s="83" t="s">
        <v>593</v>
      </c>
      <c r="G645" s="83" t="s">
        <v>504</v>
      </c>
      <c r="H645" s="84">
        <v>2017</v>
      </c>
      <c r="I645" s="77">
        <v>110.2</v>
      </c>
      <c r="J645" s="57">
        <v>110.2</v>
      </c>
      <c r="K645" s="57">
        <v>110.2</v>
      </c>
      <c r="L645" s="57">
        <v>110.2</v>
      </c>
      <c r="M645" s="58">
        <v>110.2</v>
      </c>
      <c r="N645" s="58">
        <v>110.2</v>
      </c>
      <c r="O645" s="58">
        <v>110.2</v>
      </c>
      <c r="P645" s="58">
        <v>110.2</v>
      </c>
      <c r="Q645" s="58">
        <v>110.2</v>
      </c>
      <c r="R645" s="58">
        <v>110.2</v>
      </c>
      <c r="S645" s="58">
        <v>110.2</v>
      </c>
    </row>
    <row r="646" spans="1:19">
      <c r="A646" s="26">
        <f t="shared" ref="A646:A713" si="23">A645+1</f>
        <v>646</v>
      </c>
      <c r="B646" s="83" t="s">
        <v>1363</v>
      </c>
      <c r="C646" s="83"/>
      <c r="D646" s="83" t="s">
        <v>1693</v>
      </c>
      <c r="E646" s="83" t="s">
        <v>641</v>
      </c>
      <c r="F646" s="83" t="s">
        <v>593</v>
      </c>
      <c r="G646" s="83" t="s">
        <v>504</v>
      </c>
      <c r="H646" s="84">
        <v>2017</v>
      </c>
      <c r="I646" s="77">
        <v>157.5</v>
      </c>
      <c r="J646" s="57">
        <v>157.5</v>
      </c>
      <c r="K646" s="57">
        <v>157.5</v>
      </c>
      <c r="L646" s="57">
        <v>157.5</v>
      </c>
      <c r="M646" s="58">
        <v>157.5</v>
      </c>
      <c r="N646" s="58">
        <v>157.5</v>
      </c>
      <c r="O646" s="58">
        <v>157.5</v>
      </c>
      <c r="P646" s="58">
        <v>157.5</v>
      </c>
      <c r="Q646" s="58">
        <v>157.5</v>
      </c>
      <c r="R646" s="58">
        <v>157.5</v>
      </c>
      <c r="S646" s="58">
        <v>157.5</v>
      </c>
    </row>
    <row r="647" spans="1:19">
      <c r="A647" s="26">
        <f t="shared" si="23"/>
        <v>647</v>
      </c>
      <c r="B647" s="83" t="s">
        <v>940</v>
      </c>
      <c r="C647" s="83"/>
      <c r="D647" s="83" t="s">
        <v>458</v>
      </c>
      <c r="E647" s="83" t="s">
        <v>592</v>
      </c>
      <c r="F647" s="83" t="s">
        <v>593</v>
      </c>
      <c r="G647" s="83" t="s">
        <v>503</v>
      </c>
      <c r="H647" s="84">
        <v>2011</v>
      </c>
      <c r="I647" s="77">
        <v>26.7</v>
      </c>
      <c r="J647" s="57">
        <v>26.7</v>
      </c>
      <c r="K647" s="57">
        <v>26.7</v>
      </c>
      <c r="L647" s="57">
        <v>26.7</v>
      </c>
      <c r="M647" s="58">
        <v>26.7</v>
      </c>
      <c r="N647" s="58">
        <v>26.7</v>
      </c>
      <c r="O647" s="58">
        <v>26.7</v>
      </c>
      <c r="P647" s="58">
        <v>26.7</v>
      </c>
      <c r="Q647" s="58">
        <v>26.7</v>
      </c>
      <c r="R647" s="58">
        <v>26.7</v>
      </c>
      <c r="S647" s="58">
        <v>26.7</v>
      </c>
    </row>
    <row r="648" spans="1:19">
      <c r="A648" s="26">
        <f t="shared" si="23"/>
        <v>648</v>
      </c>
      <c r="B648" s="83" t="s">
        <v>1051</v>
      </c>
      <c r="C648" s="83"/>
      <c r="D648" s="83" t="s">
        <v>464</v>
      </c>
      <c r="E648" s="83" t="s">
        <v>537</v>
      </c>
      <c r="F648" s="83" t="s">
        <v>593</v>
      </c>
      <c r="G648" s="83" t="s">
        <v>503</v>
      </c>
      <c r="H648" s="84">
        <v>2010</v>
      </c>
      <c r="I648" s="77">
        <v>7.6</v>
      </c>
      <c r="J648" s="57">
        <v>7.6</v>
      </c>
      <c r="K648" s="57">
        <v>7.6</v>
      </c>
      <c r="L648" s="57">
        <v>7.6</v>
      </c>
      <c r="M648" s="58">
        <v>7.6</v>
      </c>
      <c r="N648" s="58">
        <v>7.6</v>
      </c>
      <c r="O648" s="58">
        <v>7.6</v>
      </c>
      <c r="P648" s="58">
        <v>7.6</v>
      </c>
      <c r="Q648" s="58">
        <v>7.6</v>
      </c>
      <c r="R648" s="58">
        <v>7.6</v>
      </c>
      <c r="S648" s="58">
        <v>7.6</v>
      </c>
    </row>
    <row r="649" spans="1:19">
      <c r="A649" s="26">
        <f t="shared" si="23"/>
        <v>649</v>
      </c>
      <c r="B649" s="83" t="s">
        <v>1052</v>
      </c>
      <c r="C649" s="83"/>
      <c r="D649" s="83" t="s">
        <v>1053</v>
      </c>
      <c r="E649" s="83" t="s">
        <v>537</v>
      </c>
      <c r="F649" s="83" t="s">
        <v>593</v>
      </c>
      <c r="G649" s="83" t="s">
        <v>503</v>
      </c>
      <c r="H649" s="84">
        <v>2010</v>
      </c>
      <c r="I649" s="77">
        <v>7.3</v>
      </c>
      <c r="J649" s="57">
        <v>7.3</v>
      </c>
      <c r="K649" s="57">
        <v>7.3</v>
      </c>
      <c r="L649" s="57">
        <v>7.3</v>
      </c>
      <c r="M649" s="58">
        <v>7.3</v>
      </c>
      <c r="N649" s="58">
        <v>7.3</v>
      </c>
      <c r="O649" s="58">
        <v>7.3</v>
      </c>
      <c r="P649" s="58">
        <v>7.3</v>
      </c>
      <c r="Q649" s="58">
        <v>7.3</v>
      </c>
      <c r="R649" s="58">
        <v>7.3</v>
      </c>
      <c r="S649" s="58">
        <v>7.3</v>
      </c>
    </row>
    <row r="650" spans="1:19">
      <c r="A650" s="26">
        <f t="shared" si="23"/>
        <v>650</v>
      </c>
      <c r="B650" s="83" t="s">
        <v>1326</v>
      </c>
      <c r="C650" s="83"/>
      <c r="D650" s="83" t="s">
        <v>1054</v>
      </c>
      <c r="E650" s="83" t="s">
        <v>537</v>
      </c>
      <c r="F650" s="83" t="s">
        <v>593</v>
      </c>
      <c r="G650" s="83" t="s">
        <v>503</v>
      </c>
      <c r="H650" s="84">
        <v>2014</v>
      </c>
      <c r="I650" s="77">
        <v>4.4000000000000004</v>
      </c>
      <c r="J650" s="57">
        <v>4.4000000000000004</v>
      </c>
      <c r="K650" s="57">
        <v>4.4000000000000004</v>
      </c>
      <c r="L650" s="57">
        <v>4.4000000000000004</v>
      </c>
      <c r="M650" s="58">
        <v>4.4000000000000004</v>
      </c>
      <c r="N650" s="58">
        <v>4.4000000000000004</v>
      </c>
      <c r="O650" s="58">
        <v>4.4000000000000004</v>
      </c>
      <c r="P650" s="58">
        <v>4.4000000000000004</v>
      </c>
      <c r="Q650" s="58">
        <v>4.4000000000000004</v>
      </c>
      <c r="R650" s="58">
        <v>4.4000000000000004</v>
      </c>
      <c r="S650" s="58">
        <v>4.4000000000000004</v>
      </c>
    </row>
    <row r="651" spans="1:19">
      <c r="A651" s="26">
        <f t="shared" si="23"/>
        <v>651</v>
      </c>
      <c r="B651" s="83" t="s">
        <v>1055</v>
      </c>
      <c r="C651" s="83"/>
      <c r="D651" s="83" t="s">
        <v>1056</v>
      </c>
      <c r="E651" s="83" t="s">
        <v>537</v>
      </c>
      <c r="F651" s="83" t="s">
        <v>593</v>
      </c>
      <c r="G651" s="83" t="s">
        <v>503</v>
      </c>
      <c r="H651" s="84">
        <v>2014</v>
      </c>
      <c r="I651" s="77">
        <v>5.5</v>
      </c>
      <c r="J651" s="57">
        <v>5.5</v>
      </c>
      <c r="K651" s="57">
        <v>5.5</v>
      </c>
      <c r="L651" s="57">
        <v>5.5</v>
      </c>
      <c r="M651" s="58">
        <v>5.5</v>
      </c>
      <c r="N651" s="58">
        <v>5.5</v>
      </c>
      <c r="O651" s="58">
        <v>5.5</v>
      </c>
      <c r="P651" s="58">
        <v>5.5</v>
      </c>
      <c r="Q651" s="58">
        <v>5.5</v>
      </c>
      <c r="R651" s="58">
        <v>5.5</v>
      </c>
      <c r="S651" s="58">
        <v>5.5</v>
      </c>
    </row>
    <row r="652" spans="1:19">
      <c r="A652" s="26">
        <f t="shared" si="23"/>
        <v>652</v>
      </c>
      <c r="B652" s="83" t="s">
        <v>1357</v>
      </c>
      <c r="C652" s="83"/>
      <c r="D652" s="83" t="s">
        <v>1465</v>
      </c>
      <c r="E652" s="83" t="s">
        <v>1343</v>
      </c>
      <c r="F652" s="83" t="s">
        <v>593</v>
      </c>
      <c r="G652" s="83" t="s">
        <v>504</v>
      </c>
      <c r="H652" s="84">
        <v>2016</v>
      </c>
      <c r="I652" s="77">
        <v>106.4</v>
      </c>
      <c r="J652" s="57">
        <v>106.4</v>
      </c>
      <c r="K652" s="57">
        <v>106.4</v>
      </c>
      <c r="L652" s="57">
        <v>106.4</v>
      </c>
      <c r="M652" s="58">
        <v>106.4</v>
      </c>
      <c r="N652" s="58">
        <v>106.4</v>
      </c>
      <c r="O652" s="58">
        <v>106.4</v>
      </c>
      <c r="P652" s="58">
        <v>106.4</v>
      </c>
      <c r="Q652" s="58">
        <v>106.4</v>
      </c>
      <c r="R652" s="58">
        <v>106.4</v>
      </c>
      <c r="S652" s="58">
        <v>106.4</v>
      </c>
    </row>
    <row r="653" spans="1:19">
      <c r="A653" s="26">
        <f t="shared" si="23"/>
        <v>653</v>
      </c>
      <c r="B653" s="83" t="s">
        <v>1503</v>
      </c>
      <c r="C653" s="83"/>
      <c r="D653" s="83" t="s">
        <v>1504</v>
      </c>
      <c r="E653" s="83" t="s">
        <v>611</v>
      </c>
      <c r="F653" s="83" t="s">
        <v>593</v>
      </c>
      <c r="G653" s="83" t="s">
        <v>504</v>
      </c>
      <c r="H653" s="84">
        <v>2016</v>
      </c>
      <c r="I653" s="77">
        <v>78.8</v>
      </c>
      <c r="J653" s="57">
        <v>78.8</v>
      </c>
      <c r="K653" s="57">
        <v>78.8</v>
      </c>
      <c r="L653" s="57">
        <v>78.8</v>
      </c>
      <c r="M653" s="58">
        <v>78.8</v>
      </c>
      <c r="N653" s="58">
        <v>78.8</v>
      </c>
      <c r="O653" s="58">
        <v>78.8</v>
      </c>
      <c r="P653" s="58">
        <v>78.8</v>
      </c>
      <c r="Q653" s="58">
        <v>78.8</v>
      </c>
      <c r="R653" s="58">
        <v>78.8</v>
      </c>
      <c r="S653" s="58">
        <v>78.8</v>
      </c>
    </row>
    <row r="654" spans="1:19">
      <c r="A654" s="26">
        <f t="shared" si="23"/>
        <v>654</v>
      </c>
      <c r="B654" s="83" t="s">
        <v>1505</v>
      </c>
      <c r="C654" s="83"/>
      <c r="D654" s="83" t="s">
        <v>1506</v>
      </c>
      <c r="E654" s="83" t="s">
        <v>611</v>
      </c>
      <c r="F654" s="83" t="s">
        <v>593</v>
      </c>
      <c r="G654" s="83" t="s">
        <v>504</v>
      </c>
      <c r="H654" s="84">
        <v>2016</v>
      </c>
      <c r="I654" s="77">
        <v>78.8</v>
      </c>
      <c r="J654" s="57">
        <v>78.8</v>
      </c>
      <c r="K654" s="57">
        <v>78.8</v>
      </c>
      <c r="L654" s="57">
        <v>78.8</v>
      </c>
      <c r="M654" s="58">
        <v>78.8</v>
      </c>
      <c r="N654" s="58">
        <v>78.8</v>
      </c>
      <c r="O654" s="58">
        <v>78.8</v>
      </c>
      <c r="P654" s="58">
        <v>78.8</v>
      </c>
      <c r="Q654" s="58">
        <v>78.8</v>
      </c>
      <c r="R654" s="58">
        <v>78.8</v>
      </c>
      <c r="S654" s="58">
        <v>78.8</v>
      </c>
    </row>
    <row r="655" spans="1:19">
      <c r="A655" s="26">
        <f t="shared" si="23"/>
        <v>655</v>
      </c>
      <c r="B655" s="83" t="s">
        <v>1694</v>
      </c>
      <c r="C655" s="83"/>
      <c r="D655" s="83" t="s">
        <v>1695</v>
      </c>
      <c r="E655" s="83" t="s">
        <v>611</v>
      </c>
      <c r="F655" s="83" t="s">
        <v>593</v>
      </c>
      <c r="G655" s="83" t="s">
        <v>504</v>
      </c>
      <c r="H655" s="84">
        <v>2017</v>
      </c>
      <c r="I655" s="77">
        <v>49.1</v>
      </c>
      <c r="J655" s="57">
        <v>49.1</v>
      </c>
      <c r="K655" s="57">
        <v>49.1</v>
      </c>
      <c r="L655" s="57">
        <v>49.1</v>
      </c>
      <c r="M655" s="58">
        <v>49.1</v>
      </c>
      <c r="N655" s="58">
        <v>49.1</v>
      </c>
      <c r="O655" s="58">
        <v>49.1</v>
      </c>
      <c r="P655" s="58">
        <v>49.1</v>
      </c>
      <c r="Q655" s="58">
        <v>49.1</v>
      </c>
      <c r="R655" s="58">
        <v>49.1</v>
      </c>
      <c r="S655" s="58">
        <v>49.1</v>
      </c>
    </row>
    <row r="656" spans="1:19">
      <c r="A656" s="26">
        <f t="shared" si="23"/>
        <v>656</v>
      </c>
      <c r="B656" s="83" t="s">
        <v>1466</v>
      </c>
      <c r="C656" s="83"/>
      <c r="D656" s="83" t="s">
        <v>1467</v>
      </c>
      <c r="E656" s="83" t="s">
        <v>537</v>
      </c>
      <c r="F656" s="83" t="s">
        <v>593</v>
      </c>
      <c r="G656" s="83" t="s">
        <v>503</v>
      </c>
      <c r="H656" s="84">
        <v>2016</v>
      </c>
      <c r="I656" s="77">
        <v>1</v>
      </c>
      <c r="J656" s="57">
        <v>1</v>
      </c>
      <c r="K656" s="57">
        <v>1</v>
      </c>
      <c r="L656" s="57">
        <v>1</v>
      </c>
      <c r="M656" s="58">
        <v>1</v>
      </c>
      <c r="N656" s="58">
        <v>1</v>
      </c>
      <c r="O656" s="58">
        <v>1</v>
      </c>
      <c r="P656" s="58">
        <v>1</v>
      </c>
      <c r="Q656" s="58">
        <v>1</v>
      </c>
      <c r="R656" s="58">
        <v>1</v>
      </c>
      <c r="S656" s="58">
        <v>1</v>
      </c>
    </row>
    <row r="657" spans="1:19">
      <c r="A657" s="26">
        <f t="shared" si="23"/>
        <v>657</v>
      </c>
      <c r="B657" s="83" t="s">
        <v>1468</v>
      </c>
      <c r="C657" s="83"/>
      <c r="D657" s="83" t="s">
        <v>1469</v>
      </c>
      <c r="E657" s="83" t="s">
        <v>592</v>
      </c>
      <c r="F657" s="83" t="s">
        <v>593</v>
      </c>
      <c r="G657" s="83" t="s">
        <v>503</v>
      </c>
      <c r="H657" s="84">
        <v>2016</v>
      </c>
      <c r="I657" s="77">
        <v>1.6</v>
      </c>
      <c r="J657" s="57">
        <v>1.6</v>
      </c>
      <c r="K657" s="57">
        <v>1.6</v>
      </c>
      <c r="L657" s="57">
        <v>1.6</v>
      </c>
      <c r="M657" s="58">
        <v>1.6</v>
      </c>
      <c r="N657" s="58">
        <v>1.6</v>
      </c>
      <c r="O657" s="58">
        <v>1.6</v>
      </c>
      <c r="P657" s="58">
        <v>1.6</v>
      </c>
      <c r="Q657" s="58">
        <v>1.6</v>
      </c>
      <c r="R657" s="58">
        <v>1.6</v>
      </c>
      <c r="S657" s="58">
        <v>1.6</v>
      </c>
    </row>
    <row r="658" spans="1:19">
      <c r="A658" s="26">
        <f t="shared" si="23"/>
        <v>658</v>
      </c>
      <c r="B658" s="83" t="s">
        <v>1470</v>
      </c>
      <c r="C658" s="83"/>
      <c r="D658" s="83" t="s">
        <v>1471</v>
      </c>
      <c r="E658" s="83" t="s">
        <v>1472</v>
      </c>
      <c r="F658" s="83" t="s">
        <v>593</v>
      </c>
      <c r="G658" s="83" t="s">
        <v>503</v>
      </c>
      <c r="H658" s="84">
        <v>2015</v>
      </c>
      <c r="I658" s="77">
        <v>1.6</v>
      </c>
      <c r="J658" s="57">
        <v>1.6</v>
      </c>
      <c r="K658" s="57">
        <v>1.6</v>
      </c>
      <c r="L658" s="57">
        <v>1.6</v>
      </c>
      <c r="M658" s="58">
        <v>1.6</v>
      </c>
      <c r="N658" s="58">
        <v>1.6</v>
      </c>
      <c r="O658" s="58">
        <v>1.6</v>
      </c>
      <c r="P658" s="58">
        <v>1.6</v>
      </c>
      <c r="Q658" s="58">
        <v>1.6</v>
      </c>
      <c r="R658" s="58">
        <v>1.6</v>
      </c>
      <c r="S658" s="58">
        <v>1.6</v>
      </c>
    </row>
    <row r="659" spans="1:19">
      <c r="A659" s="26">
        <f t="shared" si="23"/>
        <v>659</v>
      </c>
      <c r="B659" s="83" t="s">
        <v>1327</v>
      </c>
      <c r="C659" s="83"/>
      <c r="D659" s="83" t="s">
        <v>1328</v>
      </c>
      <c r="E659" s="83" t="s">
        <v>655</v>
      </c>
      <c r="F659" s="83" t="s">
        <v>593</v>
      </c>
      <c r="G659" s="83" t="s">
        <v>501</v>
      </c>
      <c r="H659" s="84">
        <v>2015</v>
      </c>
      <c r="I659" s="77">
        <v>2</v>
      </c>
      <c r="J659" s="57">
        <v>2</v>
      </c>
      <c r="K659" s="57">
        <v>2</v>
      </c>
      <c r="L659" s="57">
        <v>2</v>
      </c>
      <c r="M659" s="58">
        <v>2</v>
      </c>
      <c r="N659" s="58">
        <v>2</v>
      </c>
      <c r="O659" s="58">
        <v>2</v>
      </c>
      <c r="P659" s="58">
        <v>2</v>
      </c>
      <c r="Q659" s="58">
        <v>2</v>
      </c>
      <c r="R659" s="58">
        <v>2</v>
      </c>
      <c r="S659" s="58">
        <v>2</v>
      </c>
    </row>
    <row r="660" spans="1:19">
      <c r="A660" s="26">
        <f t="shared" si="23"/>
        <v>660</v>
      </c>
      <c r="B660" s="83" t="s">
        <v>1057</v>
      </c>
      <c r="C660" s="83"/>
      <c r="D660" s="83" t="s">
        <v>471</v>
      </c>
      <c r="E660" s="83" t="s">
        <v>537</v>
      </c>
      <c r="F660" s="83" t="s">
        <v>593</v>
      </c>
      <c r="G660" s="83" t="s">
        <v>503</v>
      </c>
      <c r="H660" s="84">
        <v>2012</v>
      </c>
      <c r="I660" s="77">
        <v>5.6</v>
      </c>
      <c r="J660" s="57">
        <v>5.6</v>
      </c>
      <c r="K660" s="57">
        <v>5.6</v>
      </c>
      <c r="L660" s="57">
        <v>5.6</v>
      </c>
      <c r="M660" s="58">
        <v>5.6</v>
      </c>
      <c r="N660" s="58">
        <v>5.6</v>
      </c>
      <c r="O660" s="58">
        <v>5.6</v>
      </c>
      <c r="P660" s="58">
        <v>5.6</v>
      </c>
      <c r="Q660" s="58">
        <v>5.6</v>
      </c>
      <c r="R660" s="58">
        <v>5.6</v>
      </c>
      <c r="S660" s="58">
        <v>5.6</v>
      </c>
    </row>
    <row r="661" spans="1:19">
      <c r="A661" s="26">
        <f t="shared" si="23"/>
        <v>661</v>
      </c>
      <c r="B661" s="83" t="s">
        <v>1058</v>
      </c>
      <c r="C661" s="83"/>
      <c r="D661" s="83" t="s">
        <v>472</v>
      </c>
      <c r="E661" s="83" t="s">
        <v>537</v>
      </c>
      <c r="F661" s="83" t="s">
        <v>593</v>
      </c>
      <c r="G661" s="83" t="s">
        <v>503</v>
      </c>
      <c r="H661" s="84">
        <v>2012</v>
      </c>
      <c r="I661" s="77">
        <v>5</v>
      </c>
      <c r="J661" s="57">
        <v>5</v>
      </c>
      <c r="K661" s="57">
        <v>5</v>
      </c>
      <c r="L661" s="57">
        <v>5</v>
      </c>
      <c r="M661" s="58">
        <v>5</v>
      </c>
      <c r="N661" s="58">
        <v>5</v>
      </c>
      <c r="O661" s="58">
        <v>5</v>
      </c>
      <c r="P661" s="58">
        <v>5</v>
      </c>
      <c r="Q661" s="58">
        <v>5</v>
      </c>
      <c r="R661" s="58">
        <v>5</v>
      </c>
      <c r="S661" s="58">
        <v>5</v>
      </c>
    </row>
    <row r="662" spans="1:19">
      <c r="A662" s="26">
        <f t="shared" si="23"/>
        <v>662</v>
      </c>
      <c r="B662" s="83" t="s">
        <v>1059</v>
      </c>
      <c r="C662" s="83"/>
      <c r="D662" s="83" t="s">
        <v>456</v>
      </c>
      <c r="E662" s="83" t="s">
        <v>537</v>
      </c>
      <c r="F662" s="83" t="s">
        <v>593</v>
      </c>
      <c r="G662" s="83" t="s">
        <v>503</v>
      </c>
      <c r="H662" s="84">
        <v>2012</v>
      </c>
      <c r="I662" s="77">
        <v>9.9</v>
      </c>
      <c r="J662" s="57">
        <v>9.9</v>
      </c>
      <c r="K662" s="57">
        <v>9.9</v>
      </c>
      <c r="L662" s="57">
        <v>9.9</v>
      </c>
      <c r="M662" s="58">
        <v>9.9</v>
      </c>
      <c r="N662" s="58">
        <v>9.9</v>
      </c>
      <c r="O662" s="58">
        <v>9.9</v>
      </c>
      <c r="P662" s="58">
        <v>9.9</v>
      </c>
      <c r="Q662" s="58">
        <v>9.9</v>
      </c>
      <c r="R662" s="58">
        <v>9.9</v>
      </c>
      <c r="S662" s="58">
        <v>9.9</v>
      </c>
    </row>
    <row r="663" spans="1:19">
      <c r="A663" s="26">
        <f t="shared" si="23"/>
        <v>663</v>
      </c>
      <c r="B663" s="83" t="s">
        <v>1060</v>
      </c>
      <c r="C663" s="83"/>
      <c r="D663" s="83" t="s">
        <v>457</v>
      </c>
      <c r="E663" s="83" t="s">
        <v>537</v>
      </c>
      <c r="F663" s="83" t="s">
        <v>593</v>
      </c>
      <c r="G663" s="83" t="s">
        <v>503</v>
      </c>
      <c r="H663" s="84">
        <v>2012</v>
      </c>
      <c r="I663" s="77">
        <v>9.9</v>
      </c>
      <c r="J663" s="57">
        <v>9.9</v>
      </c>
      <c r="K663" s="57">
        <v>9.9</v>
      </c>
      <c r="L663" s="57">
        <v>9.9</v>
      </c>
      <c r="M663" s="58">
        <v>9.9</v>
      </c>
      <c r="N663" s="58">
        <v>9.9</v>
      </c>
      <c r="O663" s="58">
        <v>9.9</v>
      </c>
      <c r="P663" s="58">
        <v>9.9</v>
      </c>
      <c r="Q663" s="58">
        <v>9.9</v>
      </c>
      <c r="R663" s="58">
        <v>9.9</v>
      </c>
      <c r="S663" s="58">
        <v>9.9</v>
      </c>
    </row>
    <row r="664" spans="1:19">
      <c r="A664" s="26">
        <f t="shared" si="23"/>
        <v>664</v>
      </c>
      <c r="B664" s="83" t="s">
        <v>1696</v>
      </c>
      <c r="C664" s="83"/>
      <c r="D664" s="83" t="s">
        <v>1697</v>
      </c>
      <c r="E664" s="83" t="s">
        <v>662</v>
      </c>
      <c r="F664" s="83" t="s">
        <v>593</v>
      </c>
      <c r="G664" s="83" t="s">
        <v>501</v>
      </c>
      <c r="H664" s="84">
        <v>2016</v>
      </c>
      <c r="I664" s="77">
        <v>10</v>
      </c>
      <c r="J664" s="57">
        <v>10</v>
      </c>
      <c r="K664" s="57">
        <v>10</v>
      </c>
      <c r="L664" s="57">
        <v>10</v>
      </c>
      <c r="M664" s="58">
        <v>10</v>
      </c>
      <c r="N664" s="58">
        <v>10</v>
      </c>
      <c r="O664" s="58">
        <v>10</v>
      </c>
      <c r="P664" s="58">
        <v>10</v>
      </c>
      <c r="Q664" s="58">
        <v>10</v>
      </c>
      <c r="R664" s="58">
        <v>10</v>
      </c>
      <c r="S664" s="58">
        <v>10</v>
      </c>
    </row>
    <row r="665" spans="1:19" ht="13">
      <c r="A665" s="26">
        <f t="shared" si="23"/>
        <v>665</v>
      </c>
      <c r="B665" s="79" t="s">
        <v>1329</v>
      </c>
      <c r="C665" s="79"/>
      <c r="D665" s="79"/>
      <c r="E665" s="79"/>
      <c r="F665" s="79"/>
      <c r="G665" s="79"/>
      <c r="H665" s="80"/>
      <c r="I665" s="81">
        <f t="shared" ref="I665:R665" si="24">SUM(I638:I664)</f>
        <v>1105.3999999999999</v>
      </c>
      <c r="J665" s="82">
        <f t="shared" si="24"/>
        <v>1105.3999999999999</v>
      </c>
      <c r="K665" s="82">
        <f t="shared" si="24"/>
        <v>1105.3999999999999</v>
      </c>
      <c r="L665" s="82">
        <f t="shared" si="24"/>
        <v>1105.3999999999999</v>
      </c>
      <c r="M665" s="56">
        <f t="shared" si="24"/>
        <v>1105.3999999999999</v>
      </c>
      <c r="N665" s="56">
        <f t="shared" si="24"/>
        <v>1105.3999999999999</v>
      </c>
      <c r="O665" s="56">
        <f t="shared" si="24"/>
        <v>1105.3999999999999</v>
      </c>
      <c r="P665" s="56">
        <f t="shared" si="24"/>
        <v>1105.3999999999999</v>
      </c>
      <c r="Q665" s="56">
        <f t="shared" si="24"/>
        <v>1105.3999999999999</v>
      </c>
      <c r="R665" s="56">
        <f t="shared" si="24"/>
        <v>1105.3999999999999</v>
      </c>
      <c r="S665" s="56">
        <f t="shared" ref="S665" si="25">SUM(S638:S664)</f>
        <v>1105.3999999999999</v>
      </c>
    </row>
    <row r="666" spans="1:19">
      <c r="A666" s="26">
        <f t="shared" si="23"/>
        <v>666</v>
      </c>
      <c r="B666" s="83" t="s">
        <v>1330</v>
      </c>
      <c r="C666" s="83"/>
      <c r="D666" s="83" t="s">
        <v>1331</v>
      </c>
      <c r="E666" s="83" t="s">
        <v>1315</v>
      </c>
      <c r="F666" s="83"/>
      <c r="G666" s="83"/>
      <c r="H666" s="84"/>
      <c r="I666" s="77">
        <v>12</v>
      </c>
      <c r="J666" s="57">
        <v>12</v>
      </c>
      <c r="K666" s="57">
        <v>12</v>
      </c>
      <c r="L666" s="57">
        <v>12</v>
      </c>
      <c r="M666" s="58">
        <v>12</v>
      </c>
      <c r="N666" s="58">
        <v>12</v>
      </c>
      <c r="O666" s="58">
        <v>12</v>
      </c>
      <c r="P666" s="58">
        <v>12</v>
      </c>
      <c r="Q666" s="58">
        <v>12</v>
      </c>
      <c r="R666" s="58">
        <v>12</v>
      </c>
      <c r="S666" s="58">
        <v>12</v>
      </c>
    </row>
    <row r="667" spans="1:19" ht="13">
      <c r="A667" s="26">
        <f t="shared" si="23"/>
        <v>667</v>
      </c>
      <c r="B667" s="79"/>
      <c r="C667" s="79"/>
      <c r="D667" s="79"/>
      <c r="E667" s="79"/>
      <c r="F667" s="79"/>
      <c r="G667" s="79"/>
      <c r="H667" s="80"/>
      <c r="I667" s="81"/>
      <c r="J667" s="82"/>
      <c r="K667" s="82"/>
      <c r="L667" s="82"/>
      <c r="M667" s="56"/>
      <c r="N667" s="56"/>
      <c r="O667" s="56"/>
      <c r="P667" s="56"/>
      <c r="Q667" s="56"/>
      <c r="R667" s="56"/>
      <c r="S667" s="56"/>
    </row>
    <row r="668" spans="1:19">
      <c r="A668" s="26">
        <f t="shared" si="23"/>
        <v>668</v>
      </c>
      <c r="B668" s="83" t="s">
        <v>1568</v>
      </c>
      <c r="C668" s="83"/>
      <c r="D668" s="83" t="s">
        <v>1569</v>
      </c>
      <c r="E668" s="83"/>
      <c r="F668" s="83" t="s">
        <v>600</v>
      </c>
      <c r="G668" s="83"/>
      <c r="H668" s="84"/>
      <c r="I668" s="77">
        <v>0</v>
      </c>
      <c r="J668" s="57">
        <v>0</v>
      </c>
      <c r="K668" s="57">
        <v>0</v>
      </c>
      <c r="L668" s="57">
        <v>0</v>
      </c>
      <c r="M668" s="58">
        <v>0</v>
      </c>
      <c r="N668" s="58">
        <v>0</v>
      </c>
      <c r="O668" s="58">
        <v>0</v>
      </c>
      <c r="P668" s="58">
        <v>0</v>
      </c>
      <c r="Q668" s="58">
        <v>0</v>
      </c>
      <c r="R668" s="58">
        <v>0</v>
      </c>
      <c r="S668" s="58">
        <v>0</v>
      </c>
    </row>
    <row r="669" spans="1:19">
      <c r="A669" s="26">
        <f t="shared" si="23"/>
        <v>669</v>
      </c>
      <c r="B669" s="83"/>
      <c r="C669" s="83"/>
      <c r="D669" s="83"/>
      <c r="E669" s="83"/>
      <c r="F669" s="83"/>
      <c r="G669" s="83"/>
      <c r="H669" s="84"/>
      <c r="I669" s="77"/>
      <c r="M669" s="58"/>
    </row>
    <row r="670" spans="1:19">
      <c r="A670" s="26">
        <f t="shared" si="23"/>
        <v>670</v>
      </c>
      <c r="B670" s="83" t="s">
        <v>1790</v>
      </c>
      <c r="C670" s="83"/>
      <c r="D670" s="83" t="s">
        <v>1791</v>
      </c>
      <c r="E670" s="83"/>
      <c r="F670" s="83"/>
      <c r="G670" s="83"/>
      <c r="H670" s="84"/>
      <c r="I670" s="77">
        <v>0</v>
      </c>
      <c r="J670" s="77">
        <v>0</v>
      </c>
      <c r="K670" s="77">
        <v>0</v>
      </c>
      <c r="L670" s="77">
        <v>0</v>
      </c>
      <c r="M670" s="77">
        <v>0</v>
      </c>
      <c r="N670" s="77">
        <v>0</v>
      </c>
      <c r="O670" s="77">
        <v>0</v>
      </c>
      <c r="P670" s="77">
        <v>0</v>
      </c>
      <c r="Q670" s="77">
        <v>0</v>
      </c>
      <c r="R670" s="77">
        <v>0</v>
      </c>
      <c r="S670" s="77">
        <v>0</v>
      </c>
    </row>
    <row r="671" spans="1:19" ht="13">
      <c r="A671" s="26">
        <f t="shared" si="23"/>
        <v>671</v>
      </c>
      <c r="B671" s="79"/>
      <c r="C671" s="79"/>
      <c r="D671" s="79"/>
      <c r="E671" s="79"/>
      <c r="F671" s="79"/>
      <c r="G671" s="79"/>
      <c r="H671" s="80"/>
      <c r="I671" s="81"/>
      <c r="J671" s="82"/>
      <c r="K671" s="82"/>
      <c r="L671" s="82"/>
      <c r="M671" s="56"/>
      <c r="N671" s="56"/>
      <c r="O671" s="56"/>
      <c r="P671" s="56"/>
      <c r="Q671" s="56"/>
      <c r="R671" s="56"/>
      <c r="S671" s="56"/>
    </row>
    <row r="672" spans="1:19" ht="13">
      <c r="A672" s="26">
        <f t="shared" si="23"/>
        <v>672</v>
      </c>
      <c r="B672" s="79" t="s">
        <v>1104</v>
      </c>
      <c r="C672" s="79"/>
      <c r="D672" s="79"/>
      <c r="E672" s="79"/>
      <c r="F672" s="79"/>
      <c r="G672" s="79"/>
      <c r="H672" s="80"/>
      <c r="I672" s="81"/>
      <c r="J672" s="82"/>
      <c r="K672" s="82"/>
      <c r="L672" s="82"/>
      <c r="M672" s="56"/>
      <c r="N672" s="56"/>
      <c r="O672" s="56"/>
      <c r="P672" s="56"/>
      <c r="Q672" s="56"/>
      <c r="R672" s="56"/>
      <c r="S672" s="56"/>
    </row>
    <row r="673" spans="1:19">
      <c r="A673" s="26">
        <f t="shared" si="23"/>
        <v>673</v>
      </c>
      <c r="B673" s="83" t="s">
        <v>981</v>
      </c>
      <c r="C673" s="83"/>
      <c r="D673" s="83" t="s">
        <v>481</v>
      </c>
      <c r="E673" s="83" t="s">
        <v>659</v>
      </c>
      <c r="F673" s="83"/>
      <c r="G673" s="83" t="s">
        <v>501</v>
      </c>
      <c r="H673" s="84"/>
      <c r="I673" s="77">
        <v>600</v>
      </c>
      <c r="J673" s="57">
        <v>600</v>
      </c>
      <c r="K673" s="57">
        <v>600</v>
      </c>
      <c r="L673" s="57">
        <v>600</v>
      </c>
      <c r="M673" s="58">
        <v>600</v>
      </c>
      <c r="N673" s="58">
        <v>600</v>
      </c>
      <c r="O673" s="58">
        <v>600</v>
      </c>
      <c r="P673" s="58">
        <v>600</v>
      </c>
      <c r="Q673" s="58">
        <v>600</v>
      </c>
      <c r="R673" s="58">
        <v>600</v>
      </c>
      <c r="S673" s="58">
        <v>600</v>
      </c>
    </row>
    <row r="674" spans="1:19">
      <c r="A674" s="26">
        <f t="shared" si="23"/>
        <v>674</v>
      </c>
      <c r="B674" s="83" t="s">
        <v>983</v>
      </c>
      <c r="C674" s="83"/>
      <c r="D674" s="83" t="s">
        <v>483</v>
      </c>
      <c r="E674" s="83" t="s">
        <v>631</v>
      </c>
      <c r="F674" s="83"/>
      <c r="G674" s="83" t="s">
        <v>504</v>
      </c>
      <c r="H674" s="84"/>
      <c r="I674" s="77">
        <v>220</v>
      </c>
      <c r="J674" s="57">
        <v>220</v>
      </c>
      <c r="K674" s="57">
        <v>220</v>
      </c>
      <c r="L674" s="57">
        <v>220</v>
      </c>
      <c r="M674" s="58">
        <v>220</v>
      </c>
      <c r="N674" s="58">
        <v>220</v>
      </c>
      <c r="O674" s="58">
        <v>220</v>
      </c>
      <c r="P674" s="58">
        <v>220</v>
      </c>
      <c r="Q674" s="58">
        <v>220</v>
      </c>
      <c r="R674" s="58">
        <v>220</v>
      </c>
      <c r="S674" s="58">
        <v>220</v>
      </c>
    </row>
    <row r="675" spans="1:19">
      <c r="A675" s="26">
        <f t="shared" si="23"/>
        <v>675</v>
      </c>
      <c r="B675" s="83" t="s">
        <v>980</v>
      </c>
      <c r="C675" s="83"/>
      <c r="D675" s="83" t="s">
        <v>480</v>
      </c>
      <c r="E675" s="83" t="s">
        <v>660</v>
      </c>
      <c r="F675" s="83"/>
      <c r="G675" s="83" t="s">
        <v>503</v>
      </c>
      <c r="H675" s="84"/>
      <c r="I675" s="77">
        <v>30</v>
      </c>
      <c r="J675" s="57">
        <v>30</v>
      </c>
      <c r="K675" s="57">
        <v>30</v>
      </c>
      <c r="L675" s="57">
        <v>30</v>
      </c>
      <c r="M675" s="58">
        <v>30</v>
      </c>
      <c r="N675" s="58">
        <v>30</v>
      </c>
      <c r="O675" s="58">
        <v>30</v>
      </c>
      <c r="P675" s="58">
        <v>30</v>
      </c>
      <c r="Q675" s="58">
        <v>30</v>
      </c>
      <c r="R675" s="58">
        <v>30</v>
      </c>
      <c r="S675" s="58">
        <v>30</v>
      </c>
    </row>
    <row r="676" spans="1:19">
      <c r="A676" s="26">
        <f t="shared" si="23"/>
        <v>676</v>
      </c>
      <c r="B676" s="83" t="s">
        <v>982</v>
      </c>
      <c r="C676" s="83"/>
      <c r="D676" s="83" t="s">
        <v>482</v>
      </c>
      <c r="E676" s="83" t="s">
        <v>645</v>
      </c>
      <c r="F676" s="83"/>
      <c r="G676" s="83" t="s">
        <v>503</v>
      </c>
      <c r="H676" s="84"/>
      <c r="I676" s="77">
        <v>100</v>
      </c>
      <c r="J676" s="57">
        <v>100</v>
      </c>
      <c r="K676" s="57">
        <v>100</v>
      </c>
      <c r="L676" s="57">
        <v>100</v>
      </c>
      <c r="M676" s="58">
        <v>100</v>
      </c>
      <c r="N676" s="58">
        <v>100</v>
      </c>
      <c r="O676" s="58">
        <v>100</v>
      </c>
      <c r="P676" s="58">
        <v>100</v>
      </c>
      <c r="Q676" s="58">
        <v>100</v>
      </c>
      <c r="R676" s="58">
        <v>100</v>
      </c>
      <c r="S676" s="58">
        <v>100</v>
      </c>
    </row>
    <row r="677" spans="1:19">
      <c r="A677" s="26">
        <f t="shared" si="23"/>
        <v>677</v>
      </c>
      <c r="B677" s="83" t="s">
        <v>984</v>
      </c>
      <c r="C677" s="83"/>
      <c r="D677" s="83" t="s">
        <v>484</v>
      </c>
      <c r="E677" s="83" t="s">
        <v>688</v>
      </c>
      <c r="F677" s="83"/>
      <c r="G677" s="83" t="s">
        <v>503</v>
      </c>
      <c r="H677" s="84"/>
      <c r="I677" s="77">
        <v>150</v>
      </c>
      <c r="J677" s="57">
        <v>150</v>
      </c>
      <c r="K677" s="57">
        <v>150</v>
      </c>
      <c r="L677" s="57">
        <v>150</v>
      </c>
      <c r="M677" s="58">
        <v>150</v>
      </c>
      <c r="N677" s="58">
        <v>150</v>
      </c>
      <c r="O677" s="58">
        <v>150</v>
      </c>
      <c r="P677" s="58">
        <v>150</v>
      </c>
      <c r="Q677" s="58">
        <v>150</v>
      </c>
      <c r="R677" s="58">
        <v>150</v>
      </c>
      <c r="S677" s="58">
        <v>150</v>
      </c>
    </row>
    <row r="678" spans="1:19">
      <c r="A678" s="26">
        <f t="shared" si="23"/>
        <v>678</v>
      </c>
      <c r="B678" s="83" t="s">
        <v>1332</v>
      </c>
      <c r="C678" s="83"/>
      <c r="D678" s="83" t="s">
        <v>499</v>
      </c>
      <c r="E678" s="83" t="s">
        <v>688</v>
      </c>
      <c r="F678" s="83"/>
      <c r="G678" s="83" t="s">
        <v>503</v>
      </c>
      <c r="H678" s="84"/>
      <c r="I678" s="77">
        <v>150</v>
      </c>
      <c r="J678" s="57">
        <v>150</v>
      </c>
      <c r="K678" s="57">
        <v>150</v>
      </c>
      <c r="L678" s="57">
        <v>150</v>
      </c>
      <c r="M678" s="58">
        <v>150</v>
      </c>
      <c r="N678" s="58">
        <v>150</v>
      </c>
      <c r="O678" s="58">
        <v>150</v>
      </c>
      <c r="P678" s="58">
        <v>150</v>
      </c>
      <c r="Q678" s="58">
        <v>150</v>
      </c>
      <c r="R678" s="58">
        <v>150</v>
      </c>
      <c r="S678" s="58">
        <v>150</v>
      </c>
    </row>
    <row r="679" spans="1:19" ht="13">
      <c r="A679" s="26">
        <f t="shared" si="23"/>
        <v>679</v>
      </c>
      <c r="B679" s="79" t="s">
        <v>1105</v>
      </c>
      <c r="C679" s="79"/>
      <c r="D679" s="79"/>
      <c r="E679" s="79"/>
      <c r="F679" s="79"/>
      <c r="G679" s="79"/>
      <c r="H679" s="80"/>
      <c r="I679" s="81">
        <f t="shared" ref="I679:R679" si="26">SUM(I673:I678)</f>
        <v>1250</v>
      </c>
      <c r="J679" s="82">
        <f t="shared" si="26"/>
        <v>1250</v>
      </c>
      <c r="K679" s="82">
        <f t="shared" si="26"/>
        <v>1250</v>
      </c>
      <c r="L679" s="82">
        <f t="shared" si="26"/>
        <v>1250</v>
      </c>
      <c r="M679" s="56">
        <f t="shared" si="26"/>
        <v>1250</v>
      </c>
      <c r="N679" s="56">
        <f t="shared" si="26"/>
        <v>1250</v>
      </c>
      <c r="O679" s="56">
        <f t="shared" si="26"/>
        <v>1250</v>
      </c>
      <c r="P679" s="56">
        <f t="shared" si="26"/>
        <v>1250</v>
      </c>
      <c r="Q679" s="56">
        <f t="shared" si="26"/>
        <v>1250</v>
      </c>
      <c r="R679" s="56">
        <f t="shared" si="26"/>
        <v>1250</v>
      </c>
      <c r="S679" s="56">
        <f t="shared" ref="S679" si="27">SUM(S673:S678)</f>
        <v>1250</v>
      </c>
    </row>
    <row r="680" spans="1:19">
      <c r="A680" s="26">
        <f t="shared" si="23"/>
        <v>680</v>
      </c>
      <c r="B680" s="83" t="s">
        <v>1106</v>
      </c>
      <c r="C680" s="83"/>
      <c r="D680" s="83" t="s">
        <v>779</v>
      </c>
      <c r="E680" s="83"/>
      <c r="F680" s="83" t="s">
        <v>624</v>
      </c>
      <c r="G680" s="83"/>
      <c r="H680" s="84"/>
      <c r="I680" s="77">
        <v>286.58121392496383</v>
      </c>
      <c r="J680" s="57">
        <v>286.58121392496383</v>
      </c>
      <c r="K680" s="57">
        <v>286.58121392496383</v>
      </c>
      <c r="L680" s="57">
        <v>286.58121392496383</v>
      </c>
      <c r="M680" s="58">
        <v>286.58121392496383</v>
      </c>
      <c r="N680" s="58">
        <v>286.58121392496383</v>
      </c>
      <c r="O680" s="58">
        <v>286.58121392496383</v>
      </c>
      <c r="P680" s="58">
        <v>286.58121392496383</v>
      </c>
      <c r="Q680" s="58">
        <v>286.58121392496383</v>
      </c>
      <c r="R680" s="58">
        <v>286.58121392496383</v>
      </c>
      <c r="S680" s="58">
        <v>286.58121392496383</v>
      </c>
    </row>
    <row r="681" spans="1:19" ht="13">
      <c r="A681" s="26">
        <f t="shared" si="23"/>
        <v>681</v>
      </c>
      <c r="B681" s="79"/>
      <c r="C681" s="79"/>
      <c r="D681" s="79"/>
      <c r="E681" s="79"/>
      <c r="F681" s="79"/>
      <c r="G681" s="79"/>
      <c r="H681" s="80"/>
      <c r="I681" s="81"/>
      <c r="J681" s="82"/>
      <c r="K681" s="82"/>
      <c r="L681" s="82"/>
      <c r="M681" s="56"/>
      <c r="N681" s="56"/>
      <c r="O681" s="56"/>
      <c r="P681" s="56"/>
      <c r="Q681" s="56"/>
      <c r="R681" s="56"/>
      <c r="S681" s="56"/>
    </row>
    <row r="682" spans="1:19" ht="13">
      <c r="A682" s="26">
        <f t="shared" si="23"/>
        <v>682</v>
      </c>
      <c r="B682" s="79" t="s">
        <v>1698</v>
      </c>
      <c r="C682" s="79"/>
      <c r="D682" s="79"/>
      <c r="E682" s="79"/>
      <c r="F682" s="79"/>
      <c r="G682" s="79"/>
      <c r="H682" s="80"/>
      <c r="I682" s="81"/>
      <c r="J682" s="82"/>
      <c r="K682" s="82"/>
      <c r="L682" s="82"/>
      <c r="M682" s="56"/>
      <c r="N682" s="56"/>
      <c r="O682" s="56"/>
      <c r="P682" s="56"/>
      <c r="Q682" s="56"/>
      <c r="R682" s="56"/>
      <c r="S682" s="56"/>
    </row>
    <row r="683" spans="1:19">
      <c r="A683" s="26">
        <f t="shared" si="23"/>
        <v>683</v>
      </c>
      <c r="B683" s="83" t="s">
        <v>1571</v>
      </c>
      <c r="C683" s="83" t="s">
        <v>1527</v>
      </c>
      <c r="D683" s="83"/>
      <c r="E683" s="83" t="s">
        <v>671</v>
      </c>
      <c r="F683" s="83" t="s">
        <v>600</v>
      </c>
      <c r="G683" s="83" t="s">
        <v>502</v>
      </c>
      <c r="H683" s="84">
        <v>2018</v>
      </c>
      <c r="I683" s="77">
        <v>0</v>
      </c>
      <c r="J683" s="57">
        <v>390</v>
      </c>
      <c r="K683" s="57">
        <v>390</v>
      </c>
      <c r="L683" s="57">
        <v>390</v>
      </c>
      <c r="M683" s="58">
        <v>390</v>
      </c>
      <c r="N683" s="58">
        <v>390</v>
      </c>
      <c r="O683" s="58">
        <v>390</v>
      </c>
      <c r="P683" s="58">
        <v>390</v>
      </c>
      <c r="Q683" s="58">
        <v>390</v>
      </c>
      <c r="R683" s="58">
        <v>390</v>
      </c>
      <c r="S683" s="58">
        <v>390</v>
      </c>
    </row>
    <row r="684" spans="1:19">
      <c r="A684" s="26">
        <f t="shared" si="23"/>
        <v>684</v>
      </c>
      <c r="B684" s="83" t="s">
        <v>1336</v>
      </c>
      <c r="C684" s="83" t="s">
        <v>1337</v>
      </c>
      <c r="D684" s="83"/>
      <c r="E684" s="83" t="s">
        <v>1338</v>
      </c>
      <c r="F684" s="83" t="s">
        <v>600</v>
      </c>
      <c r="G684" s="83" t="s">
        <v>501</v>
      </c>
      <c r="H684" s="84">
        <v>2020</v>
      </c>
      <c r="I684" s="77">
        <v>0</v>
      </c>
      <c r="J684" s="57">
        <v>0</v>
      </c>
      <c r="K684" s="57">
        <v>324</v>
      </c>
      <c r="L684" s="57">
        <v>324</v>
      </c>
      <c r="M684" s="58">
        <v>324</v>
      </c>
      <c r="N684" s="58">
        <v>324</v>
      </c>
      <c r="O684" s="58">
        <v>324</v>
      </c>
      <c r="P684" s="58">
        <v>324</v>
      </c>
      <c r="Q684" s="58">
        <v>324</v>
      </c>
      <c r="R684" s="58">
        <v>324</v>
      </c>
      <c r="S684" s="58">
        <v>324</v>
      </c>
    </row>
    <row r="685" spans="1:19">
      <c r="A685" s="26">
        <f t="shared" si="23"/>
        <v>685</v>
      </c>
      <c r="B685" s="83" t="s">
        <v>1700</v>
      </c>
      <c r="C685" s="83" t="s">
        <v>1701</v>
      </c>
      <c r="D685" s="83"/>
      <c r="E685" s="83" t="s">
        <v>655</v>
      </c>
      <c r="F685" s="83" t="s">
        <v>600</v>
      </c>
      <c r="G685" s="83" t="s">
        <v>501</v>
      </c>
      <c r="H685" s="84">
        <v>2018</v>
      </c>
      <c r="I685" s="77">
        <v>225.8</v>
      </c>
      <c r="J685" s="57">
        <v>225.8</v>
      </c>
      <c r="K685" s="57">
        <v>225.8</v>
      </c>
      <c r="L685" s="57">
        <v>225.8</v>
      </c>
      <c r="M685" s="58">
        <v>225.8</v>
      </c>
      <c r="N685" s="58">
        <v>225.8</v>
      </c>
      <c r="O685" s="58">
        <v>225.8</v>
      </c>
      <c r="P685" s="58">
        <v>225.8</v>
      </c>
      <c r="Q685" s="58">
        <v>225.8</v>
      </c>
      <c r="R685" s="58">
        <v>225.8</v>
      </c>
      <c r="S685" s="58">
        <v>225.8</v>
      </c>
    </row>
    <row r="686" spans="1:19" s="18" customFormat="1" ht="13">
      <c r="A686" s="26">
        <f t="shared" si="23"/>
        <v>686</v>
      </c>
      <c r="B686" s="83" t="s">
        <v>1333</v>
      </c>
      <c r="C686" s="83" t="s">
        <v>794</v>
      </c>
      <c r="D686" s="83"/>
      <c r="E686" s="83" t="s">
        <v>634</v>
      </c>
      <c r="F686" s="83" t="s">
        <v>600</v>
      </c>
      <c r="G686" s="83" t="s">
        <v>504</v>
      </c>
      <c r="H686" s="84">
        <v>2020</v>
      </c>
      <c r="I686" s="77">
        <v>0</v>
      </c>
      <c r="J686" s="57">
        <v>0</v>
      </c>
      <c r="K686" s="57">
        <v>742.9</v>
      </c>
      <c r="L686" s="57">
        <v>742.9</v>
      </c>
      <c r="M686" s="58">
        <v>742.9</v>
      </c>
      <c r="N686" s="58">
        <v>742.9</v>
      </c>
      <c r="O686" s="58">
        <v>742.9</v>
      </c>
      <c r="P686" s="58">
        <v>742.9</v>
      </c>
      <c r="Q686" s="58">
        <v>742.9</v>
      </c>
      <c r="R686" s="58">
        <v>742.9</v>
      </c>
      <c r="S686" s="58">
        <v>742.9</v>
      </c>
    </row>
    <row r="687" spans="1:19" s="18" customFormat="1" ht="13">
      <c r="A687" s="26">
        <f t="shared" si="23"/>
        <v>687</v>
      </c>
      <c r="B687" s="83" t="s">
        <v>1374</v>
      </c>
      <c r="C687" s="83" t="s">
        <v>1375</v>
      </c>
      <c r="D687" s="83"/>
      <c r="E687" s="83" t="s">
        <v>632</v>
      </c>
      <c r="F687" s="83" t="s">
        <v>600</v>
      </c>
      <c r="G687" s="83" t="s">
        <v>502</v>
      </c>
      <c r="H687" s="84">
        <v>2018</v>
      </c>
      <c r="I687" s="77">
        <v>119</v>
      </c>
      <c r="J687" s="57">
        <v>119</v>
      </c>
      <c r="K687" s="57">
        <v>119</v>
      </c>
      <c r="L687" s="57">
        <v>119</v>
      </c>
      <c r="M687" s="58">
        <v>119</v>
      </c>
      <c r="N687" s="58">
        <v>119</v>
      </c>
      <c r="O687" s="58">
        <v>119</v>
      </c>
      <c r="P687" s="58">
        <v>119</v>
      </c>
      <c r="Q687" s="58">
        <v>119</v>
      </c>
      <c r="R687" s="58">
        <v>119</v>
      </c>
      <c r="S687" s="58">
        <v>119</v>
      </c>
    </row>
    <row r="688" spans="1:19">
      <c r="A688" s="26">
        <f t="shared" si="23"/>
        <v>688</v>
      </c>
      <c r="B688" s="83" t="s">
        <v>1401</v>
      </c>
      <c r="C688" s="83" t="s">
        <v>1402</v>
      </c>
      <c r="D688" s="83"/>
      <c r="E688" s="83" t="s">
        <v>687</v>
      </c>
      <c r="F688" s="83" t="s">
        <v>600</v>
      </c>
      <c r="G688" s="83" t="s">
        <v>501</v>
      </c>
      <c r="H688" s="84">
        <v>2020</v>
      </c>
      <c r="I688" s="77">
        <v>0</v>
      </c>
      <c r="J688" s="57">
        <v>0</v>
      </c>
      <c r="K688" s="57">
        <v>432</v>
      </c>
      <c r="L688" s="57">
        <v>432</v>
      </c>
      <c r="M688" s="58">
        <v>432</v>
      </c>
      <c r="N688" s="58">
        <v>432</v>
      </c>
      <c r="O688" s="58">
        <v>432</v>
      </c>
      <c r="P688" s="58">
        <v>432</v>
      </c>
      <c r="Q688" s="58">
        <v>432</v>
      </c>
      <c r="R688" s="58">
        <v>432</v>
      </c>
      <c r="S688" s="58">
        <v>432</v>
      </c>
    </row>
    <row r="689" spans="1:19">
      <c r="A689" s="26">
        <f t="shared" si="23"/>
        <v>689</v>
      </c>
      <c r="B689" s="83" t="s">
        <v>1426</v>
      </c>
      <c r="C689" s="83" t="s">
        <v>1427</v>
      </c>
      <c r="D689" s="83"/>
      <c r="E689" s="83" t="s">
        <v>669</v>
      </c>
      <c r="F689" s="83" t="s">
        <v>600</v>
      </c>
      <c r="G689" s="83" t="s">
        <v>503</v>
      </c>
      <c r="H689" s="84">
        <v>2019</v>
      </c>
      <c r="I689" s="77">
        <v>0</v>
      </c>
      <c r="J689" s="57">
        <v>419</v>
      </c>
      <c r="K689" s="57">
        <v>419</v>
      </c>
      <c r="L689" s="57">
        <v>419</v>
      </c>
      <c r="M689" s="58">
        <v>419</v>
      </c>
      <c r="N689" s="58">
        <v>419</v>
      </c>
      <c r="O689" s="58">
        <v>419</v>
      </c>
      <c r="P689" s="58">
        <v>419</v>
      </c>
      <c r="Q689" s="58">
        <v>419</v>
      </c>
      <c r="R689" s="58">
        <v>419</v>
      </c>
      <c r="S689" s="58">
        <v>419</v>
      </c>
    </row>
    <row r="690" spans="1:19" s="18" customFormat="1" ht="13">
      <c r="A690" s="26">
        <f t="shared" si="23"/>
        <v>690</v>
      </c>
      <c r="B690" s="83" t="s">
        <v>1805</v>
      </c>
      <c r="C690" s="83" t="s">
        <v>1699</v>
      </c>
      <c r="D690" s="83"/>
      <c r="E690" s="83" t="s">
        <v>1476</v>
      </c>
      <c r="F690" s="83" t="s">
        <v>600</v>
      </c>
      <c r="G690" s="83" t="s">
        <v>1043</v>
      </c>
      <c r="H690" s="84">
        <v>2019</v>
      </c>
      <c r="I690" s="77">
        <v>0</v>
      </c>
      <c r="J690" s="57">
        <v>96</v>
      </c>
      <c r="K690" s="57">
        <v>96</v>
      </c>
      <c r="L690" s="57">
        <v>96</v>
      </c>
      <c r="M690" s="58">
        <v>96</v>
      </c>
      <c r="N690" s="58">
        <v>96</v>
      </c>
      <c r="O690" s="58">
        <v>96</v>
      </c>
      <c r="P690" s="58">
        <v>96</v>
      </c>
      <c r="Q690" s="58">
        <v>96</v>
      </c>
      <c r="R690" s="58">
        <v>96</v>
      </c>
      <c r="S690" s="58">
        <v>96</v>
      </c>
    </row>
    <row r="691" spans="1:19">
      <c r="A691" s="26">
        <f t="shared" si="23"/>
        <v>691</v>
      </c>
      <c r="B691" s="83" t="s">
        <v>1473</v>
      </c>
      <c r="C691" s="83" t="s">
        <v>1036</v>
      </c>
      <c r="D691" s="83"/>
      <c r="E691" s="83" t="s">
        <v>669</v>
      </c>
      <c r="F691" s="83" t="s">
        <v>600</v>
      </c>
      <c r="G691" s="83" t="s">
        <v>503</v>
      </c>
      <c r="H691" s="84">
        <v>2021</v>
      </c>
      <c r="I691" s="77">
        <v>0</v>
      </c>
      <c r="J691" s="57">
        <v>0</v>
      </c>
      <c r="K691" s="57">
        <v>0</v>
      </c>
      <c r="L691" s="57">
        <v>654</v>
      </c>
      <c r="M691" s="58">
        <v>654</v>
      </c>
      <c r="N691" s="58">
        <v>654</v>
      </c>
      <c r="O691" s="58">
        <v>654</v>
      </c>
      <c r="P691" s="58">
        <v>654</v>
      </c>
      <c r="Q691" s="58">
        <v>654</v>
      </c>
      <c r="R691" s="58">
        <v>654</v>
      </c>
      <c r="S691" s="58">
        <v>654</v>
      </c>
    </row>
    <row r="692" spans="1:19">
      <c r="A692" s="26">
        <f t="shared" si="23"/>
        <v>692</v>
      </c>
      <c r="B692" s="83" t="s">
        <v>1702</v>
      </c>
      <c r="C692" s="83" t="s">
        <v>1703</v>
      </c>
      <c r="D692" s="83"/>
      <c r="E692" s="83" t="s">
        <v>632</v>
      </c>
      <c r="F692" s="83" t="s">
        <v>600</v>
      </c>
      <c r="G692" s="83" t="s">
        <v>502</v>
      </c>
      <c r="H692" s="84">
        <v>2018</v>
      </c>
      <c r="I692" s="77">
        <v>11</v>
      </c>
      <c r="J692" s="57">
        <v>11</v>
      </c>
      <c r="K692" s="57">
        <v>11</v>
      </c>
      <c r="L692" s="57">
        <v>11</v>
      </c>
      <c r="M692" s="58">
        <v>11</v>
      </c>
      <c r="N692" s="58">
        <v>11</v>
      </c>
      <c r="O692" s="58">
        <v>11</v>
      </c>
      <c r="P692" s="58">
        <v>11</v>
      </c>
      <c r="Q692" s="58">
        <v>11</v>
      </c>
      <c r="R692" s="58">
        <v>11</v>
      </c>
      <c r="S692" s="58">
        <v>11</v>
      </c>
    </row>
    <row r="693" spans="1:19" s="18" customFormat="1" ht="13">
      <c r="A693" s="26">
        <f t="shared" si="23"/>
        <v>693</v>
      </c>
      <c r="B693" s="83" t="s">
        <v>1334</v>
      </c>
      <c r="C693" s="83" t="s">
        <v>1037</v>
      </c>
      <c r="D693" s="83"/>
      <c r="E693" s="83" t="s">
        <v>681</v>
      </c>
      <c r="F693" s="83" t="s">
        <v>600</v>
      </c>
      <c r="G693" s="83" t="s">
        <v>501</v>
      </c>
      <c r="H693" s="84">
        <v>2020</v>
      </c>
      <c r="I693" s="77">
        <v>0</v>
      </c>
      <c r="J693" s="57">
        <v>0</v>
      </c>
      <c r="K693" s="57">
        <v>785</v>
      </c>
      <c r="L693" s="57">
        <v>785</v>
      </c>
      <c r="M693" s="58">
        <v>785</v>
      </c>
      <c r="N693" s="58">
        <v>785</v>
      </c>
      <c r="O693" s="58">
        <v>785</v>
      </c>
      <c r="P693" s="58">
        <v>785</v>
      </c>
      <c r="Q693" s="58">
        <v>785</v>
      </c>
      <c r="R693" s="58">
        <v>785</v>
      </c>
      <c r="S693" s="58">
        <v>785</v>
      </c>
    </row>
    <row r="694" spans="1:19" s="18" customFormat="1" ht="13">
      <c r="A694" s="26">
        <v>694</v>
      </c>
      <c r="B694" s="83" t="s">
        <v>1807</v>
      </c>
      <c r="C694" s="83" t="s">
        <v>1808</v>
      </c>
      <c r="D694" s="83"/>
      <c r="E694" s="83" t="s">
        <v>686</v>
      </c>
      <c r="F694" s="83" t="s">
        <v>600</v>
      </c>
      <c r="G694" s="83" t="s">
        <v>503</v>
      </c>
      <c r="H694" s="84">
        <v>2018</v>
      </c>
      <c r="I694" s="77">
        <v>100</v>
      </c>
      <c r="J694" s="57">
        <v>100</v>
      </c>
      <c r="K694" s="57">
        <v>100</v>
      </c>
      <c r="L694" s="57">
        <v>100</v>
      </c>
      <c r="M694" s="58">
        <v>100</v>
      </c>
      <c r="N694" s="58">
        <v>100</v>
      </c>
      <c r="O694" s="58">
        <v>100</v>
      </c>
      <c r="P694" s="58">
        <v>100</v>
      </c>
      <c r="Q694" s="58">
        <v>100</v>
      </c>
      <c r="R694" s="58">
        <v>100</v>
      </c>
      <c r="S694" s="58">
        <v>100</v>
      </c>
    </row>
    <row r="695" spans="1:19" s="18" customFormat="1" ht="13">
      <c r="A695" s="26">
        <f>A693+1</f>
        <v>694</v>
      </c>
      <c r="B695" s="79" t="s">
        <v>1339</v>
      </c>
      <c r="C695" s="79"/>
      <c r="D695" s="79"/>
      <c r="E695" s="79"/>
      <c r="F695" s="79"/>
      <c r="G695" s="79"/>
      <c r="H695" s="80"/>
      <c r="I695" s="81">
        <f>SUM(I683:I694)</f>
        <v>455.8</v>
      </c>
      <c r="J695" s="81">
        <f t="shared" ref="J695:S695" si="28">SUM(J683:J694)</f>
        <v>1360.8</v>
      </c>
      <c r="K695" s="81">
        <f t="shared" si="28"/>
        <v>3644.7</v>
      </c>
      <c r="L695" s="81">
        <f t="shared" si="28"/>
        <v>4298.7</v>
      </c>
      <c r="M695" s="81">
        <f t="shared" si="28"/>
        <v>4298.7</v>
      </c>
      <c r="N695" s="81">
        <f t="shared" si="28"/>
        <v>4298.7</v>
      </c>
      <c r="O695" s="81">
        <f t="shared" si="28"/>
        <v>4298.7</v>
      </c>
      <c r="P695" s="81">
        <f t="shared" si="28"/>
        <v>4298.7</v>
      </c>
      <c r="Q695" s="81">
        <f t="shared" si="28"/>
        <v>4298.7</v>
      </c>
      <c r="R695" s="81">
        <f t="shared" si="28"/>
        <v>4298.7</v>
      </c>
      <c r="S695" s="81">
        <f t="shared" si="28"/>
        <v>4298.7</v>
      </c>
    </row>
    <row r="696" spans="1:19" ht="13">
      <c r="A696" s="26">
        <f t="shared" si="23"/>
        <v>695</v>
      </c>
      <c r="B696" s="79"/>
      <c r="C696" s="79"/>
      <c r="D696" s="79"/>
      <c r="E696" s="79"/>
      <c r="F696" s="79"/>
      <c r="G696" s="79"/>
      <c r="H696" s="80"/>
      <c r="I696" s="81"/>
      <c r="J696" s="82"/>
      <c r="K696" s="82"/>
      <c r="L696" s="82"/>
      <c r="M696" s="56"/>
      <c r="N696" s="56"/>
      <c r="O696" s="56"/>
      <c r="P696" s="56"/>
      <c r="Q696" s="56"/>
      <c r="R696" s="56"/>
      <c r="S696" s="56"/>
    </row>
    <row r="697" spans="1:19" ht="13">
      <c r="A697" s="26">
        <f t="shared" si="23"/>
        <v>696</v>
      </c>
      <c r="B697" s="79" t="s">
        <v>988</v>
      </c>
      <c r="C697" s="79"/>
      <c r="D697" s="79"/>
      <c r="E697" s="79"/>
      <c r="F697" s="79"/>
      <c r="G697" s="79"/>
      <c r="H697" s="80"/>
      <c r="I697" s="81"/>
      <c r="J697" s="82"/>
      <c r="K697" s="82"/>
      <c r="L697" s="82"/>
      <c r="M697" s="56"/>
      <c r="N697" s="56"/>
      <c r="O697" s="56"/>
      <c r="P697" s="56"/>
      <c r="Q697" s="56"/>
      <c r="R697" s="56"/>
      <c r="S697" s="56"/>
    </row>
    <row r="698" spans="1:19">
      <c r="A698" s="26">
        <f t="shared" si="23"/>
        <v>697</v>
      </c>
      <c r="B698" s="83" t="s">
        <v>1800</v>
      </c>
      <c r="C698" s="83" t="s">
        <v>1730</v>
      </c>
      <c r="D698" s="83"/>
      <c r="E698" s="83" t="s">
        <v>605</v>
      </c>
      <c r="F698" s="83" t="s">
        <v>590</v>
      </c>
      <c r="G698" s="83" t="s">
        <v>503</v>
      </c>
      <c r="H698" s="84">
        <v>2019</v>
      </c>
      <c r="I698" s="77">
        <v>0</v>
      </c>
      <c r="J698" s="57">
        <v>237.6</v>
      </c>
      <c r="K698" s="57">
        <v>237.6</v>
      </c>
      <c r="L698" s="57">
        <v>237.6</v>
      </c>
      <c r="M698" s="58">
        <v>237.6</v>
      </c>
      <c r="N698" s="58">
        <v>237.6</v>
      </c>
      <c r="O698" s="58">
        <v>237.6</v>
      </c>
      <c r="P698" s="58">
        <v>237.6</v>
      </c>
      <c r="Q698" s="58">
        <v>237.6</v>
      </c>
      <c r="R698" s="58">
        <v>237.6</v>
      </c>
      <c r="S698" s="58">
        <v>237.6</v>
      </c>
    </row>
    <row r="699" spans="1:19">
      <c r="A699" s="26">
        <f t="shared" si="23"/>
        <v>698</v>
      </c>
      <c r="B699" s="83" t="s">
        <v>1573</v>
      </c>
      <c r="C699" s="83" t="s">
        <v>1574</v>
      </c>
      <c r="D699" s="83"/>
      <c r="E699" s="83" t="s">
        <v>1575</v>
      </c>
      <c r="F699" s="83" t="s">
        <v>590</v>
      </c>
      <c r="G699" s="83" t="s">
        <v>504</v>
      </c>
      <c r="H699" s="84">
        <v>2018</v>
      </c>
      <c r="I699" s="77">
        <v>148.4</v>
      </c>
      <c r="J699" s="57">
        <v>148.4</v>
      </c>
      <c r="K699" s="57">
        <v>148.4</v>
      </c>
      <c r="L699" s="57">
        <v>148.4</v>
      </c>
      <c r="M699" s="58">
        <v>148.4</v>
      </c>
      <c r="N699" s="58">
        <v>148.4</v>
      </c>
      <c r="O699" s="58">
        <v>148.4</v>
      </c>
      <c r="P699" s="58">
        <v>148.4</v>
      </c>
      <c r="Q699" s="58">
        <v>148.4</v>
      </c>
      <c r="R699" s="58">
        <v>148.4</v>
      </c>
      <c r="S699" s="58">
        <v>148.4</v>
      </c>
    </row>
    <row r="700" spans="1:19">
      <c r="A700" s="26">
        <f t="shared" si="23"/>
        <v>699</v>
      </c>
      <c r="B700" s="83" t="s">
        <v>1474</v>
      </c>
      <c r="C700" s="83" t="s">
        <v>1475</v>
      </c>
      <c r="D700" s="83"/>
      <c r="E700" s="83" t="s">
        <v>609</v>
      </c>
      <c r="F700" s="83" t="s">
        <v>590</v>
      </c>
      <c r="G700" s="83" t="s">
        <v>610</v>
      </c>
      <c r="H700" s="84">
        <v>2019</v>
      </c>
      <c r="I700" s="77">
        <v>0</v>
      </c>
      <c r="J700" s="57">
        <v>210</v>
      </c>
      <c r="K700" s="57">
        <v>210</v>
      </c>
      <c r="L700" s="57">
        <v>210</v>
      </c>
      <c r="M700" s="58">
        <v>210</v>
      </c>
      <c r="N700" s="58">
        <v>210</v>
      </c>
      <c r="O700" s="58">
        <v>210</v>
      </c>
      <c r="P700" s="58">
        <v>210</v>
      </c>
      <c r="Q700" s="58">
        <v>210</v>
      </c>
      <c r="R700" s="58">
        <v>210</v>
      </c>
      <c r="S700" s="58">
        <v>210</v>
      </c>
    </row>
    <row r="701" spans="1:19">
      <c r="A701" s="26">
        <f t="shared" si="23"/>
        <v>700</v>
      </c>
      <c r="B701" s="83" t="s">
        <v>588</v>
      </c>
      <c r="C701" s="83" t="s">
        <v>532</v>
      </c>
      <c r="D701" s="83"/>
      <c r="E701" s="83" t="s">
        <v>604</v>
      </c>
      <c r="F701" s="83" t="s">
        <v>590</v>
      </c>
      <c r="G701" s="83" t="s">
        <v>610</v>
      </c>
      <c r="H701" s="84">
        <v>2019</v>
      </c>
      <c r="I701" s="77">
        <v>0</v>
      </c>
      <c r="J701" s="57">
        <v>0</v>
      </c>
      <c r="K701" s="57">
        <v>500</v>
      </c>
      <c r="L701" s="57">
        <v>500</v>
      </c>
      <c r="M701" s="58">
        <v>500</v>
      </c>
      <c r="N701" s="58">
        <v>500</v>
      </c>
      <c r="O701" s="58">
        <v>500</v>
      </c>
      <c r="P701" s="58">
        <v>500</v>
      </c>
      <c r="Q701" s="58">
        <v>500</v>
      </c>
      <c r="R701" s="58">
        <v>500</v>
      </c>
      <c r="S701" s="58">
        <v>500</v>
      </c>
    </row>
    <row r="702" spans="1:19">
      <c r="A702" s="26">
        <f t="shared" si="23"/>
        <v>701</v>
      </c>
      <c r="B702" s="83" t="s">
        <v>1480</v>
      </c>
      <c r="C702" s="83" t="s">
        <v>1481</v>
      </c>
      <c r="D702" s="83"/>
      <c r="E702" s="83" t="s">
        <v>640</v>
      </c>
      <c r="F702" s="83" t="s">
        <v>590</v>
      </c>
      <c r="G702" s="83" t="s">
        <v>504</v>
      </c>
      <c r="H702" s="84">
        <v>2019</v>
      </c>
      <c r="I702" s="77">
        <v>0</v>
      </c>
      <c r="J702" s="57">
        <v>242.5</v>
      </c>
      <c r="K702" s="57">
        <v>242.5</v>
      </c>
      <c r="L702" s="57">
        <v>242.5</v>
      </c>
      <c r="M702" s="58">
        <v>242.5</v>
      </c>
      <c r="N702" s="58">
        <v>242.5</v>
      </c>
      <c r="O702" s="58">
        <v>242.5</v>
      </c>
      <c r="P702" s="58">
        <v>242.5</v>
      </c>
      <c r="Q702" s="58">
        <v>242.5</v>
      </c>
      <c r="R702" s="58">
        <v>242.5</v>
      </c>
      <c r="S702" s="58">
        <v>242.5</v>
      </c>
    </row>
    <row r="703" spans="1:19">
      <c r="A703" s="26">
        <f t="shared" si="23"/>
        <v>702</v>
      </c>
      <c r="B703" s="83" t="s">
        <v>1704</v>
      </c>
      <c r="C703" s="83" t="s">
        <v>1705</v>
      </c>
      <c r="D703" s="83"/>
      <c r="E703" s="83" t="s">
        <v>619</v>
      </c>
      <c r="F703" s="83" t="s">
        <v>590</v>
      </c>
      <c r="G703" s="83" t="s">
        <v>504</v>
      </c>
      <c r="H703" s="84">
        <v>2019</v>
      </c>
      <c r="I703" s="77">
        <v>0</v>
      </c>
      <c r="J703" s="57">
        <v>292.5</v>
      </c>
      <c r="K703" s="57">
        <v>292.5</v>
      </c>
      <c r="L703" s="57">
        <v>292.5</v>
      </c>
      <c r="M703" s="58">
        <v>292.5</v>
      </c>
      <c r="N703" s="58">
        <v>292.5</v>
      </c>
      <c r="O703" s="58">
        <v>292.5</v>
      </c>
      <c r="P703" s="58">
        <v>292.5</v>
      </c>
      <c r="Q703" s="58">
        <v>292.5</v>
      </c>
      <c r="R703" s="58">
        <v>292.5</v>
      </c>
      <c r="S703" s="58">
        <v>292.5</v>
      </c>
    </row>
    <row r="704" spans="1:19">
      <c r="A704" s="26">
        <f t="shared" si="23"/>
        <v>703</v>
      </c>
      <c r="B704" s="83" t="s">
        <v>1706</v>
      </c>
      <c r="C704" s="83" t="s">
        <v>1415</v>
      </c>
      <c r="D704" s="83"/>
      <c r="E704" s="83" t="s">
        <v>596</v>
      </c>
      <c r="F704" s="83" t="s">
        <v>590</v>
      </c>
      <c r="G704" s="83" t="s">
        <v>501</v>
      </c>
      <c r="H704" s="84">
        <v>2018</v>
      </c>
      <c r="I704" s="77">
        <v>200</v>
      </c>
      <c r="J704" s="57">
        <v>200</v>
      </c>
      <c r="K704" s="57">
        <v>200</v>
      </c>
      <c r="L704" s="57">
        <v>200</v>
      </c>
      <c r="M704" s="58">
        <v>200</v>
      </c>
      <c r="N704" s="58">
        <v>200</v>
      </c>
      <c r="O704" s="58">
        <v>200</v>
      </c>
      <c r="P704" s="58">
        <v>200</v>
      </c>
      <c r="Q704" s="58">
        <v>200</v>
      </c>
      <c r="R704" s="58">
        <v>200</v>
      </c>
      <c r="S704" s="58">
        <v>200</v>
      </c>
    </row>
    <row r="705" spans="1:19">
      <c r="A705" s="26">
        <f t="shared" si="23"/>
        <v>704</v>
      </c>
      <c r="B705" s="83" t="s">
        <v>1707</v>
      </c>
      <c r="C705" s="83" t="s">
        <v>1708</v>
      </c>
      <c r="D705" s="83"/>
      <c r="E705" s="83" t="s">
        <v>1709</v>
      </c>
      <c r="F705" s="83" t="s">
        <v>590</v>
      </c>
      <c r="G705" s="83" t="s">
        <v>504</v>
      </c>
      <c r="H705" s="84">
        <v>2019</v>
      </c>
      <c r="I705" s="77">
        <v>0</v>
      </c>
      <c r="J705" s="57">
        <v>350</v>
      </c>
      <c r="K705" s="57">
        <v>350</v>
      </c>
      <c r="L705" s="57">
        <v>350</v>
      </c>
      <c r="M705" s="58">
        <v>350</v>
      </c>
      <c r="N705" s="58">
        <v>350</v>
      </c>
      <c r="O705" s="58">
        <v>350</v>
      </c>
      <c r="P705" s="58">
        <v>350</v>
      </c>
      <c r="Q705" s="58">
        <v>350</v>
      </c>
      <c r="R705" s="58">
        <v>350</v>
      </c>
      <c r="S705" s="58">
        <v>350</v>
      </c>
    </row>
    <row r="706" spans="1:19">
      <c r="A706" s="26">
        <f t="shared" si="23"/>
        <v>705</v>
      </c>
      <c r="B706" s="83" t="s">
        <v>1477</v>
      </c>
      <c r="C706" s="83" t="s">
        <v>1478</v>
      </c>
      <c r="D706" s="83"/>
      <c r="E706" s="83" t="s">
        <v>1479</v>
      </c>
      <c r="F706" s="83" t="s">
        <v>590</v>
      </c>
      <c r="G706" s="83" t="s">
        <v>610</v>
      </c>
      <c r="H706" s="84">
        <v>2019</v>
      </c>
      <c r="I706" s="77">
        <v>0</v>
      </c>
      <c r="J706" s="57">
        <v>496.8</v>
      </c>
      <c r="K706" s="57">
        <v>496.8</v>
      </c>
      <c r="L706" s="57">
        <v>496.8</v>
      </c>
      <c r="M706" s="58">
        <v>496.8</v>
      </c>
      <c r="N706" s="58">
        <v>496.8</v>
      </c>
      <c r="O706" s="58">
        <v>496.8</v>
      </c>
      <c r="P706" s="58">
        <v>496.8</v>
      </c>
      <c r="Q706" s="58">
        <v>496.8</v>
      </c>
      <c r="R706" s="58">
        <v>496.8</v>
      </c>
      <c r="S706" s="58">
        <v>496.8</v>
      </c>
    </row>
    <row r="707" spans="1:19">
      <c r="A707" s="26">
        <f t="shared" si="23"/>
        <v>706</v>
      </c>
      <c r="B707" s="83" t="s">
        <v>1710</v>
      </c>
      <c r="C707" s="83" t="s">
        <v>1711</v>
      </c>
      <c r="D707" s="83"/>
      <c r="E707" s="83" t="s">
        <v>640</v>
      </c>
      <c r="F707" s="83" t="s">
        <v>590</v>
      </c>
      <c r="G707" s="83" t="s">
        <v>504</v>
      </c>
      <c r="H707" s="84">
        <v>2019</v>
      </c>
      <c r="I707" s="77">
        <v>0</v>
      </c>
      <c r="J707" s="57">
        <v>158</v>
      </c>
      <c r="K707" s="57">
        <v>158</v>
      </c>
      <c r="L707" s="57">
        <v>158</v>
      </c>
      <c r="M707" s="58">
        <v>158</v>
      </c>
      <c r="N707" s="58">
        <v>158</v>
      </c>
      <c r="O707" s="58">
        <v>158</v>
      </c>
      <c r="P707" s="58">
        <v>158</v>
      </c>
      <c r="Q707" s="58">
        <v>158</v>
      </c>
      <c r="R707" s="58">
        <v>158</v>
      </c>
      <c r="S707" s="58">
        <v>158</v>
      </c>
    </row>
    <row r="708" spans="1:19">
      <c r="A708" s="26">
        <f t="shared" si="23"/>
        <v>707</v>
      </c>
      <c r="B708" s="83" t="s">
        <v>1340</v>
      </c>
      <c r="C708" s="83" t="s">
        <v>1341</v>
      </c>
      <c r="D708" s="83"/>
      <c r="E708" s="83" t="s">
        <v>612</v>
      </c>
      <c r="F708" s="83" t="s">
        <v>590</v>
      </c>
      <c r="G708" s="83" t="s">
        <v>610</v>
      </c>
      <c r="H708" s="84">
        <v>2019</v>
      </c>
      <c r="I708" s="77">
        <v>0</v>
      </c>
      <c r="J708" s="57">
        <v>0</v>
      </c>
      <c r="K708" s="57">
        <v>187.5</v>
      </c>
      <c r="L708" s="57">
        <v>187.5</v>
      </c>
      <c r="M708" s="58">
        <v>187.5</v>
      </c>
      <c r="N708" s="58">
        <v>187.5</v>
      </c>
      <c r="O708" s="58">
        <v>187.5</v>
      </c>
      <c r="P708" s="58">
        <v>187.5</v>
      </c>
      <c r="Q708" s="58">
        <v>187.5</v>
      </c>
      <c r="R708" s="58">
        <v>187.5</v>
      </c>
      <c r="S708" s="58">
        <v>187.5</v>
      </c>
    </row>
    <row r="709" spans="1:19">
      <c r="A709" s="26">
        <f t="shared" si="23"/>
        <v>708</v>
      </c>
      <c r="B709" s="83" t="s">
        <v>1801</v>
      </c>
      <c r="C709" s="83" t="s">
        <v>1572</v>
      </c>
      <c r="D709" s="83"/>
      <c r="E709" s="83" t="s">
        <v>619</v>
      </c>
      <c r="F709" s="83" t="s">
        <v>590</v>
      </c>
      <c r="G709" s="83" t="s">
        <v>504</v>
      </c>
      <c r="H709" s="84">
        <v>2019</v>
      </c>
      <c r="I709" s="77">
        <v>0</v>
      </c>
      <c r="J709" s="57">
        <v>162.1</v>
      </c>
      <c r="K709" s="57">
        <v>162.1</v>
      </c>
      <c r="L709" s="57">
        <v>162.1</v>
      </c>
      <c r="M709" s="58">
        <v>162.1</v>
      </c>
      <c r="N709" s="58">
        <v>162.1</v>
      </c>
      <c r="O709" s="58">
        <v>162.1</v>
      </c>
      <c r="P709" s="58">
        <v>162.1</v>
      </c>
      <c r="Q709" s="58">
        <v>162.1</v>
      </c>
      <c r="R709" s="58">
        <v>162.1</v>
      </c>
      <c r="S709" s="58">
        <v>162.1</v>
      </c>
    </row>
    <row r="710" spans="1:19">
      <c r="A710" s="26">
        <f t="shared" si="23"/>
        <v>709</v>
      </c>
      <c r="B710" s="83" t="s">
        <v>1712</v>
      </c>
      <c r="C710" s="83" t="s">
        <v>1713</v>
      </c>
      <c r="D710" s="83"/>
      <c r="E710" s="83" t="s">
        <v>1348</v>
      </c>
      <c r="F710" s="83" t="s">
        <v>590</v>
      </c>
      <c r="G710" s="83" t="s">
        <v>503</v>
      </c>
      <c r="H710" s="84">
        <v>2018</v>
      </c>
      <c r="I710" s="77">
        <v>0</v>
      </c>
      <c r="J710" s="57">
        <v>150</v>
      </c>
      <c r="K710" s="57">
        <v>150</v>
      </c>
      <c r="L710" s="57">
        <v>150</v>
      </c>
      <c r="M710" s="58">
        <v>150</v>
      </c>
      <c r="N710" s="58">
        <v>150</v>
      </c>
      <c r="O710" s="58">
        <v>150</v>
      </c>
      <c r="P710" s="58">
        <v>150</v>
      </c>
      <c r="Q710" s="58">
        <v>150</v>
      </c>
      <c r="R710" s="58">
        <v>150</v>
      </c>
      <c r="S710" s="58">
        <v>150</v>
      </c>
    </row>
    <row r="711" spans="1:19">
      <c r="A711" s="26">
        <f t="shared" si="23"/>
        <v>710</v>
      </c>
      <c r="B711" s="83" t="s">
        <v>1802</v>
      </c>
      <c r="C711" s="83" t="s">
        <v>1411</v>
      </c>
      <c r="D711" s="83"/>
      <c r="E711" s="83" t="s">
        <v>1412</v>
      </c>
      <c r="F711" s="83" t="s">
        <v>590</v>
      </c>
      <c r="G711" s="83" t="s">
        <v>504</v>
      </c>
      <c r="H711" s="84">
        <v>2018</v>
      </c>
      <c r="I711" s="77">
        <v>300</v>
      </c>
      <c r="J711" s="57">
        <v>300</v>
      </c>
      <c r="K711" s="57">
        <v>300</v>
      </c>
      <c r="L711" s="57">
        <v>300</v>
      </c>
      <c r="M711" s="58">
        <v>300</v>
      </c>
      <c r="N711" s="58">
        <v>300</v>
      </c>
      <c r="O711" s="58">
        <v>300</v>
      </c>
      <c r="P711" s="58">
        <v>300</v>
      </c>
      <c r="Q711" s="58">
        <v>300</v>
      </c>
      <c r="R711" s="58">
        <v>300</v>
      </c>
      <c r="S711" s="58">
        <v>300</v>
      </c>
    </row>
    <row r="712" spans="1:19">
      <c r="A712" s="26">
        <f t="shared" si="23"/>
        <v>711</v>
      </c>
      <c r="B712" s="83" t="s">
        <v>1779</v>
      </c>
      <c r="C712" s="83" t="s">
        <v>1780</v>
      </c>
      <c r="D712" s="83"/>
      <c r="E712" s="83" t="s">
        <v>1781</v>
      </c>
      <c r="F712" s="83" t="s">
        <v>590</v>
      </c>
      <c r="G712" s="83" t="s">
        <v>504</v>
      </c>
      <c r="H712" s="84">
        <v>2019</v>
      </c>
      <c r="I712" s="77">
        <v>0</v>
      </c>
      <c r="J712" s="57">
        <v>500</v>
      </c>
      <c r="K712" s="57">
        <v>500</v>
      </c>
      <c r="L712" s="57">
        <v>500</v>
      </c>
      <c r="M712" s="58">
        <v>500</v>
      </c>
      <c r="N712" s="58">
        <v>500</v>
      </c>
      <c r="O712" s="58">
        <v>500</v>
      </c>
      <c r="P712" s="58">
        <v>500</v>
      </c>
      <c r="Q712" s="58">
        <v>500</v>
      </c>
      <c r="R712" s="58">
        <v>500</v>
      </c>
      <c r="S712" s="58">
        <v>500</v>
      </c>
    </row>
    <row r="713" spans="1:19">
      <c r="A713" s="26">
        <f t="shared" si="23"/>
        <v>712</v>
      </c>
      <c r="B713" s="83" t="s">
        <v>1809</v>
      </c>
      <c r="C713" s="83" t="s">
        <v>1810</v>
      </c>
      <c r="D713" s="83"/>
      <c r="E713" s="83" t="s">
        <v>1811</v>
      </c>
      <c r="F713" s="83" t="s">
        <v>590</v>
      </c>
      <c r="G713" s="83" t="s">
        <v>504</v>
      </c>
      <c r="H713" s="84">
        <v>2018</v>
      </c>
      <c r="I713" s="57">
        <v>199.5</v>
      </c>
      <c r="J713" s="57">
        <v>199.5</v>
      </c>
      <c r="K713" s="57">
        <v>199.5</v>
      </c>
      <c r="L713" s="57">
        <v>199.5</v>
      </c>
      <c r="M713" s="57">
        <v>199.5</v>
      </c>
      <c r="N713" s="57">
        <v>199.5</v>
      </c>
      <c r="O713" s="57">
        <v>199.5</v>
      </c>
      <c r="P713" s="57">
        <v>199.5</v>
      </c>
      <c r="Q713" s="57">
        <v>199.5</v>
      </c>
      <c r="R713" s="57">
        <v>199.5</v>
      </c>
      <c r="S713" s="57">
        <v>199.5</v>
      </c>
    </row>
    <row r="714" spans="1:19">
      <c r="A714" s="26">
        <f t="shared" ref="A714:A777" si="29">A713+1</f>
        <v>713</v>
      </c>
      <c r="B714" s="83" t="s">
        <v>1716</v>
      </c>
      <c r="C714" s="83" t="s">
        <v>1717</v>
      </c>
      <c r="D714" s="83"/>
      <c r="E714" s="83" t="s">
        <v>638</v>
      </c>
      <c r="F714" s="83" t="s">
        <v>999</v>
      </c>
      <c r="G714" s="83" t="s">
        <v>1043</v>
      </c>
      <c r="H714" s="84">
        <v>2019</v>
      </c>
      <c r="I714" s="77">
        <v>0</v>
      </c>
      <c r="J714" s="57">
        <v>0</v>
      </c>
      <c r="K714" s="57">
        <v>200</v>
      </c>
      <c r="L714" s="57">
        <v>200</v>
      </c>
      <c r="M714" s="58">
        <v>200</v>
      </c>
      <c r="N714" s="58">
        <v>200</v>
      </c>
      <c r="O714" s="58">
        <v>200</v>
      </c>
      <c r="P714" s="58">
        <v>200</v>
      </c>
      <c r="Q714" s="58">
        <v>200</v>
      </c>
      <c r="R714" s="58">
        <v>200</v>
      </c>
      <c r="S714" s="58">
        <v>200</v>
      </c>
    </row>
    <row r="715" spans="1:19">
      <c r="A715" s="26">
        <f t="shared" si="29"/>
        <v>714</v>
      </c>
      <c r="B715" s="83" t="s">
        <v>1714</v>
      </c>
      <c r="C715" s="83" t="s">
        <v>1715</v>
      </c>
      <c r="D715" s="83"/>
      <c r="E715" s="83" t="s">
        <v>638</v>
      </c>
      <c r="F715" s="83" t="s">
        <v>999</v>
      </c>
      <c r="G715" s="83" t="s">
        <v>1043</v>
      </c>
      <c r="H715" s="84">
        <v>2019</v>
      </c>
      <c r="I715" s="77">
        <v>0</v>
      </c>
      <c r="J715" s="57">
        <v>0</v>
      </c>
      <c r="K715" s="57">
        <v>200</v>
      </c>
      <c r="L715" s="57">
        <v>200</v>
      </c>
      <c r="M715" s="58">
        <v>200</v>
      </c>
      <c r="N715" s="58">
        <v>200</v>
      </c>
      <c r="O715" s="58">
        <v>200</v>
      </c>
      <c r="P715" s="58">
        <v>200</v>
      </c>
      <c r="Q715" s="58">
        <v>200</v>
      </c>
      <c r="R715" s="58">
        <v>200</v>
      </c>
      <c r="S715" s="58">
        <v>200</v>
      </c>
    </row>
    <row r="716" spans="1:19">
      <c r="A716" s="26">
        <f t="shared" si="29"/>
        <v>715</v>
      </c>
      <c r="B716" s="83" t="s">
        <v>1718</v>
      </c>
      <c r="C716" s="83" t="s">
        <v>1719</v>
      </c>
      <c r="D716" s="83"/>
      <c r="E716" s="83" t="s">
        <v>1389</v>
      </c>
      <c r="F716" s="83" t="s">
        <v>590</v>
      </c>
      <c r="G716" s="83" t="s">
        <v>504</v>
      </c>
      <c r="H716" s="84">
        <v>2019</v>
      </c>
      <c r="I716" s="77">
        <v>0</v>
      </c>
      <c r="J716" s="57">
        <v>80</v>
      </c>
      <c r="K716" s="57">
        <v>80</v>
      </c>
      <c r="L716" s="57">
        <v>80</v>
      </c>
      <c r="M716" s="58">
        <v>80</v>
      </c>
      <c r="N716" s="58">
        <v>80</v>
      </c>
      <c r="O716" s="58">
        <v>80</v>
      </c>
      <c r="P716" s="58">
        <v>80</v>
      </c>
      <c r="Q716" s="58">
        <v>80</v>
      </c>
      <c r="R716" s="58">
        <v>80</v>
      </c>
      <c r="S716" s="58">
        <v>80</v>
      </c>
    </row>
    <row r="717" spans="1:19" s="18" customFormat="1" ht="13">
      <c r="A717" s="26">
        <f t="shared" si="29"/>
        <v>716</v>
      </c>
      <c r="B717" s="83" t="s">
        <v>1407</v>
      </c>
      <c r="C717" s="83" t="s">
        <v>1408</v>
      </c>
      <c r="D717" s="83"/>
      <c r="E717" s="83" t="s">
        <v>631</v>
      </c>
      <c r="F717" s="83" t="s">
        <v>590</v>
      </c>
      <c r="G717" s="83" t="s">
        <v>504</v>
      </c>
      <c r="H717" s="84">
        <v>2019</v>
      </c>
      <c r="I717" s="77">
        <v>0</v>
      </c>
      <c r="J717" s="57">
        <v>184</v>
      </c>
      <c r="K717" s="57">
        <v>184</v>
      </c>
      <c r="L717" s="57">
        <v>184</v>
      </c>
      <c r="M717" s="58">
        <v>184</v>
      </c>
      <c r="N717" s="58">
        <v>184</v>
      </c>
      <c r="O717" s="58">
        <v>184</v>
      </c>
      <c r="P717" s="58">
        <v>184</v>
      </c>
      <c r="Q717" s="58">
        <v>184</v>
      </c>
      <c r="R717" s="58">
        <v>184</v>
      </c>
      <c r="S717" s="58">
        <v>184</v>
      </c>
    </row>
    <row r="718" spans="1:19">
      <c r="A718" s="26">
        <f t="shared" si="29"/>
        <v>717</v>
      </c>
      <c r="B718" s="83" t="s">
        <v>1720</v>
      </c>
      <c r="C718" s="83" t="s">
        <v>1721</v>
      </c>
      <c r="D718" s="83"/>
      <c r="E718" s="83" t="s">
        <v>1722</v>
      </c>
      <c r="F718" s="83" t="s">
        <v>590</v>
      </c>
      <c r="G718" s="83" t="s">
        <v>503</v>
      </c>
      <c r="H718" s="84">
        <v>2018</v>
      </c>
      <c r="I718" s="77">
        <v>0</v>
      </c>
      <c r="J718" s="57">
        <v>200</v>
      </c>
      <c r="K718" s="57">
        <v>200</v>
      </c>
      <c r="L718" s="57">
        <v>200</v>
      </c>
      <c r="M718" s="58">
        <v>200</v>
      </c>
      <c r="N718" s="58">
        <v>200</v>
      </c>
      <c r="O718" s="58">
        <v>200</v>
      </c>
      <c r="P718" s="58">
        <v>200</v>
      </c>
      <c r="Q718" s="58">
        <v>200</v>
      </c>
      <c r="R718" s="58">
        <v>200</v>
      </c>
      <c r="S718" s="58">
        <v>200</v>
      </c>
    </row>
    <row r="719" spans="1:19" s="18" customFormat="1" ht="13">
      <c r="A719" s="26">
        <f t="shared" si="29"/>
        <v>718</v>
      </c>
      <c r="B719" s="83" t="s">
        <v>1723</v>
      </c>
      <c r="C719" s="83" t="s">
        <v>1724</v>
      </c>
      <c r="D719" s="83"/>
      <c r="E719" s="83" t="s">
        <v>618</v>
      </c>
      <c r="F719" s="83" t="s">
        <v>590</v>
      </c>
      <c r="G719" s="83" t="s">
        <v>610</v>
      </c>
      <c r="H719" s="84">
        <v>2020</v>
      </c>
      <c r="I719" s="77">
        <v>0</v>
      </c>
      <c r="J719" s="57">
        <v>0</v>
      </c>
      <c r="K719" s="57">
        <v>0</v>
      </c>
      <c r="L719" s="57">
        <v>160</v>
      </c>
      <c r="M719" s="58">
        <v>160</v>
      </c>
      <c r="N719" s="58">
        <v>160</v>
      </c>
      <c r="O719" s="58">
        <v>160</v>
      </c>
      <c r="P719" s="58">
        <v>160</v>
      </c>
      <c r="Q719" s="58">
        <v>160</v>
      </c>
      <c r="R719" s="58">
        <v>160</v>
      </c>
      <c r="S719" s="58">
        <v>160</v>
      </c>
    </row>
    <row r="720" spans="1:19" s="18" customFormat="1" ht="13">
      <c r="A720" s="26">
        <f t="shared" si="29"/>
        <v>719</v>
      </c>
      <c r="B720" s="83" t="s">
        <v>1769</v>
      </c>
      <c r="C720" s="83" t="s">
        <v>1770</v>
      </c>
      <c r="D720" s="83"/>
      <c r="E720" s="83" t="s">
        <v>634</v>
      </c>
      <c r="F720" s="83" t="s">
        <v>590</v>
      </c>
      <c r="G720" s="83" t="s">
        <v>504</v>
      </c>
      <c r="H720" s="84">
        <v>2018</v>
      </c>
      <c r="I720" s="77">
        <v>0</v>
      </c>
      <c r="J720" s="57">
        <v>100</v>
      </c>
      <c r="K720" s="57">
        <v>100</v>
      </c>
      <c r="L720" s="57">
        <v>100</v>
      </c>
      <c r="M720" s="58">
        <v>100</v>
      </c>
      <c r="N720" s="58">
        <v>100</v>
      </c>
      <c r="O720" s="58">
        <v>100</v>
      </c>
      <c r="P720" s="58">
        <v>100</v>
      </c>
      <c r="Q720" s="58">
        <v>100</v>
      </c>
      <c r="R720" s="58">
        <v>100</v>
      </c>
      <c r="S720" s="58">
        <v>100</v>
      </c>
    </row>
    <row r="721" spans="1:19">
      <c r="A721" s="26">
        <f t="shared" si="29"/>
        <v>720</v>
      </c>
      <c r="B721" s="83" t="s">
        <v>1725</v>
      </c>
      <c r="C721" s="83" t="s">
        <v>495</v>
      </c>
      <c r="D721" s="83"/>
      <c r="E721" s="83" t="s">
        <v>601</v>
      </c>
      <c r="F721" s="83" t="s">
        <v>590</v>
      </c>
      <c r="G721" s="83" t="s">
        <v>610</v>
      </c>
      <c r="H721" s="84">
        <v>2018</v>
      </c>
      <c r="I721" s="77">
        <v>152.5</v>
      </c>
      <c r="J721" s="57">
        <v>152.5</v>
      </c>
      <c r="K721" s="57">
        <v>152.5</v>
      </c>
      <c r="L721" s="57">
        <v>152.5</v>
      </c>
      <c r="M721" s="58">
        <v>152.5</v>
      </c>
      <c r="N721" s="58">
        <v>152.5</v>
      </c>
      <c r="O721" s="58">
        <v>152.5</v>
      </c>
      <c r="P721" s="58">
        <v>152.5</v>
      </c>
      <c r="Q721" s="58">
        <v>152.5</v>
      </c>
      <c r="R721" s="58">
        <v>152.5</v>
      </c>
      <c r="S721" s="58">
        <v>152.5</v>
      </c>
    </row>
    <row r="722" spans="1:19" s="18" customFormat="1" ht="13">
      <c r="A722" s="26">
        <f t="shared" si="29"/>
        <v>721</v>
      </c>
      <c r="B722" s="83" t="s">
        <v>1403</v>
      </c>
      <c r="C722" s="83" t="s">
        <v>1404</v>
      </c>
      <c r="D722" s="83"/>
      <c r="E722" s="83" t="s">
        <v>601</v>
      </c>
      <c r="F722" s="83" t="s">
        <v>590</v>
      </c>
      <c r="G722" s="83" t="s">
        <v>610</v>
      </c>
      <c r="H722" s="84">
        <v>2018</v>
      </c>
      <c r="I722" s="77">
        <v>0</v>
      </c>
      <c r="J722" s="57">
        <v>217.5</v>
      </c>
      <c r="K722" s="57">
        <v>217.5</v>
      </c>
      <c r="L722" s="57">
        <v>217.5</v>
      </c>
      <c r="M722" s="58">
        <v>217.5</v>
      </c>
      <c r="N722" s="58">
        <v>217.5</v>
      </c>
      <c r="O722" s="58">
        <v>217.5</v>
      </c>
      <c r="P722" s="58">
        <v>217.5</v>
      </c>
      <c r="Q722" s="58">
        <v>217.5</v>
      </c>
      <c r="R722" s="58">
        <v>217.5</v>
      </c>
      <c r="S722" s="58">
        <v>217.5</v>
      </c>
    </row>
    <row r="723" spans="1:19">
      <c r="A723" s="26">
        <f t="shared" si="29"/>
        <v>722</v>
      </c>
      <c r="B723" s="83" t="s">
        <v>587</v>
      </c>
      <c r="C723" s="83" t="s">
        <v>496</v>
      </c>
      <c r="D723" s="83"/>
      <c r="E723" s="83" t="s">
        <v>638</v>
      </c>
      <c r="F723" s="83" t="s">
        <v>999</v>
      </c>
      <c r="G723" s="83" t="s">
        <v>1043</v>
      </c>
      <c r="H723" s="84">
        <v>2018</v>
      </c>
      <c r="I723" s="77">
        <v>0</v>
      </c>
      <c r="J723" s="57">
        <v>162.9</v>
      </c>
      <c r="K723" s="57">
        <v>162.9</v>
      </c>
      <c r="L723" s="57">
        <v>162.9</v>
      </c>
      <c r="M723" s="58">
        <v>162.9</v>
      </c>
      <c r="N723" s="58">
        <v>162.9</v>
      </c>
      <c r="O723" s="58">
        <v>162.9</v>
      </c>
      <c r="P723" s="58">
        <v>162.9</v>
      </c>
      <c r="Q723" s="58">
        <v>162.9</v>
      </c>
      <c r="R723" s="58">
        <v>162.9</v>
      </c>
      <c r="S723" s="58">
        <v>162.9</v>
      </c>
    </row>
    <row r="724" spans="1:19" s="18" customFormat="1" ht="13">
      <c r="A724" s="26">
        <f t="shared" si="29"/>
        <v>723</v>
      </c>
      <c r="B724" s="83" t="s">
        <v>1726</v>
      </c>
      <c r="C724" s="83" t="s">
        <v>1727</v>
      </c>
      <c r="D724" s="83"/>
      <c r="E724" s="83" t="s">
        <v>508</v>
      </c>
      <c r="F724" s="83" t="s">
        <v>999</v>
      </c>
      <c r="G724" s="83" t="s">
        <v>1043</v>
      </c>
      <c r="H724" s="84">
        <v>2019</v>
      </c>
      <c r="I724" s="77">
        <v>0</v>
      </c>
      <c r="J724" s="57">
        <v>0</v>
      </c>
      <c r="K724" s="57">
        <v>144.9</v>
      </c>
      <c r="L724" s="57">
        <v>144.9</v>
      </c>
      <c r="M724" s="58">
        <v>144.9</v>
      </c>
      <c r="N724" s="58">
        <v>144.9</v>
      </c>
      <c r="O724" s="58">
        <v>144.9</v>
      </c>
      <c r="P724" s="58">
        <v>144.9</v>
      </c>
      <c r="Q724" s="58">
        <v>144.9</v>
      </c>
      <c r="R724" s="58">
        <v>144.9</v>
      </c>
      <c r="S724" s="58">
        <v>144.9</v>
      </c>
    </row>
    <row r="725" spans="1:19">
      <c r="A725" s="26">
        <f t="shared" si="29"/>
        <v>724</v>
      </c>
      <c r="B725" s="83" t="s">
        <v>1342</v>
      </c>
      <c r="C725" s="83" t="s">
        <v>996</v>
      </c>
      <c r="D725" s="83"/>
      <c r="E725" s="83" t="s">
        <v>612</v>
      </c>
      <c r="F725" s="83" t="s">
        <v>590</v>
      </c>
      <c r="G725" s="83" t="s">
        <v>610</v>
      </c>
      <c r="H725" s="84">
        <v>2020</v>
      </c>
      <c r="I725" s="77">
        <v>0</v>
      </c>
      <c r="J725" s="57">
        <v>0</v>
      </c>
      <c r="K725" s="57">
        <v>248</v>
      </c>
      <c r="L725" s="57">
        <v>248</v>
      </c>
      <c r="M725" s="58">
        <v>248</v>
      </c>
      <c r="N725" s="58">
        <v>248</v>
      </c>
      <c r="O725" s="58">
        <v>248</v>
      </c>
      <c r="P725" s="58">
        <v>248</v>
      </c>
      <c r="Q725" s="58">
        <v>248</v>
      </c>
      <c r="R725" s="58">
        <v>248</v>
      </c>
      <c r="S725" s="58">
        <v>248</v>
      </c>
    </row>
    <row r="726" spans="1:19">
      <c r="A726" s="26">
        <f t="shared" si="29"/>
        <v>725</v>
      </c>
      <c r="B726" s="83" t="s">
        <v>1108</v>
      </c>
      <c r="C726" s="83" t="s">
        <v>533</v>
      </c>
      <c r="D726" s="83"/>
      <c r="E726" s="83" t="s">
        <v>595</v>
      </c>
      <c r="F726" s="83" t="s">
        <v>999</v>
      </c>
      <c r="G726" s="83" t="s">
        <v>1043</v>
      </c>
      <c r="H726" s="84">
        <v>2019</v>
      </c>
      <c r="I726" s="77">
        <v>0</v>
      </c>
      <c r="J726" s="57">
        <v>239</v>
      </c>
      <c r="K726" s="57">
        <v>239</v>
      </c>
      <c r="L726" s="57">
        <v>239</v>
      </c>
      <c r="M726" s="58">
        <v>239</v>
      </c>
      <c r="N726" s="58">
        <v>239</v>
      </c>
      <c r="O726" s="58">
        <v>239</v>
      </c>
      <c r="P726" s="58">
        <v>239</v>
      </c>
      <c r="Q726" s="58">
        <v>239</v>
      </c>
      <c r="R726" s="58">
        <v>239</v>
      </c>
      <c r="S726" s="58">
        <v>239</v>
      </c>
    </row>
    <row r="727" spans="1:19">
      <c r="A727" s="26">
        <f t="shared" si="29"/>
        <v>726</v>
      </c>
      <c r="B727" s="83" t="s">
        <v>1728</v>
      </c>
      <c r="C727" s="83" t="s">
        <v>1729</v>
      </c>
      <c r="D727" s="83"/>
      <c r="E727" s="83" t="s">
        <v>684</v>
      </c>
      <c r="F727" s="83" t="s">
        <v>999</v>
      </c>
      <c r="G727" s="83" t="s">
        <v>1043</v>
      </c>
      <c r="H727" s="84">
        <v>2020</v>
      </c>
      <c r="I727" s="77">
        <v>0</v>
      </c>
      <c r="J727" s="57">
        <v>0</v>
      </c>
      <c r="K727" s="57">
        <v>150</v>
      </c>
      <c r="L727" s="57">
        <v>150</v>
      </c>
      <c r="M727" s="58">
        <v>150</v>
      </c>
      <c r="N727" s="58">
        <v>150</v>
      </c>
      <c r="O727" s="58">
        <v>150</v>
      </c>
      <c r="P727" s="58">
        <v>150</v>
      </c>
      <c r="Q727" s="58">
        <v>150</v>
      </c>
      <c r="R727" s="58">
        <v>150</v>
      </c>
      <c r="S727" s="58">
        <v>150</v>
      </c>
    </row>
    <row r="728" spans="1:19">
      <c r="A728" s="26">
        <f t="shared" si="29"/>
        <v>727</v>
      </c>
      <c r="B728" s="83" t="s">
        <v>995</v>
      </c>
      <c r="C728" s="83" t="s">
        <v>800</v>
      </c>
      <c r="D728" s="83"/>
      <c r="E728" s="83" t="s">
        <v>589</v>
      </c>
      <c r="F728" s="83" t="s">
        <v>590</v>
      </c>
      <c r="G728" s="83" t="s">
        <v>610</v>
      </c>
      <c r="H728" s="84">
        <v>2019</v>
      </c>
      <c r="I728" s="77">
        <v>0</v>
      </c>
      <c r="J728" s="57">
        <v>300</v>
      </c>
      <c r="K728" s="57">
        <v>300</v>
      </c>
      <c r="L728" s="57">
        <v>300</v>
      </c>
      <c r="M728" s="58">
        <v>300</v>
      </c>
      <c r="N728" s="58">
        <v>300</v>
      </c>
      <c r="O728" s="58">
        <v>300</v>
      </c>
      <c r="P728" s="58">
        <v>300</v>
      </c>
      <c r="Q728" s="58">
        <v>300</v>
      </c>
      <c r="R728" s="58">
        <v>300</v>
      </c>
      <c r="S728" s="58">
        <v>300</v>
      </c>
    </row>
    <row r="729" spans="1:19">
      <c r="A729" s="26">
        <f t="shared" si="29"/>
        <v>728</v>
      </c>
      <c r="B729" s="83" t="s">
        <v>1409</v>
      </c>
      <c r="C729" s="83" t="s">
        <v>1410</v>
      </c>
      <c r="D729" s="83"/>
      <c r="E729" s="83" t="s">
        <v>617</v>
      </c>
      <c r="F729" s="83" t="s">
        <v>590</v>
      </c>
      <c r="G729" s="83" t="s">
        <v>610</v>
      </c>
      <c r="H729" s="84">
        <v>2019</v>
      </c>
      <c r="I729" s="77">
        <v>0</v>
      </c>
      <c r="J729" s="57">
        <v>280.89999999999998</v>
      </c>
      <c r="K729" s="57">
        <v>280.89999999999998</v>
      </c>
      <c r="L729" s="57">
        <v>280.89999999999998</v>
      </c>
      <c r="M729" s="58">
        <v>280.89999999999998</v>
      </c>
      <c r="N729" s="58">
        <v>280.89999999999998</v>
      </c>
      <c r="O729" s="58">
        <v>280.89999999999998</v>
      </c>
      <c r="P729" s="58">
        <v>280.89999999999998</v>
      </c>
      <c r="Q729" s="58">
        <v>280.89999999999998</v>
      </c>
      <c r="R729" s="58">
        <v>280.89999999999998</v>
      </c>
      <c r="S729" s="58">
        <v>280.89999999999998</v>
      </c>
    </row>
    <row r="730" spans="1:19">
      <c r="A730" s="26">
        <f t="shared" si="29"/>
        <v>729</v>
      </c>
      <c r="B730" s="83" t="s">
        <v>1346</v>
      </c>
      <c r="C730" s="83" t="s">
        <v>1347</v>
      </c>
      <c r="D730" s="83"/>
      <c r="E730" s="83" t="s">
        <v>1348</v>
      </c>
      <c r="F730" s="83" t="s">
        <v>590</v>
      </c>
      <c r="G730" s="83" t="s">
        <v>503</v>
      </c>
      <c r="H730" s="84">
        <v>2018</v>
      </c>
      <c r="I730" s="77">
        <v>160</v>
      </c>
      <c r="J730" s="57">
        <v>160</v>
      </c>
      <c r="K730" s="57">
        <v>160</v>
      </c>
      <c r="L730" s="57">
        <v>160</v>
      </c>
      <c r="M730" s="58">
        <v>160</v>
      </c>
      <c r="N730" s="58">
        <v>160</v>
      </c>
      <c r="O730" s="58">
        <v>160</v>
      </c>
      <c r="P730" s="58">
        <v>160</v>
      </c>
      <c r="Q730" s="58">
        <v>160</v>
      </c>
      <c r="R730" s="58">
        <v>160</v>
      </c>
      <c r="S730" s="58">
        <v>160</v>
      </c>
    </row>
    <row r="731" spans="1:19">
      <c r="A731" s="26">
        <f t="shared" si="29"/>
        <v>730</v>
      </c>
      <c r="B731" s="83" t="s">
        <v>1731</v>
      </c>
      <c r="C731" s="83" t="s">
        <v>1732</v>
      </c>
      <c r="D731" s="83"/>
      <c r="E731" s="83" t="s">
        <v>1733</v>
      </c>
      <c r="F731" s="83" t="s">
        <v>590</v>
      </c>
      <c r="G731" s="83" t="s">
        <v>504</v>
      </c>
      <c r="H731" s="84">
        <v>2019</v>
      </c>
      <c r="I731" s="77">
        <v>0</v>
      </c>
      <c r="J731" s="57">
        <v>300</v>
      </c>
      <c r="K731" s="57">
        <v>300</v>
      </c>
      <c r="L731" s="57">
        <v>300</v>
      </c>
      <c r="M731" s="58">
        <v>300</v>
      </c>
      <c r="N731" s="58">
        <v>300</v>
      </c>
      <c r="O731" s="58">
        <v>300</v>
      </c>
      <c r="P731" s="58">
        <v>300</v>
      </c>
      <c r="Q731" s="58">
        <v>300</v>
      </c>
      <c r="R731" s="58">
        <v>300</v>
      </c>
      <c r="S731" s="58">
        <v>300</v>
      </c>
    </row>
    <row r="732" spans="1:19" s="18" customFormat="1" ht="13">
      <c r="A732" s="26">
        <f t="shared" si="29"/>
        <v>731</v>
      </c>
      <c r="B732" s="83" t="s">
        <v>1405</v>
      </c>
      <c r="C732" s="83" t="s">
        <v>1406</v>
      </c>
      <c r="D732" s="83"/>
      <c r="E732" s="83" t="s">
        <v>601</v>
      </c>
      <c r="F732" s="83" t="s">
        <v>590</v>
      </c>
      <c r="G732" s="83" t="s">
        <v>610</v>
      </c>
      <c r="H732" s="84">
        <v>2019</v>
      </c>
      <c r="I732" s="77">
        <v>0</v>
      </c>
      <c r="J732" s="57">
        <v>600.29999999999995</v>
      </c>
      <c r="K732" s="57">
        <v>600.29999999999995</v>
      </c>
      <c r="L732" s="57">
        <v>600.29999999999995</v>
      </c>
      <c r="M732" s="58">
        <v>600.29999999999995</v>
      </c>
      <c r="N732" s="58">
        <v>600.29999999999995</v>
      </c>
      <c r="O732" s="58">
        <v>600.29999999999995</v>
      </c>
      <c r="P732" s="58">
        <v>600.29999999999995</v>
      </c>
      <c r="Q732" s="58">
        <v>600.29999999999995</v>
      </c>
      <c r="R732" s="58">
        <v>600.29999999999995</v>
      </c>
      <c r="S732" s="58">
        <v>600.29999999999995</v>
      </c>
    </row>
    <row r="733" spans="1:19" s="18" customFormat="1" ht="13">
      <c r="A733" s="26">
        <f t="shared" si="29"/>
        <v>732</v>
      </c>
      <c r="B733" s="83" t="s">
        <v>1413</v>
      </c>
      <c r="C733" s="83" t="s">
        <v>1414</v>
      </c>
      <c r="D733" s="83"/>
      <c r="E733" s="83" t="s">
        <v>618</v>
      </c>
      <c r="F733" s="83" t="s">
        <v>590</v>
      </c>
      <c r="G733" s="83" t="s">
        <v>610</v>
      </c>
      <c r="H733" s="84">
        <v>2019</v>
      </c>
      <c r="I733" s="77">
        <v>0</v>
      </c>
      <c r="J733" s="57">
        <v>200</v>
      </c>
      <c r="K733" s="57">
        <v>200</v>
      </c>
      <c r="L733" s="57">
        <v>200</v>
      </c>
      <c r="M733" s="58">
        <v>200</v>
      </c>
      <c r="N733" s="58">
        <v>200</v>
      </c>
      <c r="O733" s="58">
        <v>200</v>
      </c>
      <c r="P733" s="58">
        <v>200</v>
      </c>
      <c r="Q733" s="58">
        <v>200</v>
      </c>
      <c r="R733" s="58">
        <v>200</v>
      </c>
      <c r="S733" s="58">
        <v>200</v>
      </c>
    </row>
    <row r="734" spans="1:19" s="18" customFormat="1" ht="13">
      <c r="A734" s="26">
        <f t="shared" si="29"/>
        <v>733</v>
      </c>
      <c r="B734" s="83" t="s">
        <v>1735</v>
      </c>
      <c r="C734" s="83" t="s">
        <v>1736</v>
      </c>
      <c r="D734" s="83"/>
      <c r="E734" s="83" t="s">
        <v>603</v>
      </c>
      <c r="F734" s="83" t="s">
        <v>999</v>
      </c>
      <c r="G734" s="83" t="s">
        <v>1043</v>
      </c>
      <c r="H734" s="84">
        <v>2018</v>
      </c>
      <c r="I734" s="77">
        <v>0</v>
      </c>
      <c r="J734" s="57">
        <v>201</v>
      </c>
      <c r="K734" s="57">
        <v>201</v>
      </c>
      <c r="L734" s="57">
        <v>201</v>
      </c>
      <c r="M734" s="58">
        <v>201</v>
      </c>
      <c r="N734" s="58">
        <v>201</v>
      </c>
      <c r="O734" s="58">
        <v>201</v>
      </c>
      <c r="P734" s="58">
        <v>201</v>
      </c>
      <c r="Q734" s="58">
        <v>201</v>
      </c>
      <c r="R734" s="58">
        <v>201</v>
      </c>
      <c r="S734" s="58">
        <v>201</v>
      </c>
    </row>
    <row r="735" spans="1:19">
      <c r="A735" s="26">
        <f t="shared" si="29"/>
        <v>734</v>
      </c>
      <c r="B735" s="83" t="s">
        <v>1803</v>
      </c>
      <c r="C735" s="83" t="s">
        <v>1734</v>
      </c>
      <c r="D735" s="83"/>
      <c r="E735" s="83" t="s">
        <v>1733</v>
      </c>
      <c r="F735" s="83" t="s">
        <v>590</v>
      </c>
      <c r="G735" s="83" t="s">
        <v>504</v>
      </c>
      <c r="H735" s="84">
        <v>2018</v>
      </c>
      <c r="I735" s="77">
        <v>300</v>
      </c>
      <c r="J735" s="57">
        <v>300</v>
      </c>
      <c r="K735" s="57">
        <v>300</v>
      </c>
      <c r="L735" s="57">
        <v>300</v>
      </c>
      <c r="M735" s="58">
        <v>300</v>
      </c>
      <c r="N735" s="58">
        <v>300</v>
      </c>
      <c r="O735" s="58">
        <v>300</v>
      </c>
      <c r="P735" s="58">
        <v>300</v>
      </c>
      <c r="Q735" s="58">
        <v>300</v>
      </c>
      <c r="R735" s="58">
        <v>300</v>
      </c>
      <c r="S735" s="58">
        <v>300</v>
      </c>
    </row>
    <row r="736" spans="1:19">
      <c r="A736" s="26">
        <f t="shared" si="29"/>
        <v>735</v>
      </c>
      <c r="B736" s="83" t="s">
        <v>1767</v>
      </c>
      <c r="C736" s="83" t="s">
        <v>1768</v>
      </c>
      <c r="D736" s="83"/>
      <c r="E736" s="83" t="s">
        <v>645</v>
      </c>
      <c r="F736" s="83" t="s">
        <v>590</v>
      </c>
      <c r="G736" s="83" t="s">
        <v>503</v>
      </c>
      <c r="H736" s="84">
        <v>2018</v>
      </c>
      <c r="I736" s="77">
        <v>0</v>
      </c>
      <c r="J736" s="57">
        <v>300.5</v>
      </c>
      <c r="K736" s="57">
        <v>300.5</v>
      </c>
      <c r="L736" s="57">
        <v>300.5</v>
      </c>
      <c r="M736" s="58">
        <v>300.5</v>
      </c>
      <c r="N736" s="58">
        <v>300.5</v>
      </c>
      <c r="O736" s="58">
        <v>300.5</v>
      </c>
      <c r="P736" s="58">
        <v>300.5</v>
      </c>
      <c r="Q736" s="58">
        <v>300.5</v>
      </c>
      <c r="R736" s="58">
        <v>300.5</v>
      </c>
      <c r="S736" s="58">
        <v>300.5</v>
      </c>
    </row>
    <row r="737" spans="1:19" s="18" customFormat="1" ht="13">
      <c r="A737" s="26">
        <f t="shared" si="29"/>
        <v>736</v>
      </c>
      <c r="B737" s="83" t="s">
        <v>1737</v>
      </c>
      <c r="C737" s="83" t="s">
        <v>994</v>
      </c>
      <c r="D737" s="83"/>
      <c r="E737" s="83" t="s">
        <v>989</v>
      </c>
      <c r="F737" s="83" t="s">
        <v>590</v>
      </c>
      <c r="G737" s="83" t="s">
        <v>610</v>
      </c>
      <c r="H737" s="84">
        <v>2019</v>
      </c>
      <c r="I737" s="77">
        <v>0</v>
      </c>
      <c r="J737" s="57">
        <v>203</v>
      </c>
      <c r="K737" s="57">
        <v>203</v>
      </c>
      <c r="L737" s="57">
        <v>203</v>
      </c>
      <c r="M737" s="58">
        <v>203</v>
      </c>
      <c r="N737" s="58">
        <v>203</v>
      </c>
      <c r="O737" s="58">
        <v>203</v>
      </c>
      <c r="P737" s="58">
        <v>203</v>
      </c>
      <c r="Q737" s="58">
        <v>203</v>
      </c>
      <c r="R737" s="58">
        <v>203</v>
      </c>
      <c r="S737" s="58">
        <v>203</v>
      </c>
    </row>
    <row r="738" spans="1:19">
      <c r="A738" s="26">
        <f t="shared" si="29"/>
        <v>737</v>
      </c>
      <c r="B738" s="83" t="s">
        <v>1804</v>
      </c>
      <c r="C738" s="83" t="s">
        <v>1344</v>
      </c>
      <c r="D738" s="83"/>
      <c r="E738" s="83" t="s">
        <v>604</v>
      </c>
      <c r="F738" s="83" t="s">
        <v>590</v>
      </c>
      <c r="G738" s="83" t="s">
        <v>610</v>
      </c>
      <c r="H738" s="84">
        <v>2019</v>
      </c>
      <c r="I738" s="77">
        <v>0</v>
      </c>
      <c r="J738" s="57">
        <v>211.9</v>
      </c>
      <c r="K738" s="57">
        <v>211.9</v>
      </c>
      <c r="L738" s="57">
        <v>211.9</v>
      </c>
      <c r="M738" s="58">
        <v>211.9</v>
      </c>
      <c r="N738" s="58">
        <v>211.9</v>
      </c>
      <c r="O738" s="58">
        <v>211.9</v>
      </c>
      <c r="P738" s="58">
        <v>211.9</v>
      </c>
      <c r="Q738" s="58">
        <v>211.9</v>
      </c>
      <c r="R738" s="58">
        <v>211.9</v>
      </c>
      <c r="S738" s="58">
        <v>211.9</v>
      </c>
    </row>
    <row r="739" spans="1:19">
      <c r="A739" s="26">
        <f t="shared" si="29"/>
        <v>738</v>
      </c>
      <c r="B739" s="83" t="s">
        <v>1738</v>
      </c>
      <c r="C739" s="83" t="s">
        <v>1739</v>
      </c>
      <c r="D739" s="83"/>
      <c r="E739" s="83" t="s">
        <v>513</v>
      </c>
      <c r="F739" s="83" t="s">
        <v>590</v>
      </c>
      <c r="G739" s="83" t="s">
        <v>504</v>
      </c>
      <c r="H739" s="84">
        <v>2019</v>
      </c>
      <c r="I739" s="77">
        <v>0</v>
      </c>
      <c r="J739" s="57">
        <v>245.9</v>
      </c>
      <c r="K739" s="57">
        <v>245.9</v>
      </c>
      <c r="L739" s="57">
        <v>245.9</v>
      </c>
      <c r="M739" s="58">
        <v>245.9</v>
      </c>
      <c r="N739" s="58">
        <v>245.9</v>
      </c>
      <c r="O739" s="58">
        <v>245.9</v>
      </c>
      <c r="P739" s="58">
        <v>245.9</v>
      </c>
      <c r="Q739" s="58">
        <v>245.9</v>
      </c>
      <c r="R739" s="58">
        <v>245.9</v>
      </c>
      <c r="S739" s="58">
        <v>245.9</v>
      </c>
    </row>
    <row r="740" spans="1:19" ht="13">
      <c r="A740" s="26">
        <f t="shared" si="29"/>
        <v>739</v>
      </c>
      <c r="B740" s="79" t="s">
        <v>1349</v>
      </c>
      <c r="C740" s="79"/>
      <c r="D740" s="79"/>
      <c r="E740" s="79"/>
      <c r="F740" s="79"/>
      <c r="G740" s="79"/>
      <c r="H740" s="80"/>
      <c r="I740" s="81">
        <f t="shared" ref="I740:S740" si="30">SUM(I698:I739)</f>
        <v>1460.4</v>
      </c>
      <c r="J740" s="82">
        <f t="shared" si="30"/>
        <v>8286.7999999999993</v>
      </c>
      <c r="K740" s="82">
        <f t="shared" si="30"/>
        <v>9917.1999999999971</v>
      </c>
      <c r="L740" s="82">
        <f t="shared" si="30"/>
        <v>10077.199999999997</v>
      </c>
      <c r="M740" s="56">
        <f t="shared" si="30"/>
        <v>10077.199999999997</v>
      </c>
      <c r="N740" s="56">
        <f t="shared" si="30"/>
        <v>10077.199999999997</v>
      </c>
      <c r="O740" s="56">
        <f t="shared" si="30"/>
        <v>10077.199999999997</v>
      </c>
      <c r="P740" s="56">
        <f t="shared" si="30"/>
        <v>10077.199999999997</v>
      </c>
      <c r="Q740" s="56">
        <f t="shared" si="30"/>
        <v>10077.199999999997</v>
      </c>
      <c r="R740" s="56">
        <f t="shared" si="30"/>
        <v>10077.199999999997</v>
      </c>
      <c r="S740" s="56">
        <f t="shared" si="30"/>
        <v>10077.199999999997</v>
      </c>
    </row>
    <row r="741" spans="1:19" ht="13">
      <c r="A741" s="26">
        <f t="shared" si="29"/>
        <v>740</v>
      </c>
      <c r="B741" s="79"/>
      <c r="C741" s="79"/>
      <c r="D741" s="79"/>
      <c r="E741" s="79"/>
      <c r="F741" s="79"/>
      <c r="G741" s="79"/>
      <c r="H741" s="80"/>
      <c r="I741" s="81"/>
      <c r="J741" s="82"/>
      <c r="K741" s="82"/>
      <c r="L741" s="82"/>
      <c r="M741" s="56"/>
      <c r="N741" s="56"/>
      <c r="O741" s="56"/>
      <c r="P741" s="56"/>
      <c r="Q741" s="56"/>
      <c r="R741" s="56"/>
      <c r="S741" s="56"/>
    </row>
    <row r="742" spans="1:19">
      <c r="A742" s="26">
        <f t="shared" si="29"/>
        <v>741</v>
      </c>
      <c r="B742" s="83" t="s">
        <v>990</v>
      </c>
      <c r="C742" s="83"/>
      <c r="D742" s="83" t="s">
        <v>1350</v>
      </c>
      <c r="E742" s="83"/>
      <c r="F742" s="83"/>
      <c r="G742" s="83"/>
      <c r="H742" s="84"/>
      <c r="I742" s="76">
        <f t="shared" ref="I742:S742" si="31">SUMIF($G$698:$G$739,"&lt;&gt;COASTAL",I$698:I$739)</f>
        <v>1460.4</v>
      </c>
      <c r="J742" s="76">
        <f t="shared" si="31"/>
        <v>7683.8999999999987</v>
      </c>
      <c r="K742" s="76">
        <f t="shared" si="31"/>
        <v>8619.4</v>
      </c>
      <c r="L742" s="76">
        <f t="shared" si="31"/>
        <v>8779.3999999999978</v>
      </c>
      <c r="M742" s="76">
        <f t="shared" si="31"/>
        <v>8779.3999999999978</v>
      </c>
      <c r="N742" s="76">
        <f t="shared" si="31"/>
        <v>8779.3999999999978</v>
      </c>
      <c r="O742" s="76">
        <f t="shared" si="31"/>
        <v>8779.3999999999978</v>
      </c>
      <c r="P742" s="76">
        <f t="shared" si="31"/>
        <v>8779.3999999999978</v>
      </c>
      <c r="Q742" s="76">
        <f t="shared" si="31"/>
        <v>8779.3999999999978</v>
      </c>
      <c r="R742" s="76">
        <f t="shared" si="31"/>
        <v>8779.3999999999978</v>
      </c>
      <c r="S742" s="76">
        <f t="shared" si="31"/>
        <v>8779.3999999999978</v>
      </c>
    </row>
    <row r="743" spans="1:19">
      <c r="A743" s="26">
        <f t="shared" si="29"/>
        <v>742</v>
      </c>
      <c r="B743" s="83" t="s">
        <v>1313</v>
      </c>
      <c r="C743" s="83"/>
      <c r="D743" s="83" t="s">
        <v>1416</v>
      </c>
      <c r="E743" s="83" t="s">
        <v>1315</v>
      </c>
      <c r="F743" s="83"/>
      <c r="G743" s="83"/>
      <c r="H743" s="84"/>
      <c r="I743" s="77">
        <v>20</v>
      </c>
      <c r="J743" s="57">
        <v>20</v>
      </c>
      <c r="K743" s="57">
        <v>20</v>
      </c>
      <c r="L743" s="57">
        <v>20</v>
      </c>
      <c r="M743" s="58">
        <v>20</v>
      </c>
      <c r="N743" s="58">
        <v>20</v>
      </c>
      <c r="O743" s="58">
        <v>20</v>
      </c>
      <c r="P743" s="58">
        <v>20</v>
      </c>
      <c r="Q743" s="58">
        <v>20</v>
      </c>
      <c r="R743" s="58">
        <v>20</v>
      </c>
      <c r="S743" s="58">
        <v>20</v>
      </c>
    </row>
    <row r="744" spans="1:19" ht="13">
      <c r="A744" s="26">
        <f t="shared" si="29"/>
        <v>743</v>
      </c>
      <c r="B744" s="79"/>
      <c r="C744" s="79"/>
      <c r="D744" s="79"/>
      <c r="E744" s="79"/>
      <c r="F744" s="79"/>
      <c r="G744" s="79"/>
      <c r="H744" s="80"/>
      <c r="I744" s="81"/>
      <c r="J744" s="82"/>
      <c r="K744" s="82"/>
      <c r="L744" s="82"/>
      <c r="M744" s="56"/>
      <c r="N744" s="56"/>
      <c r="O744" s="56"/>
      <c r="P744" s="56"/>
      <c r="Q744" s="56"/>
      <c r="R744" s="56"/>
      <c r="S744" s="56"/>
    </row>
    <row r="745" spans="1:19">
      <c r="A745" s="26">
        <f t="shared" si="29"/>
        <v>744</v>
      </c>
      <c r="B745" s="83" t="s">
        <v>1351</v>
      </c>
      <c r="C745" s="83"/>
      <c r="D745" s="83" t="s">
        <v>1352</v>
      </c>
      <c r="E745" s="83"/>
      <c r="F745" s="83"/>
      <c r="G745" s="83"/>
      <c r="H745" s="84"/>
      <c r="I745" s="76">
        <f t="shared" ref="I745:S745" si="32">SUMIF($G$698:$G$739,"=COASTAL",I$698:I$739)</f>
        <v>0</v>
      </c>
      <c r="J745" s="76">
        <f t="shared" si="32"/>
        <v>602.9</v>
      </c>
      <c r="K745" s="76">
        <f t="shared" si="32"/>
        <v>1297.8</v>
      </c>
      <c r="L745" s="76">
        <f t="shared" si="32"/>
        <v>1297.8</v>
      </c>
      <c r="M745" s="76">
        <f t="shared" si="32"/>
        <v>1297.8</v>
      </c>
      <c r="N745" s="76">
        <f t="shared" si="32"/>
        <v>1297.8</v>
      </c>
      <c r="O745" s="76">
        <f t="shared" si="32"/>
        <v>1297.8</v>
      </c>
      <c r="P745" s="76">
        <f t="shared" si="32"/>
        <v>1297.8</v>
      </c>
      <c r="Q745" s="76">
        <f t="shared" si="32"/>
        <v>1297.8</v>
      </c>
      <c r="R745" s="76">
        <f t="shared" si="32"/>
        <v>1297.8</v>
      </c>
      <c r="S745" s="76">
        <f t="shared" si="32"/>
        <v>1297.8</v>
      </c>
    </row>
    <row r="746" spans="1:19">
      <c r="A746" s="26">
        <f t="shared" si="29"/>
        <v>745</v>
      </c>
      <c r="B746" s="83" t="s">
        <v>1319</v>
      </c>
      <c r="C746" s="83"/>
      <c r="D746" s="83" t="s">
        <v>1417</v>
      </c>
      <c r="E746" s="83" t="s">
        <v>1315</v>
      </c>
      <c r="F746" s="83"/>
      <c r="G746" s="83"/>
      <c r="H746" s="84"/>
      <c r="I746" s="77">
        <v>43</v>
      </c>
      <c r="J746" s="57">
        <v>43</v>
      </c>
      <c r="K746" s="57">
        <v>43</v>
      </c>
      <c r="L746" s="57">
        <v>43</v>
      </c>
      <c r="M746" s="58">
        <v>43</v>
      </c>
      <c r="N746" s="58">
        <v>43</v>
      </c>
      <c r="O746" s="58">
        <v>43</v>
      </c>
      <c r="P746" s="58">
        <v>43</v>
      </c>
      <c r="Q746" s="58">
        <v>43</v>
      </c>
      <c r="R746" s="58">
        <v>43</v>
      </c>
      <c r="S746" s="58">
        <v>43</v>
      </c>
    </row>
    <row r="747" spans="1:19" ht="13">
      <c r="A747" s="26">
        <f t="shared" si="29"/>
        <v>746</v>
      </c>
      <c r="B747" s="79"/>
      <c r="C747" s="79"/>
      <c r="D747" s="79"/>
      <c r="E747" s="79"/>
      <c r="F747" s="79"/>
      <c r="G747" s="79"/>
      <c r="H747" s="80"/>
      <c r="I747" s="81"/>
      <c r="J747" s="82"/>
      <c r="K747" s="82"/>
      <c r="L747" s="82"/>
      <c r="M747" s="56"/>
      <c r="N747" s="56"/>
      <c r="O747" s="56"/>
      <c r="P747" s="56"/>
      <c r="Q747" s="56"/>
      <c r="R747" s="56"/>
      <c r="S747" s="56"/>
    </row>
    <row r="748" spans="1:19" ht="13">
      <c r="A748" s="26">
        <f t="shared" si="29"/>
        <v>747</v>
      </c>
      <c r="B748" s="79" t="s">
        <v>1353</v>
      </c>
      <c r="C748" s="79"/>
      <c r="D748" s="79"/>
      <c r="E748" s="79"/>
      <c r="F748" s="79"/>
      <c r="G748" s="79"/>
      <c r="H748" s="80"/>
      <c r="I748" s="81"/>
      <c r="J748" s="82"/>
      <c r="K748" s="82"/>
      <c r="L748" s="82"/>
      <c r="M748" s="56"/>
      <c r="N748" s="56"/>
      <c r="O748" s="56"/>
      <c r="P748" s="56"/>
      <c r="Q748" s="56"/>
      <c r="R748" s="56"/>
      <c r="S748" s="56"/>
    </row>
    <row r="749" spans="1:19">
      <c r="A749" s="26">
        <f t="shared" si="29"/>
        <v>748</v>
      </c>
      <c r="B749" s="83" t="s">
        <v>1796</v>
      </c>
      <c r="C749" s="83" t="s">
        <v>1361</v>
      </c>
      <c r="D749" s="83"/>
      <c r="E749" s="83" t="s">
        <v>1084</v>
      </c>
      <c r="F749" s="83" t="s">
        <v>593</v>
      </c>
      <c r="G749" s="83" t="s">
        <v>504</v>
      </c>
      <c r="H749" s="84">
        <v>2018</v>
      </c>
      <c r="I749" s="77">
        <v>30</v>
      </c>
      <c r="J749" s="77">
        <v>30</v>
      </c>
      <c r="K749" s="77">
        <v>30</v>
      </c>
      <c r="L749" s="77">
        <v>30</v>
      </c>
      <c r="M749" s="77">
        <v>30</v>
      </c>
      <c r="N749" s="77">
        <v>30</v>
      </c>
      <c r="O749" s="77">
        <v>30</v>
      </c>
      <c r="P749" s="77">
        <v>30</v>
      </c>
      <c r="Q749" s="77">
        <v>30</v>
      </c>
      <c r="R749" s="77">
        <v>30</v>
      </c>
      <c r="S749" s="77">
        <v>30</v>
      </c>
    </row>
    <row r="750" spans="1:19">
      <c r="A750" s="26">
        <f t="shared" si="29"/>
        <v>749</v>
      </c>
      <c r="B750" s="83" t="s">
        <v>1740</v>
      </c>
      <c r="C750" s="83" t="s">
        <v>1362</v>
      </c>
      <c r="D750" s="83"/>
      <c r="E750" s="83" t="s">
        <v>641</v>
      </c>
      <c r="F750" s="83" t="s">
        <v>593</v>
      </c>
      <c r="G750" s="83" t="s">
        <v>504</v>
      </c>
      <c r="H750" s="84">
        <v>2018</v>
      </c>
      <c r="I750" s="77">
        <v>180</v>
      </c>
      <c r="J750" s="57">
        <v>180</v>
      </c>
      <c r="K750" s="57">
        <v>180</v>
      </c>
      <c r="L750" s="57">
        <v>180</v>
      </c>
      <c r="M750" s="58">
        <v>180</v>
      </c>
      <c r="N750" s="58">
        <v>180</v>
      </c>
      <c r="O750" s="58">
        <v>180</v>
      </c>
      <c r="P750" s="58">
        <v>180</v>
      </c>
      <c r="Q750" s="58">
        <v>180</v>
      </c>
      <c r="R750" s="58">
        <v>180</v>
      </c>
      <c r="S750" s="58">
        <v>180</v>
      </c>
    </row>
    <row r="751" spans="1:19">
      <c r="A751" s="26">
        <f t="shared" si="29"/>
        <v>750</v>
      </c>
      <c r="B751" s="83" t="s">
        <v>1354</v>
      </c>
      <c r="C751" s="83" t="s">
        <v>1355</v>
      </c>
      <c r="D751" s="83"/>
      <c r="E751" s="83" t="s">
        <v>611</v>
      </c>
      <c r="F751" s="83" t="s">
        <v>593</v>
      </c>
      <c r="G751" s="83" t="s">
        <v>504</v>
      </c>
      <c r="H751" s="84">
        <v>2018</v>
      </c>
      <c r="I751" s="77">
        <v>7.4</v>
      </c>
      <c r="J751" s="57">
        <v>7.4</v>
      </c>
      <c r="K751" s="57">
        <v>7.4</v>
      </c>
      <c r="L751" s="57">
        <v>7.4</v>
      </c>
      <c r="M751" s="58">
        <v>7.4</v>
      </c>
      <c r="N751" s="58">
        <v>7.4</v>
      </c>
      <c r="O751" s="58">
        <v>7.4</v>
      </c>
      <c r="P751" s="58">
        <v>7.4</v>
      </c>
      <c r="Q751" s="58">
        <v>7.4</v>
      </c>
      <c r="R751" s="58">
        <v>7.4</v>
      </c>
      <c r="S751" s="58">
        <v>7.4</v>
      </c>
    </row>
    <row r="752" spans="1:19">
      <c r="A752" s="26">
        <f t="shared" si="29"/>
        <v>751</v>
      </c>
      <c r="B752" s="83" t="s">
        <v>1741</v>
      </c>
      <c r="C752" s="83" t="s">
        <v>1482</v>
      </c>
      <c r="D752" s="83"/>
      <c r="E752" s="83" t="s">
        <v>1041</v>
      </c>
      <c r="F752" s="83" t="s">
        <v>593</v>
      </c>
      <c r="G752" s="83" t="s">
        <v>504</v>
      </c>
      <c r="H752" s="84">
        <v>2018</v>
      </c>
      <c r="I752" s="77">
        <v>0</v>
      </c>
      <c r="J752" s="57">
        <v>50</v>
      </c>
      <c r="K752" s="57">
        <v>50</v>
      </c>
      <c r="L752" s="57">
        <v>50</v>
      </c>
      <c r="M752" s="58">
        <v>50</v>
      </c>
      <c r="N752" s="58">
        <v>50</v>
      </c>
      <c r="O752" s="58">
        <v>50</v>
      </c>
      <c r="P752" s="58">
        <v>50</v>
      </c>
      <c r="Q752" s="58">
        <v>50</v>
      </c>
      <c r="R752" s="58">
        <v>50</v>
      </c>
      <c r="S752" s="58">
        <v>50</v>
      </c>
    </row>
    <row r="753" spans="1:19">
      <c r="A753" s="26">
        <f t="shared" si="29"/>
        <v>752</v>
      </c>
      <c r="B753" s="83" t="s">
        <v>1742</v>
      </c>
      <c r="C753" s="83" t="s">
        <v>1358</v>
      </c>
      <c r="D753" s="83"/>
      <c r="E753" s="83" t="s">
        <v>597</v>
      </c>
      <c r="F753" s="83" t="s">
        <v>593</v>
      </c>
      <c r="G753" s="83" t="s">
        <v>610</v>
      </c>
      <c r="H753" s="84">
        <v>2019</v>
      </c>
      <c r="I753" s="77">
        <v>0</v>
      </c>
      <c r="J753" s="57">
        <v>201</v>
      </c>
      <c r="K753" s="57">
        <v>201</v>
      </c>
      <c r="L753" s="57">
        <v>201</v>
      </c>
      <c r="M753" s="58">
        <v>201</v>
      </c>
      <c r="N753" s="58">
        <v>201</v>
      </c>
      <c r="O753" s="58">
        <v>201</v>
      </c>
      <c r="P753" s="58">
        <v>201</v>
      </c>
      <c r="Q753" s="58">
        <v>201</v>
      </c>
      <c r="R753" s="58">
        <v>201</v>
      </c>
      <c r="S753" s="58">
        <v>201</v>
      </c>
    </row>
    <row r="754" spans="1:19">
      <c r="A754" s="26">
        <f t="shared" si="29"/>
        <v>753</v>
      </c>
      <c r="B754" s="83" t="s">
        <v>1359</v>
      </c>
      <c r="C754" s="83" t="s">
        <v>1360</v>
      </c>
      <c r="D754" s="83"/>
      <c r="E754" s="83" t="s">
        <v>611</v>
      </c>
      <c r="F754" s="83" t="s">
        <v>593</v>
      </c>
      <c r="G754" s="83" t="s">
        <v>504</v>
      </c>
      <c r="H754" s="84">
        <v>2019</v>
      </c>
      <c r="I754" s="77">
        <v>0</v>
      </c>
      <c r="J754" s="57">
        <v>108</v>
      </c>
      <c r="K754" s="57">
        <v>108</v>
      </c>
      <c r="L754" s="57">
        <v>108</v>
      </c>
      <c r="M754" s="58">
        <v>108</v>
      </c>
      <c r="N754" s="58">
        <v>108</v>
      </c>
      <c r="O754" s="58">
        <v>108</v>
      </c>
      <c r="P754" s="58">
        <v>108</v>
      </c>
      <c r="Q754" s="58">
        <v>108</v>
      </c>
      <c r="R754" s="58">
        <v>108</v>
      </c>
      <c r="S754" s="58">
        <v>108</v>
      </c>
    </row>
    <row r="755" spans="1:19">
      <c r="A755" s="26">
        <f t="shared" si="29"/>
        <v>754</v>
      </c>
      <c r="B755" s="83" t="s">
        <v>1743</v>
      </c>
      <c r="C755" s="83" t="s">
        <v>1744</v>
      </c>
      <c r="D755" s="83"/>
      <c r="E755" s="83" t="s">
        <v>592</v>
      </c>
      <c r="F755" s="83" t="s">
        <v>593</v>
      </c>
      <c r="G755" s="83" t="s">
        <v>503</v>
      </c>
      <c r="H755" s="84">
        <v>2019</v>
      </c>
      <c r="I755" s="77">
        <v>0</v>
      </c>
      <c r="J755" s="57">
        <v>144</v>
      </c>
      <c r="K755" s="57">
        <v>144</v>
      </c>
      <c r="L755" s="57">
        <v>144</v>
      </c>
      <c r="M755" s="58">
        <v>144</v>
      </c>
      <c r="N755" s="58">
        <v>144</v>
      </c>
      <c r="O755" s="58">
        <v>144</v>
      </c>
      <c r="P755" s="58">
        <v>144</v>
      </c>
      <c r="Q755" s="58">
        <v>144</v>
      </c>
      <c r="R755" s="58">
        <v>144</v>
      </c>
      <c r="S755" s="58">
        <v>144</v>
      </c>
    </row>
    <row r="756" spans="1:19">
      <c r="A756" s="26">
        <f t="shared" si="29"/>
        <v>755</v>
      </c>
      <c r="B756" s="83" t="s">
        <v>1797</v>
      </c>
      <c r="C756" s="83" t="s">
        <v>1798</v>
      </c>
      <c r="D756" s="83"/>
      <c r="E756" s="83" t="s">
        <v>1799</v>
      </c>
      <c r="F756" s="83" t="s">
        <v>593</v>
      </c>
      <c r="G756" s="83" t="s">
        <v>504</v>
      </c>
      <c r="H756" s="84">
        <v>2019</v>
      </c>
      <c r="I756" s="77">
        <v>0</v>
      </c>
      <c r="J756" s="57">
        <v>300</v>
      </c>
      <c r="K756" s="57">
        <v>300</v>
      </c>
      <c r="L756" s="57">
        <v>300</v>
      </c>
      <c r="M756" s="58">
        <v>300</v>
      </c>
      <c r="N756" s="58">
        <v>300</v>
      </c>
      <c r="O756" s="58">
        <v>300</v>
      </c>
      <c r="P756" s="58">
        <v>300</v>
      </c>
      <c r="Q756" s="58">
        <v>300</v>
      </c>
      <c r="R756" s="58">
        <v>300</v>
      </c>
      <c r="S756" s="58">
        <v>300</v>
      </c>
    </row>
    <row r="757" spans="1:19">
      <c r="A757" s="26">
        <f t="shared" si="29"/>
        <v>756</v>
      </c>
      <c r="B757" s="83" t="s">
        <v>1745</v>
      </c>
      <c r="C757" s="83" t="s">
        <v>1746</v>
      </c>
      <c r="D757" s="83"/>
      <c r="E757" s="83" t="s">
        <v>1050</v>
      </c>
      <c r="F757" s="83" t="s">
        <v>593</v>
      </c>
      <c r="G757" s="83" t="s">
        <v>504</v>
      </c>
      <c r="H757" s="84">
        <v>2019</v>
      </c>
      <c r="I757" s="77">
        <v>0</v>
      </c>
      <c r="J757" s="57">
        <v>0</v>
      </c>
      <c r="K757" s="57">
        <v>150</v>
      </c>
      <c r="L757" s="57">
        <v>150</v>
      </c>
      <c r="M757" s="58">
        <v>150</v>
      </c>
      <c r="N757" s="58">
        <v>150</v>
      </c>
      <c r="O757" s="58">
        <v>150</v>
      </c>
      <c r="P757" s="58">
        <v>150</v>
      </c>
      <c r="Q757" s="58">
        <v>150</v>
      </c>
      <c r="R757" s="58">
        <v>150</v>
      </c>
      <c r="S757" s="58">
        <v>150</v>
      </c>
    </row>
    <row r="758" spans="1:19">
      <c r="A758" s="26">
        <f t="shared" si="29"/>
        <v>757</v>
      </c>
      <c r="B758" s="83" t="s">
        <v>1483</v>
      </c>
      <c r="C758" s="83" t="s">
        <v>1484</v>
      </c>
      <c r="D758" s="83"/>
      <c r="E758" s="83" t="s">
        <v>611</v>
      </c>
      <c r="F758" s="83" t="s">
        <v>593</v>
      </c>
      <c r="G758" s="83" t="s">
        <v>504</v>
      </c>
      <c r="H758" s="84">
        <v>2019</v>
      </c>
      <c r="I758" s="77">
        <v>0</v>
      </c>
      <c r="J758" s="57">
        <v>0</v>
      </c>
      <c r="K758" s="57">
        <v>100</v>
      </c>
      <c r="L758" s="57">
        <v>100</v>
      </c>
      <c r="M758" s="58">
        <v>100</v>
      </c>
      <c r="N758" s="58">
        <v>100</v>
      </c>
      <c r="O758" s="58">
        <v>100</v>
      </c>
      <c r="P758" s="58">
        <v>100</v>
      </c>
      <c r="Q758" s="58">
        <v>100</v>
      </c>
      <c r="R758" s="58">
        <v>100</v>
      </c>
      <c r="S758" s="58">
        <v>100</v>
      </c>
    </row>
    <row r="759" spans="1:19">
      <c r="A759" s="26">
        <f t="shared" si="29"/>
        <v>758</v>
      </c>
      <c r="B759" s="83" t="s">
        <v>1485</v>
      </c>
      <c r="C759" s="83" t="s">
        <v>1486</v>
      </c>
      <c r="D759" s="83"/>
      <c r="E759" s="83" t="s">
        <v>611</v>
      </c>
      <c r="F759" s="83" t="s">
        <v>593</v>
      </c>
      <c r="G759" s="83" t="s">
        <v>504</v>
      </c>
      <c r="H759" s="84">
        <v>2019</v>
      </c>
      <c r="I759" s="77">
        <v>0</v>
      </c>
      <c r="J759" s="57">
        <v>0</v>
      </c>
      <c r="K759" s="57">
        <v>100</v>
      </c>
      <c r="L759" s="57">
        <v>100</v>
      </c>
      <c r="M759" s="58">
        <v>100</v>
      </c>
      <c r="N759" s="58">
        <v>100</v>
      </c>
      <c r="O759" s="58">
        <v>100</v>
      </c>
      <c r="P759" s="58">
        <v>100</v>
      </c>
      <c r="Q759" s="58">
        <v>100</v>
      </c>
      <c r="R759" s="58">
        <v>100</v>
      </c>
      <c r="S759" s="58">
        <v>100</v>
      </c>
    </row>
    <row r="760" spans="1:19">
      <c r="A760" s="26">
        <f t="shared" si="29"/>
        <v>759</v>
      </c>
      <c r="B760" s="83" t="s">
        <v>1487</v>
      </c>
      <c r="C760" s="83" t="s">
        <v>1488</v>
      </c>
      <c r="D760" s="83"/>
      <c r="E760" s="83" t="s">
        <v>611</v>
      </c>
      <c r="F760" s="83" t="s">
        <v>593</v>
      </c>
      <c r="G760" s="83" t="s">
        <v>504</v>
      </c>
      <c r="H760" s="84">
        <v>2019</v>
      </c>
      <c r="I760" s="77">
        <v>0</v>
      </c>
      <c r="J760" s="57">
        <v>0</v>
      </c>
      <c r="K760" s="57">
        <v>100</v>
      </c>
      <c r="L760" s="57">
        <v>100</v>
      </c>
      <c r="M760" s="58">
        <v>100</v>
      </c>
      <c r="N760" s="58">
        <v>100</v>
      </c>
      <c r="O760" s="58">
        <v>100</v>
      </c>
      <c r="P760" s="58">
        <v>100</v>
      </c>
      <c r="Q760" s="58">
        <v>100</v>
      </c>
      <c r="R760" s="58">
        <v>100</v>
      </c>
      <c r="S760" s="58">
        <v>100</v>
      </c>
    </row>
    <row r="761" spans="1:19">
      <c r="A761" s="26">
        <f t="shared" si="29"/>
        <v>760</v>
      </c>
      <c r="B761" s="83" t="s">
        <v>1489</v>
      </c>
      <c r="C761" s="83" t="s">
        <v>1490</v>
      </c>
      <c r="D761" s="83"/>
      <c r="E761" s="83" t="s">
        <v>611</v>
      </c>
      <c r="F761" s="83" t="s">
        <v>593</v>
      </c>
      <c r="G761" s="83" t="s">
        <v>504</v>
      </c>
      <c r="H761" s="84">
        <v>2020</v>
      </c>
      <c r="I761" s="77">
        <v>0</v>
      </c>
      <c r="J761" s="57">
        <v>0</v>
      </c>
      <c r="K761" s="57">
        <v>0</v>
      </c>
      <c r="L761" s="57">
        <v>100</v>
      </c>
      <c r="M761" s="58">
        <v>100</v>
      </c>
      <c r="N761" s="58">
        <v>100</v>
      </c>
      <c r="O761" s="58">
        <v>100</v>
      </c>
      <c r="P761" s="58">
        <v>100</v>
      </c>
      <c r="Q761" s="58">
        <v>100</v>
      </c>
      <c r="R761" s="58">
        <v>100</v>
      </c>
      <c r="S761" s="58">
        <v>100</v>
      </c>
    </row>
    <row r="762" spans="1:19">
      <c r="A762" s="26">
        <f t="shared" si="29"/>
        <v>761</v>
      </c>
      <c r="B762" s="83" t="s">
        <v>1576</v>
      </c>
      <c r="C762" s="83" t="s">
        <v>1577</v>
      </c>
      <c r="D762" s="83"/>
      <c r="E762" s="83" t="s">
        <v>611</v>
      </c>
      <c r="F762" s="83" t="s">
        <v>593</v>
      </c>
      <c r="G762" s="83" t="s">
        <v>504</v>
      </c>
      <c r="H762" s="84">
        <v>2020</v>
      </c>
      <c r="I762" s="77">
        <v>0</v>
      </c>
      <c r="J762" s="57">
        <v>0</v>
      </c>
      <c r="K762" s="57">
        <v>0</v>
      </c>
      <c r="L762" s="57">
        <v>100</v>
      </c>
      <c r="M762" s="58">
        <v>100</v>
      </c>
      <c r="N762" s="58">
        <v>100</v>
      </c>
      <c r="O762" s="58">
        <v>100</v>
      </c>
      <c r="P762" s="58">
        <v>100</v>
      </c>
      <c r="Q762" s="58">
        <v>100</v>
      </c>
      <c r="R762" s="58">
        <v>100</v>
      </c>
      <c r="S762" s="58">
        <v>100</v>
      </c>
    </row>
    <row r="763" spans="1:19">
      <c r="A763" s="26">
        <f t="shared" si="29"/>
        <v>762</v>
      </c>
      <c r="B763" s="83" t="s">
        <v>1806</v>
      </c>
      <c r="C763" s="83" t="s">
        <v>1040</v>
      </c>
      <c r="D763" s="83"/>
      <c r="E763" s="83" t="s">
        <v>611</v>
      </c>
      <c r="F763" s="83" t="s">
        <v>593</v>
      </c>
      <c r="G763" s="83" t="s">
        <v>504</v>
      </c>
      <c r="H763" s="84">
        <v>2018</v>
      </c>
      <c r="I763" s="77">
        <v>150</v>
      </c>
      <c r="J763" s="57">
        <v>150</v>
      </c>
      <c r="K763" s="57">
        <v>150</v>
      </c>
      <c r="L763" s="57">
        <v>150</v>
      </c>
      <c r="M763" s="58">
        <v>150</v>
      </c>
      <c r="N763" s="58">
        <v>150</v>
      </c>
      <c r="O763" s="58">
        <v>150</v>
      </c>
      <c r="P763" s="58">
        <v>150</v>
      </c>
      <c r="Q763" s="58">
        <v>150</v>
      </c>
      <c r="R763" s="58">
        <v>150</v>
      </c>
      <c r="S763" s="58">
        <v>150</v>
      </c>
    </row>
    <row r="764" spans="1:19">
      <c r="A764" s="26">
        <f t="shared" si="29"/>
        <v>763</v>
      </c>
      <c r="B764" s="83" t="s">
        <v>1364</v>
      </c>
      <c r="C764" s="83" t="s">
        <v>1365</v>
      </c>
      <c r="D764" s="83"/>
      <c r="E764" s="83" t="s">
        <v>1366</v>
      </c>
      <c r="F764" s="83" t="s">
        <v>593</v>
      </c>
      <c r="G764" s="83" t="s">
        <v>504</v>
      </c>
      <c r="H764" s="84">
        <v>2018</v>
      </c>
      <c r="I764" s="77">
        <v>50</v>
      </c>
      <c r="J764" s="57">
        <v>50</v>
      </c>
      <c r="K764" s="57">
        <v>50</v>
      </c>
      <c r="L764" s="57">
        <v>50</v>
      </c>
      <c r="M764" s="58">
        <v>50</v>
      </c>
      <c r="N764" s="58">
        <v>50</v>
      </c>
      <c r="O764" s="58">
        <v>50</v>
      </c>
      <c r="P764" s="58">
        <v>50</v>
      </c>
      <c r="Q764" s="58">
        <v>50</v>
      </c>
      <c r="R764" s="58">
        <v>50</v>
      </c>
      <c r="S764" s="58">
        <v>50</v>
      </c>
    </row>
    <row r="765" spans="1:19">
      <c r="A765" s="26">
        <f t="shared" si="29"/>
        <v>764</v>
      </c>
      <c r="B765" s="83" t="s">
        <v>1423</v>
      </c>
      <c r="C765" s="83" t="s">
        <v>1418</v>
      </c>
      <c r="D765" s="83"/>
      <c r="E765" s="83" t="s">
        <v>641</v>
      </c>
      <c r="F765" s="83" t="s">
        <v>593</v>
      </c>
      <c r="G765" s="83" t="s">
        <v>504</v>
      </c>
      <c r="H765" s="84">
        <v>2019</v>
      </c>
      <c r="I765" s="77">
        <v>0</v>
      </c>
      <c r="J765" s="57">
        <v>102</v>
      </c>
      <c r="K765" s="57">
        <v>102</v>
      </c>
      <c r="L765" s="57">
        <v>102</v>
      </c>
      <c r="M765" s="58">
        <v>102</v>
      </c>
      <c r="N765" s="58">
        <v>102</v>
      </c>
      <c r="O765" s="58">
        <v>102</v>
      </c>
      <c r="P765" s="58">
        <v>102</v>
      </c>
      <c r="Q765" s="58">
        <v>102</v>
      </c>
      <c r="R765" s="58">
        <v>102</v>
      </c>
      <c r="S765" s="58">
        <v>102</v>
      </c>
    </row>
    <row r="766" spans="1:19">
      <c r="A766" s="26">
        <f t="shared" si="29"/>
        <v>765</v>
      </c>
      <c r="B766" s="83" t="s">
        <v>1747</v>
      </c>
      <c r="C766" s="83" t="s">
        <v>1748</v>
      </c>
      <c r="D766" s="83"/>
      <c r="E766" s="83" t="s">
        <v>611</v>
      </c>
      <c r="F766" s="83" t="s">
        <v>593</v>
      </c>
      <c r="G766" s="83" t="s">
        <v>504</v>
      </c>
      <c r="H766" s="84">
        <v>2018</v>
      </c>
      <c r="I766" s="77">
        <v>0</v>
      </c>
      <c r="J766" s="57">
        <v>182</v>
      </c>
      <c r="K766" s="57">
        <v>182</v>
      </c>
      <c r="L766" s="57">
        <v>182</v>
      </c>
      <c r="M766" s="58">
        <v>182</v>
      </c>
      <c r="N766" s="58">
        <v>182</v>
      </c>
      <c r="O766" s="58">
        <v>182</v>
      </c>
      <c r="P766" s="58">
        <v>182</v>
      </c>
      <c r="Q766" s="58">
        <v>182</v>
      </c>
      <c r="R766" s="58">
        <v>182</v>
      </c>
      <c r="S766" s="58">
        <v>182</v>
      </c>
    </row>
    <row r="767" spans="1:19">
      <c r="A767" s="26">
        <f t="shared" si="29"/>
        <v>766</v>
      </c>
      <c r="B767" s="83" t="s">
        <v>1578</v>
      </c>
      <c r="C767" s="83" t="s">
        <v>1579</v>
      </c>
      <c r="D767" s="83"/>
      <c r="E767" s="83" t="s">
        <v>1580</v>
      </c>
      <c r="F767" s="83" t="s">
        <v>593</v>
      </c>
      <c r="G767" s="83" t="s">
        <v>504</v>
      </c>
      <c r="H767" s="84">
        <v>2019</v>
      </c>
      <c r="I767" s="77">
        <v>0</v>
      </c>
      <c r="J767" s="57">
        <v>0</v>
      </c>
      <c r="K767" s="57">
        <v>100</v>
      </c>
      <c r="L767" s="57">
        <v>100</v>
      </c>
      <c r="M767" s="58">
        <v>100</v>
      </c>
      <c r="N767" s="58">
        <v>100</v>
      </c>
      <c r="O767" s="58">
        <v>100</v>
      </c>
      <c r="P767" s="58">
        <v>100</v>
      </c>
      <c r="Q767" s="58">
        <v>100</v>
      </c>
      <c r="R767" s="58">
        <v>100</v>
      </c>
      <c r="S767" s="58">
        <v>100</v>
      </c>
    </row>
    <row r="768" spans="1:19" ht="13">
      <c r="A768" s="26">
        <f t="shared" si="29"/>
        <v>767</v>
      </c>
      <c r="B768" s="79" t="s">
        <v>1367</v>
      </c>
      <c r="C768" s="79"/>
      <c r="D768" s="79"/>
      <c r="E768" s="79"/>
      <c r="F768" s="79"/>
      <c r="G768" s="79"/>
      <c r="H768" s="80"/>
      <c r="I768" s="81">
        <f t="shared" ref="I768:R768" si="33">SUM(I749:I767)</f>
        <v>417.4</v>
      </c>
      <c r="J768" s="82">
        <f t="shared" si="33"/>
        <v>1504.4</v>
      </c>
      <c r="K768" s="82">
        <f t="shared" si="33"/>
        <v>2054.4</v>
      </c>
      <c r="L768" s="82">
        <f t="shared" si="33"/>
        <v>2254.4</v>
      </c>
      <c r="M768" s="56">
        <f t="shared" si="33"/>
        <v>2254.4</v>
      </c>
      <c r="N768" s="56">
        <f t="shared" si="33"/>
        <v>2254.4</v>
      </c>
      <c r="O768" s="56">
        <f t="shared" si="33"/>
        <v>2254.4</v>
      </c>
      <c r="P768" s="56">
        <f t="shared" si="33"/>
        <v>2254.4</v>
      </c>
      <c r="Q768" s="56">
        <f t="shared" si="33"/>
        <v>2254.4</v>
      </c>
      <c r="R768" s="56">
        <f t="shared" si="33"/>
        <v>2254.4</v>
      </c>
      <c r="S768" s="56">
        <f t="shared" ref="S768" si="34">SUM(S749:S767)</f>
        <v>2254.4</v>
      </c>
    </row>
    <row r="769" spans="1:19">
      <c r="A769" s="26">
        <f t="shared" si="29"/>
        <v>768</v>
      </c>
      <c r="B769" s="83" t="s">
        <v>1330</v>
      </c>
      <c r="C769" s="83"/>
      <c r="D769" s="83" t="s">
        <v>1419</v>
      </c>
      <c r="E769" s="83" t="s">
        <v>1315</v>
      </c>
      <c r="F769" s="83"/>
      <c r="G769" s="83"/>
      <c r="H769" s="84"/>
      <c r="I769" s="77">
        <v>12</v>
      </c>
      <c r="J769" s="57">
        <v>12</v>
      </c>
      <c r="K769" s="57">
        <v>12</v>
      </c>
      <c r="L769" s="57">
        <v>12</v>
      </c>
      <c r="M769" s="58">
        <v>12</v>
      </c>
      <c r="N769" s="58">
        <v>12</v>
      </c>
      <c r="O769" s="58">
        <v>12</v>
      </c>
      <c r="P769" s="58">
        <v>12</v>
      </c>
      <c r="Q769" s="58">
        <v>12</v>
      </c>
      <c r="R769" s="58">
        <v>12</v>
      </c>
      <c r="S769" s="58">
        <v>12</v>
      </c>
    </row>
    <row r="770" spans="1:19" ht="13">
      <c r="A770" s="26">
        <f t="shared" si="29"/>
        <v>769</v>
      </c>
      <c r="B770" s="79"/>
      <c r="C770" s="79"/>
      <c r="D770" s="79"/>
      <c r="E770" s="79"/>
      <c r="F770" s="79"/>
      <c r="G770" s="79"/>
      <c r="H770" s="80"/>
      <c r="I770" s="81"/>
      <c r="J770" s="82"/>
      <c r="K770" s="82"/>
      <c r="L770" s="82"/>
      <c r="M770" s="56"/>
      <c r="N770" s="56"/>
      <c r="O770" s="56"/>
      <c r="P770" s="56"/>
      <c r="Q770" s="56"/>
      <c r="R770" s="56"/>
      <c r="S770" s="56"/>
    </row>
    <row r="771" spans="1:19" ht="13">
      <c r="A771" s="26">
        <f t="shared" si="29"/>
        <v>770</v>
      </c>
      <c r="B771" s="79" t="s">
        <v>1749</v>
      </c>
      <c r="C771" s="79"/>
      <c r="D771" s="79"/>
      <c r="E771" s="79"/>
      <c r="F771" s="79"/>
      <c r="G771" s="79"/>
      <c r="H771" s="80"/>
      <c r="I771" s="81"/>
      <c r="J771" s="82"/>
      <c r="K771" s="82"/>
      <c r="L771" s="82"/>
      <c r="M771" s="56"/>
      <c r="N771" s="56"/>
      <c r="O771" s="56"/>
      <c r="P771" s="56"/>
      <c r="Q771" s="56"/>
      <c r="R771" s="56"/>
      <c r="S771" s="56"/>
    </row>
    <row r="772" spans="1:19">
      <c r="A772" s="26">
        <f t="shared" si="29"/>
        <v>771</v>
      </c>
      <c r="B772" s="83" t="s">
        <v>1750</v>
      </c>
      <c r="C772" s="83"/>
      <c r="D772" s="83"/>
      <c r="E772" s="83"/>
      <c r="F772" s="83"/>
      <c r="G772" s="83"/>
      <c r="H772" s="84"/>
      <c r="I772" s="77"/>
      <c r="M772" s="58"/>
    </row>
    <row r="773" spans="1:19" ht="13">
      <c r="A773" s="26">
        <f t="shared" si="29"/>
        <v>772</v>
      </c>
      <c r="B773" s="79" t="s">
        <v>1751</v>
      </c>
      <c r="C773" s="79"/>
      <c r="D773" s="79"/>
      <c r="E773" s="79"/>
      <c r="F773" s="79"/>
      <c r="G773" s="79"/>
      <c r="H773" s="80"/>
      <c r="I773" s="81">
        <f t="shared" ref="I773:R773" si="35">SUM(I772:I772)</f>
        <v>0</v>
      </c>
      <c r="J773" s="82">
        <f t="shared" si="35"/>
        <v>0</v>
      </c>
      <c r="K773" s="82">
        <f t="shared" si="35"/>
        <v>0</v>
      </c>
      <c r="L773" s="82">
        <f t="shared" si="35"/>
        <v>0</v>
      </c>
      <c r="M773" s="56">
        <f t="shared" si="35"/>
        <v>0</v>
      </c>
      <c r="N773" s="56">
        <f t="shared" si="35"/>
        <v>0</v>
      </c>
      <c r="O773" s="56">
        <f t="shared" si="35"/>
        <v>0</v>
      </c>
      <c r="P773" s="56">
        <f t="shared" si="35"/>
        <v>0</v>
      </c>
      <c r="Q773" s="56">
        <f t="shared" si="35"/>
        <v>0</v>
      </c>
      <c r="R773" s="56">
        <f t="shared" si="35"/>
        <v>0</v>
      </c>
      <c r="S773" s="56">
        <f t="shared" ref="S773" si="36">SUM(S772:S772)</f>
        <v>0</v>
      </c>
    </row>
    <row r="774" spans="1:19" ht="13">
      <c r="A774" s="26">
        <f t="shared" si="29"/>
        <v>773</v>
      </c>
      <c r="B774" s="79"/>
      <c r="C774" s="79"/>
      <c r="D774" s="79"/>
      <c r="E774" s="79"/>
      <c r="F774" s="79"/>
      <c r="G774" s="79"/>
      <c r="H774" s="80"/>
      <c r="I774" s="81"/>
      <c r="J774" s="82"/>
      <c r="K774" s="82"/>
      <c r="L774" s="82"/>
      <c r="M774" s="56"/>
      <c r="N774" s="56"/>
      <c r="O774" s="56"/>
      <c r="P774" s="56"/>
      <c r="Q774" s="56"/>
      <c r="R774" s="56"/>
      <c r="S774" s="56"/>
    </row>
    <row r="775" spans="1:19" ht="13">
      <c r="A775" s="26">
        <f t="shared" si="29"/>
        <v>774</v>
      </c>
      <c r="B775" s="79" t="s">
        <v>1111</v>
      </c>
      <c r="C775" s="79"/>
      <c r="D775" s="79"/>
      <c r="E775" s="79"/>
      <c r="F775" s="79"/>
      <c r="G775" s="79"/>
      <c r="H775" s="80"/>
      <c r="I775" s="81"/>
      <c r="J775" s="82"/>
      <c r="K775" s="82"/>
      <c r="L775" s="82"/>
      <c r="M775" s="56"/>
      <c r="N775" s="56"/>
      <c r="O775" s="56"/>
      <c r="P775" s="56"/>
      <c r="Q775" s="56"/>
      <c r="R775" s="56"/>
      <c r="S775" s="56"/>
    </row>
    <row r="776" spans="1:19">
      <c r="A776" s="26">
        <f t="shared" si="29"/>
        <v>775</v>
      </c>
      <c r="B776" s="83" t="s">
        <v>1368</v>
      </c>
      <c r="C776" s="83"/>
      <c r="D776" s="83" t="s">
        <v>1005</v>
      </c>
      <c r="E776" s="83" t="s">
        <v>537</v>
      </c>
      <c r="F776" s="83" t="s">
        <v>615</v>
      </c>
      <c r="G776" s="83" t="s">
        <v>503</v>
      </c>
      <c r="H776" s="84">
        <v>1977</v>
      </c>
      <c r="I776" s="77">
        <v>430</v>
      </c>
      <c r="J776" s="57">
        <v>430</v>
      </c>
      <c r="K776" s="57">
        <v>430</v>
      </c>
      <c r="L776" s="57">
        <v>430</v>
      </c>
      <c r="M776" s="58">
        <v>430</v>
      </c>
      <c r="N776" s="58">
        <v>430</v>
      </c>
      <c r="O776" s="58">
        <v>430</v>
      </c>
      <c r="P776" s="58">
        <v>430</v>
      </c>
      <c r="Q776" s="58">
        <v>430</v>
      </c>
      <c r="R776" s="58">
        <v>430</v>
      </c>
      <c r="S776" s="58">
        <v>430</v>
      </c>
    </row>
    <row r="777" spans="1:19">
      <c r="A777" s="26">
        <f t="shared" si="29"/>
        <v>776</v>
      </c>
      <c r="B777" s="83" t="s">
        <v>1369</v>
      </c>
      <c r="C777" s="83"/>
      <c r="D777" s="83" t="s">
        <v>1006</v>
      </c>
      <c r="E777" s="83" t="s">
        <v>537</v>
      </c>
      <c r="F777" s="83" t="s">
        <v>615</v>
      </c>
      <c r="G777" s="83" t="s">
        <v>503</v>
      </c>
      <c r="H777" s="84">
        <v>1978</v>
      </c>
      <c r="I777" s="77">
        <v>420</v>
      </c>
      <c r="J777" s="57">
        <v>420</v>
      </c>
      <c r="K777" s="57">
        <v>420</v>
      </c>
      <c r="L777" s="57">
        <v>420</v>
      </c>
      <c r="M777" s="58">
        <v>420</v>
      </c>
      <c r="N777" s="58">
        <v>420</v>
      </c>
      <c r="O777" s="58">
        <v>420</v>
      </c>
      <c r="P777" s="58">
        <v>420</v>
      </c>
      <c r="Q777" s="58">
        <v>420</v>
      </c>
      <c r="R777" s="58">
        <v>420</v>
      </c>
      <c r="S777" s="58">
        <v>420</v>
      </c>
    </row>
    <row r="778" spans="1:19">
      <c r="A778" s="26">
        <f t="shared" ref="A778:A780" si="37">A777+1</f>
        <v>777</v>
      </c>
      <c r="B778" s="83" t="s">
        <v>1370</v>
      </c>
      <c r="C778" s="83"/>
      <c r="D778" s="83" t="s">
        <v>260</v>
      </c>
      <c r="E778" s="83" t="s">
        <v>632</v>
      </c>
      <c r="F778" s="83" t="s">
        <v>600</v>
      </c>
      <c r="G778" s="83" t="s">
        <v>502</v>
      </c>
      <c r="H778" s="84">
        <v>1958</v>
      </c>
      <c r="I778" s="77">
        <v>118</v>
      </c>
      <c r="J778" s="57">
        <v>118</v>
      </c>
      <c r="K778" s="57">
        <v>118</v>
      </c>
      <c r="L778" s="57">
        <v>118</v>
      </c>
      <c r="M778" s="58">
        <v>118</v>
      </c>
      <c r="N778" s="58">
        <v>118</v>
      </c>
      <c r="O778" s="58">
        <v>118</v>
      </c>
      <c r="P778" s="58">
        <v>118</v>
      </c>
      <c r="Q778" s="58">
        <v>118</v>
      </c>
      <c r="R778" s="58">
        <v>118</v>
      </c>
      <c r="S778" s="58">
        <v>118</v>
      </c>
    </row>
    <row r="779" spans="1:19">
      <c r="A779" s="26">
        <f t="shared" si="37"/>
        <v>778</v>
      </c>
      <c r="B779" s="83" t="s">
        <v>1371</v>
      </c>
      <c r="C779" s="83"/>
      <c r="D779" s="83" t="s">
        <v>261</v>
      </c>
      <c r="E779" s="83" t="s">
        <v>632</v>
      </c>
      <c r="F779" s="83" t="s">
        <v>600</v>
      </c>
      <c r="G779" s="83" t="s">
        <v>502</v>
      </c>
      <c r="H779" s="84">
        <v>1956</v>
      </c>
      <c r="I779" s="77">
        <v>174</v>
      </c>
      <c r="J779" s="57">
        <v>174</v>
      </c>
      <c r="K779" s="57">
        <v>174</v>
      </c>
      <c r="L779" s="57">
        <v>174</v>
      </c>
      <c r="M779" s="58">
        <v>174</v>
      </c>
      <c r="N779" s="58">
        <v>174</v>
      </c>
      <c r="O779" s="58">
        <v>174</v>
      </c>
      <c r="P779" s="58">
        <v>174</v>
      </c>
      <c r="Q779" s="58">
        <v>174</v>
      </c>
      <c r="R779" s="58">
        <v>174</v>
      </c>
      <c r="S779" s="58">
        <v>174</v>
      </c>
    </row>
    <row r="780" spans="1:19" ht="13">
      <c r="A780" s="26">
        <f t="shared" si="37"/>
        <v>779</v>
      </c>
      <c r="B780" s="79" t="s">
        <v>541</v>
      </c>
      <c r="C780" s="79"/>
      <c r="D780" s="79"/>
      <c r="E780" s="79"/>
      <c r="F780" s="79"/>
      <c r="G780" s="79"/>
      <c r="H780" s="80"/>
      <c r="I780" s="81">
        <f t="shared" ref="I780:S780" si="38">SUM(I776:I779)</f>
        <v>1142</v>
      </c>
      <c r="J780" s="82">
        <f t="shared" si="38"/>
        <v>1142</v>
      </c>
      <c r="K780" s="82">
        <f t="shared" si="38"/>
        <v>1142</v>
      </c>
      <c r="L780" s="82">
        <f t="shared" si="38"/>
        <v>1142</v>
      </c>
      <c r="M780" s="56">
        <f t="shared" si="38"/>
        <v>1142</v>
      </c>
      <c r="N780" s="56">
        <f t="shared" si="38"/>
        <v>1142</v>
      </c>
      <c r="O780" s="56">
        <f t="shared" si="38"/>
        <v>1142</v>
      </c>
      <c r="P780" s="56">
        <f t="shared" si="38"/>
        <v>1142</v>
      </c>
      <c r="Q780" s="56">
        <f t="shared" si="38"/>
        <v>1142</v>
      </c>
      <c r="R780" s="56">
        <f t="shared" si="38"/>
        <v>1142</v>
      </c>
      <c r="S780" s="56">
        <f t="shared" si="38"/>
        <v>1142</v>
      </c>
    </row>
  </sheetData>
  <autoFilter ref="A2:S2"/>
  <mergeCells count="1">
    <mergeCell ref="Q1:S1"/>
  </mergeCells>
  <pageMargins left="0.2" right="0.25" top="0.75" bottom="0.75" header="0.3" footer="0.3"/>
  <pageSetup scale="49" orientation="landscape" cellComments="atEnd" r:id="rId1"/>
  <headerFooter>
    <oddFooter>&amp;C&amp;16&amp;P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fitToPage="1"/>
  </sheetPr>
  <dimension ref="A1:R87"/>
  <sheetViews>
    <sheetView zoomScaleNormal="100" zoomScaleSheetLayoutView="106" workbookViewId="0"/>
  </sheetViews>
  <sheetFormatPr defaultRowHeight="12.5"/>
  <cols>
    <col min="1" max="1" width="2" bestFit="1" customWidth="1"/>
    <col min="2" max="2" width="13.26953125" customWidth="1"/>
    <col min="3" max="3" width="12.26953125" customWidth="1"/>
    <col min="4" max="5" width="10.81640625" customWidth="1"/>
    <col min="6" max="8" width="11.1796875" customWidth="1"/>
    <col min="9" max="19" width="10.81640625" customWidth="1"/>
    <col min="20" max="21" width="4.7265625" customWidth="1"/>
    <col min="22" max="28" width="10.81640625" customWidth="1"/>
    <col min="29" max="30" width="4.7265625" customWidth="1"/>
    <col min="31" max="37" width="10.81640625" customWidth="1"/>
    <col min="38" max="38" width="4.7265625" customWidth="1"/>
  </cols>
  <sheetData>
    <row r="1" spans="1:18" ht="12.75" customHeight="1">
      <c r="A1" s="26"/>
      <c r="B1" s="265" t="s">
        <v>24</v>
      </c>
      <c r="C1" s="221"/>
      <c r="D1" s="221"/>
      <c r="E1" s="221"/>
      <c r="F1" s="221"/>
      <c r="G1" s="221"/>
      <c r="H1" s="221"/>
    </row>
    <row r="2" spans="1:18" ht="12.75" customHeight="1">
      <c r="B2" s="265"/>
      <c r="C2" s="221"/>
      <c r="D2" s="221"/>
      <c r="E2" s="221"/>
      <c r="F2" s="221"/>
      <c r="G2" s="221"/>
      <c r="H2" s="221"/>
    </row>
    <row r="3" spans="1:18" ht="12.75" customHeight="1">
      <c r="A3" s="7"/>
      <c r="B3" s="1"/>
      <c r="C3" s="1"/>
      <c r="D3" s="1"/>
      <c r="E3" s="1"/>
      <c r="F3" s="1"/>
      <c r="G3" s="1"/>
      <c r="H3" s="1"/>
    </row>
    <row r="4" spans="1:18" ht="117.75" customHeight="1">
      <c r="A4" s="7"/>
      <c r="B4" s="255" t="s">
        <v>1813</v>
      </c>
      <c r="C4" s="255"/>
      <c r="D4" s="255"/>
      <c r="E4" s="255"/>
      <c r="F4" s="255"/>
      <c r="G4" s="255"/>
      <c r="H4" s="255"/>
    </row>
    <row r="5" spans="1:18" ht="12.75" customHeight="1">
      <c r="A5" s="7"/>
      <c r="B5" s="11"/>
      <c r="C5" s="11"/>
      <c r="D5" s="11"/>
      <c r="E5" s="11"/>
      <c r="F5" s="11"/>
      <c r="G5" s="11"/>
      <c r="H5" s="11"/>
    </row>
    <row r="6" spans="1:18" ht="12.75" customHeight="1">
      <c r="A6" s="7"/>
      <c r="B6" s="11"/>
      <c r="C6" s="11"/>
      <c r="D6" s="24"/>
      <c r="E6" s="24"/>
      <c r="F6" s="24"/>
      <c r="G6" s="24"/>
      <c r="H6" s="24"/>
    </row>
    <row r="7" spans="1:18" ht="12.75" customHeight="1">
      <c r="B7" s="257" t="s">
        <v>25</v>
      </c>
      <c r="C7" s="257"/>
      <c r="D7" s="257"/>
      <c r="E7" s="257"/>
      <c r="F7" s="257"/>
      <c r="G7" s="257"/>
      <c r="H7" s="257"/>
    </row>
    <row r="8" spans="1:18" ht="12.75" customHeight="1">
      <c r="B8" s="14" t="s">
        <v>1007</v>
      </c>
      <c r="C8" s="47" t="s">
        <v>1027</v>
      </c>
      <c r="D8" s="23" t="str">
        <f>+WinterSummary!D4</f>
        <v>2018/2019</v>
      </c>
      <c r="E8" s="23" t="str">
        <f>+WinterSummary!E4</f>
        <v>2019/2020</v>
      </c>
      <c r="F8" s="23" t="str">
        <f>+WinterSummary!F4</f>
        <v>2020/2021</v>
      </c>
      <c r="G8" s="23" t="str">
        <f>+WinterSummary!G4</f>
        <v>2021/2022</v>
      </c>
      <c r="H8" s="23" t="str">
        <f>+WinterSummary!H4</f>
        <v>2022/2023</v>
      </c>
      <c r="I8" s="26"/>
    </row>
    <row r="9" spans="1:18" ht="13">
      <c r="B9" s="14"/>
      <c r="C9" s="14"/>
      <c r="D9" s="15"/>
      <c r="E9" s="15"/>
      <c r="F9" s="15"/>
      <c r="G9" s="15"/>
      <c r="H9" s="15"/>
    </row>
    <row r="10" spans="1:18" ht="13">
      <c r="B10" s="18" t="s">
        <v>26</v>
      </c>
      <c r="C10" s="43">
        <v>1</v>
      </c>
      <c r="D10" s="61">
        <f>SUMIFS(WinterCapacities!I$4:I$770,WinterCapacities!$F$4:$F$770,WinterFuelTypes!$B10)*$C10</f>
        <v>201.69999999999996</v>
      </c>
      <c r="E10" s="61">
        <f>SUMIFS(WinterCapacities!J$4:J$770,WinterCapacities!$F$4:$F$770,WinterFuelTypes!$B10)*$C10</f>
        <v>201.69999999999996</v>
      </c>
      <c r="F10" s="61">
        <f>SUMIFS(WinterCapacities!K$4:K$770,WinterCapacities!$F$4:$F$770,WinterFuelTypes!$B10)*$C10</f>
        <v>201.69999999999996</v>
      </c>
      <c r="G10" s="61">
        <f>SUMIFS(WinterCapacities!L$4:L$770,WinterCapacities!$F$4:$F$770,WinterFuelTypes!$B10)*$C10</f>
        <v>201.69999999999996</v>
      </c>
      <c r="H10" s="61">
        <f>SUMIFS(WinterCapacities!M$4:M$770,WinterCapacities!$F$4:$F$770,WinterFuelTypes!$B10)*$C10</f>
        <v>201.69999999999996</v>
      </c>
      <c r="I10" s="25"/>
      <c r="J10" s="25"/>
      <c r="K10" s="25"/>
    </row>
    <row r="11" spans="1:18" ht="12.75" customHeight="1">
      <c r="B11" s="18" t="s">
        <v>27</v>
      </c>
      <c r="C11" s="43">
        <v>1</v>
      </c>
      <c r="D11" s="61">
        <f>SUMIFS(WinterCapacities!I$4:I$770,WinterCapacities!$F$4:$F$770,WinterFuelTypes!$B11)*$C11</f>
        <v>14722</v>
      </c>
      <c r="E11" s="61">
        <f>SUMIFS(WinterCapacities!J$4:J$770,WinterCapacities!$F$4:$F$770,WinterFuelTypes!$B11)*$C11</f>
        <v>14722</v>
      </c>
      <c r="F11" s="61">
        <f>SUMIFS(WinterCapacities!K$4:K$770,WinterCapacities!$F$4:$F$770,WinterFuelTypes!$B11)*$C11</f>
        <v>14722</v>
      </c>
      <c r="G11" s="61">
        <f>SUMIFS(WinterCapacities!L$4:L$770,WinterCapacities!$F$4:$F$770,WinterFuelTypes!$B11)*$C11</f>
        <v>14722</v>
      </c>
      <c r="H11" s="61">
        <f>SUMIFS(WinterCapacities!M$4:M$770,WinterCapacities!$F$4:$F$770,WinterFuelTypes!$B11)*$C11</f>
        <v>14722</v>
      </c>
      <c r="I11" s="25"/>
      <c r="J11" s="25"/>
      <c r="K11" s="25"/>
    </row>
    <row r="12" spans="1:18" ht="12.75" customHeight="1">
      <c r="B12" s="14" t="s">
        <v>37</v>
      </c>
      <c r="C12" s="43">
        <v>1</v>
      </c>
      <c r="D12" s="61">
        <f>SUMIFS(WinterCapacities!I$4:I$770,WinterCapacities!$F$4:$F$770,WinterFuelTypes!$B12)*$C12</f>
        <v>54954.03208016391</v>
      </c>
      <c r="E12" s="61">
        <f>SUMIFS(WinterCapacities!J$4:J$770,WinterCapacities!$F$4:$F$770,WinterFuelTypes!$B12)*$C12</f>
        <v>55767.03208016391</v>
      </c>
      <c r="F12" s="61">
        <f>SUMIFS(WinterCapacities!K$4:K$770,WinterCapacities!$F$4:$F$770,WinterFuelTypes!$B12)*$C12</f>
        <v>58021.932080163911</v>
      </c>
      <c r="G12" s="61">
        <f>SUMIFS(WinterCapacities!L$4:L$770,WinterCapacities!$F$4:$F$770,WinterFuelTypes!$B12)*$C12</f>
        <v>59117.432080163911</v>
      </c>
      <c r="H12" s="61">
        <f>SUMIFS(WinterCapacities!M$4:M$770,WinterCapacities!$F$4:$F$770,WinterFuelTypes!$B12)*$C12</f>
        <v>59117.432080163911</v>
      </c>
      <c r="I12" s="25"/>
      <c r="J12" s="25"/>
      <c r="K12" s="25"/>
      <c r="L12" s="25"/>
      <c r="M12" s="25"/>
      <c r="N12" s="25"/>
      <c r="O12" s="25"/>
      <c r="P12" s="25"/>
      <c r="Q12" s="25"/>
      <c r="R12" s="25"/>
    </row>
    <row r="13" spans="1:18" ht="12.75" customHeight="1">
      <c r="B13" s="18" t="s">
        <v>29</v>
      </c>
      <c r="C13" s="43">
        <v>1</v>
      </c>
      <c r="D13" s="61">
        <f>SUMIFS(WinterCapacities!I$4:I$770,WinterCapacities!$F$4:$F$770,WinterFuelTypes!$B13)*$C13</f>
        <v>5140</v>
      </c>
      <c r="E13" s="61">
        <f>SUMIFS(WinterCapacities!J$4:J$770,WinterCapacities!$F$4:$F$770,WinterFuelTypes!$B13)*$C13</f>
        <v>5140</v>
      </c>
      <c r="F13" s="61">
        <f>SUMIFS(WinterCapacities!K$4:K$770,WinterCapacities!$F$4:$F$770,WinterFuelTypes!$B13)*$C13</f>
        <v>5140</v>
      </c>
      <c r="G13" s="61">
        <f>SUMIFS(WinterCapacities!L$4:L$770,WinterCapacities!$F$4:$F$770,WinterFuelTypes!$B13)*$C13</f>
        <v>5140</v>
      </c>
      <c r="H13" s="61">
        <f>SUMIFS(WinterCapacities!M$4:M$770,WinterCapacities!$F$4:$F$770,WinterFuelTypes!$B13)*$C13</f>
        <v>5140</v>
      </c>
      <c r="I13" s="25"/>
      <c r="J13" s="25"/>
      <c r="K13" s="25"/>
    </row>
    <row r="14" spans="1:18" ht="12.75" customHeight="1">
      <c r="B14" s="18" t="s">
        <v>30</v>
      </c>
      <c r="C14" s="43">
        <v>1</v>
      </c>
      <c r="D14" s="61">
        <f>SUMIFS(WinterCapacities!I$4:I$770,WinterCapacities!$F$4:$F$770,WinterFuelTypes!$B14)*$C14</f>
        <v>286.58121392496383</v>
      </c>
      <c r="E14" s="61">
        <f>SUMIFS(WinterCapacities!J$4:J$770,WinterCapacities!$F$4:$F$770,WinterFuelTypes!$B14)*$C14</f>
        <v>286.58121392496383</v>
      </c>
      <c r="F14" s="61">
        <f>SUMIFS(WinterCapacities!K$4:K$770,WinterCapacities!$F$4:$F$770,WinterFuelTypes!$B14)*$C14</f>
        <v>286.58121392496383</v>
      </c>
      <c r="G14" s="61">
        <f>SUMIFS(WinterCapacities!L$4:L$770,WinterCapacities!$F$4:$F$770,WinterFuelTypes!$B14)*$C14</f>
        <v>286.58121392496383</v>
      </c>
      <c r="H14" s="61">
        <f>SUMIFS(WinterCapacities!M$4:M$770,WinterCapacities!$F$4:$F$770,WinterFuelTypes!$B14)*$C14</f>
        <v>286.58121392496383</v>
      </c>
      <c r="I14" s="25"/>
      <c r="J14" s="25"/>
      <c r="K14" s="25"/>
    </row>
    <row r="15" spans="1:18" ht="12.75" customHeight="1">
      <c r="B15" s="18" t="s">
        <v>23</v>
      </c>
      <c r="C15" s="43">
        <f>WinterCapacities!I398/WinterCapacities!I397</f>
        <v>0.82339103503641031</v>
      </c>
      <c r="D15" s="61">
        <f>SUMIFS(WinterCapacities!I$4:I$770,WinterCapacities!$F$4:$F$770,WinterFuelTypes!$B15)*$C15</f>
        <v>457.06436354871136</v>
      </c>
      <c r="E15" s="61">
        <f>SUMIFS(WinterCapacities!J$4:J$770,WinterCapacities!$F$4:$F$770,WinterFuelTypes!$B15)*$C15</f>
        <v>457.06436354871136</v>
      </c>
      <c r="F15" s="61">
        <f>SUMIFS(WinterCapacities!K$4:K$770,WinterCapacities!$F$4:$F$770,WinterFuelTypes!$B15)*$C15</f>
        <v>457.06436354871136</v>
      </c>
      <c r="G15" s="61">
        <f>SUMIFS(WinterCapacities!L$4:L$770,WinterCapacities!$F$4:$F$770,WinterFuelTypes!$B15)*$C15</f>
        <v>457.06436354871136</v>
      </c>
      <c r="H15" s="61">
        <f>SUMIFS(WinterCapacities!M$4:M$770,WinterCapacities!$F$4:$F$770,WinterFuelTypes!$B15)*$C15</f>
        <v>457.06436354871136</v>
      </c>
      <c r="I15" s="25"/>
      <c r="J15" s="25"/>
      <c r="K15" s="25"/>
    </row>
    <row r="16" spans="1:18" ht="12.75" customHeight="1">
      <c r="B16" s="18" t="s">
        <v>31</v>
      </c>
      <c r="C16" s="43">
        <f>WinterCapacities!I610/100</f>
        <v>0.2</v>
      </c>
      <c r="D16" s="61">
        <f>SUMIFS(WinterCapacities!I$4:I$770,WinterCapacities!$F$4:$F$770,WinterFuelTypes!$B16)*$C16</f>
        <v>3943.2400000000002</v>
      </c>
      <c r="E16" s="61">
        <f>SUMIFS(WinterCapacities!J$4:J$770,WinterCapacities!$F$4:$F$770,WinterFuelTypes!$B16)*$C16</f>
        <v>5187.9400000000005</v>
      </c>
      <c r="F16" s="61">
        <f>SUMIFS(WinterCapacities!K$4:K$770,WinterCapacities!$F$4:$F$770,WinterFuelTypes!$B16)*$C16</f>
        <v>5375.0400000000009</v>
      </c>
      <c r="G16" s="61">
        <f>SUMIFS(WinterCapacities!L$4:L$770,WinterCapacities!$F$4:$F$770,WinterFuelTypes!$B16)*$C16</f>
        <v>5407.0400000000009</v>
      </c>
      <c r="H16" s="61">
        <f>SUMIFS(WinterCapacities!M$4:M$770,WinterCapacities!$F$4:$F$770,WinterFuelTypes!$B16)*$C16</f>
        <v>5407.0400000000009</v>
      </c>
      <c r="I16" s="25"/>
      <c r="J16" s="25"/>
      <c r="K16" s="25"/>
    </row>
    <row r="17" spans="2:11" ht="12.75" customHeight="1">
      <c r="B17" s="18" t="s">
        <v>998</v>
      </c>
      <c r="C17" s="43">
        <f>WinterCapacities!I633/100</f>
        <v>0.43</v>
      </c>
      <c r="D17" s="61">
        <f>SUMIFS(WinterCapacities!I$4:I$770,WinterCapacities!$F$4:$F$770,WinterFuelTypes!$B17)*$C17</f>
        <v>1126.4279999999999</v>
      </c>
      <c r="E17" s="61">
        <f>SUMIFS(WinterCapacities!J$4:J$770,WinterCapacities!$F$4:$F$770,WinterFuelTypes!$B17)*$C17</f>
        <v>1385.675</v>
      </c>
      <c r="F17" s="61">
        <f>SUMIFS(WinterCapacities!K$4:K$770,WinterCapacities!$F$4:$F$770,WinterFuelTypes!$B17)*$C17</f>
        <v>1684.482</v>
      </c>
      <c r="G17" s="61">
        <f>SUMIFS(WinterCapacities!L$4:L$770,WinterCapacities!$F$4:$F$770,WinterFuelTypes!$B17)*$C17</f>
        <v>1684.482</v>
      </c>
      <c r="H17" s="61">
        <f>SUMIFS(WinterCapacities!M$4:M$770,WinterCapacities!$F$4:$F$770,WinterFuelTypes!$B17)*$C17</f>
        <v>1684.482</v>
      </c>
      <c r="I17" s="25"/>
      <c r="J17" s="25"/>
      <c r="K17" s="25"/>
    </row>
    <row r="18" spans="2:11" ht="12.75" customHeight="1">
      <c r="B18" s="18" t="s">
        <v>421</v>
      </c>
      <c r="C18" s="43">
        <f>WinterCapacities!I666/100</f>
        <v>0.12</v>
      </c>
      <c r="D18" s="61">
        <f>SUMIFS(WinterCapacities!I$4:I$770,WinterCapacities!$F$4:$F$770,WinterFuelTypes!$B18)*$C18</f>
        <v>182.73599999999999</v>
      </c>
      <c r="E18" s="61">
        <f>SUMIFS(WinterCapacities!J$4:J$770,WinterCapacities!$F$4:$F$770,WinterFuelTypes!$B18)*$C18</f>
        <v>313.17599999999999</v>
      </c>
      <c r="F18" s="61">
        <f>SUMIFS(WinterCapacities!K$4:K$770,WinterCapacities!$F$4:$F$770,WinterFuelTypes!$B18)*$C18</f>
        <v>379.17599999999999</v>
      </c>
      <c r="G18" s="61">
        <f>SUMIFS(WinterCapacities!L$4:L$770,WinterCapacities!$F$4:$F$770,WinterFuelTypes!$B18)*$C18</f>
        <v>403.17599999999999</v>
      </c>
      <c r="H18" s="61">
        <f>SUMIFS(WinterCapacities!M$4:M$770,WinterCapacities!$F$4:$F$770,WinterFuelTypes!$B18)*$C18</f>
        <v>403.17599999999999</v>
      </c>
      <c r="I18" s="25"/>
      <c r="J18" s="25"/>
      <c r="K18" s="25"/>
    </row>
    <row r="19" spans="2:11" ht="12.75" customHeight="1">
      <c r="B19" s="18" t="s">
        <v>479</v>
      </c>
      <c r="C19" s="43">
        <v>0</v>
      </c>
      <c r="D19" s="61">
        <f>SUMIFS(WinterCapacities!I$4:I$770,WinterCapacities!$F$4:$F$770,WinterFuelTypes!$B19)*$C19</f>
        <v>0</v>
      </c>
      <c r="E19" s="61">
        <f>SUMIFS(WinterCapacities!J$4:J$770,WinterCapacities!$F$4:$F$770,WinterFuelTypes!$B19)*$C19</f>
        <v>0</v>
      </c>
      <c r="F19" s="61">
        <f>SUMIFS(WinterCapacities!K$4:K$770,WinterCapacities!$F$4:$F$770,WinterFuelTypes!$B19)*$C19</f>
        <v>0</v>
      </c>
      <c r="G19" s="61">
        <f>SUMIFS(WinterCapacities!L$4:L$770,WinterCapacities!$F$4:$F$770,WinterFuelTypes!$B19)*$C19</f>
        <v>0</v>
      </c>
      <c r="H19" s="61">
        <f>SUMIFS(WinterCapacities!M$4:M$770,WinterCapacities!$F$4:$F$770,WinterFuelTypes!$B19)*$C19</f>
        <v>0</v>
      </c>
      <c r="I19" s="25"/>
      <c r="J19" s="25"/>
      <c r="K19" s="25"/>
    </row>
    <row r="20" spans="2:11" ht="12.75" customHeight="1">
      <c r="B20" s="13" t="s">
        <v>32</v>
      </c>
      <c r="C20" s="13"/>
      <c r="D20" s="44">
        <f t="shared" ref="D20:H20" si="0">SUM(D10:D19)</f>
        <v>81013.781657637592</v>
      </c>
      <c r="E20" s="44">
        <f t="shared" si="0"/>
        <v>83461.168657637594</v>
      </c>
      <c r="F20" s="44">
        <f t="shared" si="0"/>
        <v>86267.975657637595</v>
      </c>
      <c r="G20" s="44">
        <f t="shared" si="0"/>
        <v>87419.475657637595</v>
      </c>
      <c r="H20" s="44">
        <f t="shared" si="0"/>
        <v>87419.475657637595</v>
      </c>
      <c r="I20" s="44"/>
    </row>
    <row r="21" spans="2:11" ht="12.75" customHeight="1">
      <c r="B21" s="13"/>
      <c r="C21" s="13"/>
      <c r="D21" s="62"/>
      <c r="E21" s="62"/>
      <c r="F21" s="62"/>
      <c r="G21" s="62"/>
      <c r="H21" s="62"/>
    </row>
    <row r="22" spans="2:11" ht="12.75" customHeight="1">
      <c r="B22" s="6"/>
      <c r="C22" s="6"/>
      <c r="D22" s="28"/>
      <c r="E22" s="28"/>
      <c r="F22" s="28"/>
      <c r="G22" s="28"/>
      <c r="H22" s="28"/>
    </row>
    <row r="23" spans="2:11" ht="12.75" customHeight="1">
      <c r="B23" s="257" t="s">
        <v>33</v>
      </c>
      <c r="C23" s="257"/>
      <c r="D23" s="257"/>
      <c r="E23" s="257"/>
      <c r="F23" s="257"/>
      <c r="G23" s="257"/>
      <c r="H23" s="257"/>
    </row>
    <row r="24" spans="2:11" ht="12.75" customHeight="1">
      <c r="B24" s="14" t="s">
        <v>1007</v>
      </c>
      <c r="C24" s="14"/>
      <c r="D24" s="23" t="str">
        <f t="shared" ref="D24:H24" si="1">+D8</f>
        <v>2018/2019</v>
      </c>
      <c r="E24" s="23" t="str">
        <f t="shared" si="1"/>
        <v>2019/2020</v>
      </c>
      <c r="F24" s="23" t="str">
        <f t="shared" si="1"/>
        <v>2020/2021</v>
      </c>
      <c r="G24" s="23" t="str">
        <f t="shared" si="1"/>
        <v>2021/2022</v>
      </c>
      <c r="H24" s="23" t="str">
        <f t="shared" si="1"/>
        <v>2022/2023</v>
      </c>
    </row>
    <row r="25" spans="2:11" ht="12.75" customHeight="1">
      <c r="B25" s="14"/>
      <c r="C25" s="14"/>
      <c r="D25" s="16"/>
      <c r="E25" s="16"/>
      <c r="F25" s="16"/>
      <c r="G25" s="16"/>
      <c r="H25" s="16"/>
    </row>
    <row r="26" spans="2:11" ht="12.75" customHeight="1">
      <c r="B26" s="18" t="s">
        <v>26</v>
      </c>
      <c r="C26" s="18"/>
      <c r="D26" s="17">
        <f>D10/D$20</f>
        <v>2.4896998494944923E-3</v>
      </c>
      <c r="E26" s="17">
        <f t="shared" ref="E26:H26" si="2">E10/E$20</f>
        <v>2.4166927356048021E-3</v>
      </c>
      <c r="F26" s="17">
        <f t="shared" si="2"/>
        <v>2.3380634408353917E-3</v>
      </c>
      <c r="G26" s="17">
        <f t="shared" si="2"/>
        <v>2.3072661839098779E-3</v>
      </c>
      <c r="H26" s="17">
        <f t="shared" si="2"/>
        <v>2.3072661839098779E-3</v>
      </c>
    </row>
    <row r="27" spans="2:11" ht="12.75" customHeight="1">
      <c r="B27" s="18" t="s">
        <v>27</v>
      </c>
      <c r="C27" s="18"/>
      <c r="D27" s="17">
        <f t="shared" ref="D27:H27" si="3">D11/D$20</f>
        <v>0.18172216749756034</v>
      </c>
      <c r="E27" s="17">
        <f t="shared" si="3"/>
        <v>0.1763934082973421</v>
      </c>
      <c r="F27" s="17">
        <f t="shared" si="3"/>
        <v>0.17065428842825306</v>
      </c>
      <c r="G27" s="17">
        <f t="shared" si="3"/>
        <v>0.16840640931839976</v>
      </c>
      <c r="H27" s="17">
        <f t="shared" si="3"/>
        <v>0.16840640931839976</v>
      </c>
    </row>
    <row r="28" spans="2:11" ht="13">
      <c r="B28" s="14" t="s">
        <v>37</v>
      </c>
      <c r="C28" s="14"/>
      <c r="D28" s="17">
        <f t="shared" ref="D28:H28" si="4">D12/D$20</f>
        <v>0.67832942686712749</v>
      </c>
      <c r="E28" s="17">
        <f t="shared" si="4"/>
        <v>0.66817938182633663</v>
      </c>
      <c r="F28" s="17">
        <f t="shared" si="4"/>
        <v>0.67257787884613507</v>
      </c>
      <c r="G28" s="17">
        <f t="shared" si="4"/>
        <v>0.67625013345637686</v>
      </c>
      <c r="H28" s="17">
        <f t="shared" si="4"/>
        <v>0.67625013345637686</v>
      </c>
    </row>
    <row r="29" spans="2:11" ht="13">
      <c r="B29" s="18" t="s">
        <v>29</v>
      </c>
      <c r="C29" s="18"/>
      <c r="D29" s="17">
        <f t="shared" ref="D29:H29" si="5">D13/D$20</f>
        <v>6.3445995173037645E-2</v>
      </c>
      <c r="E29" s="17">
        <f t="shared" si="5"/>
        <v>6.1585526331227984E-2</v>
      </c>
      <c r="F29" s="17">
        <f t="shared" si="5"/>
        <v>5.9581785254803746E-2</v>
      </c>
      <c r="G29" s="17">
        <f t="shared" si="5"/>
        <v>5.8796966709453523E-2</v>
      </c>
      <c r="H29" s="17">
        <f t="shared" si="5"/>
        <v>5.8796966709453523E-2</v>
      </c>
    </row>
    <row r="30" spans="2:11" ht="13">
      <c r="B30" s="18" t="s">
        <v>30</v>
      </c>
      <c r="C30" s="18"/>
      <c r="D30" s="17">
        <f t="shared" ref="D30:H30" si="6">D14/D$20</f>
        <v>3.5374378045460162E-3</v>
      </c>
      <c r="E30" s="17">
        <f t="shared" si="6"/>
        <v>3.4337071782511949E-3</v>
      </c>
      <c r="F30" s="17">
        <f t="shared" si="6"/>
        <v>3.3219883941903051E-3</v>
      </c>
      <c r="G30" s="17">
        <f t="shared" si="6"/>
        <v>3.2782307577239058E-3</v>
      </c>
      <c r="H30" s="17">
        <f t="shared" si="6"/>
        <v>3.2782307577239058E-3</v>
      </c>
    </row>
    <row r="31" spans="2:11" ht="13">
      <c r="B31" s="18" t="s">
        <v>23</v>
      </c>
      <c r="C31" s="18"/>
      <c r="D31" s="17">
        <f t="shared" ref="D31:H31" si="7">D15/D$20</f>
        <v>5.6418100006768602E-3</v>
      </c>
      <c r="E31" s="17">
        <f t="shared" si="7"/>
        <v>5.4763714778978843E-3</v>
      </c>
      <c r="F31" s="17">
        <f t="shared" si="7"/>
        <v>5.2981927541990012E-3</v>
      </c>
      <c r="G31" s="17">
        <f t="shared" si="7"/>
        <v>5.2284043127725959E-3</v>
      </c>
      <c r="H31" s="17">
        <f t="shared" si="7"/>
        <v>5.2284043127725959E-3</v>
      </c>
    </row>
    <row r="32" spans="2:11" ht="13">
      <c r="B32" s="18" t="s">
        <v>31</v>
      </c>
      <c r="C32" s="18"/>
      <c r="D32" s="17">
        <f t="shared" ref="D32:H33" si="8">D16/D$20</f>
        <v>4.8673693775511472E-2</v>
      </c>
      <c r="E32" s="17">
        <f t="shared" si="8"/>
        <v>6.2159925189655831E-2</v>
      </c>
      <c r="F32" s="17">
        <f t="shared" si="8"/>
        <v>6.230631887470435E-2</v>
      </c>
      <c r="G32" s="17">
        <f t="shared" si="8"/>
        <v>6.1851663594685524E-2</v>
      </c>
      <c r="H32" s="17">
        <f t="shared" si="8"/>
        <v>6.1851663594685524E-2</v>
      </c>
    </row>
    <row r="33" spans="2:8" ht="13">
      <c r="B33" s="18" t="s">
        <v>998</v>
      </c>
      <c r="D33" s="17">
        <f t="shared" si="8"/>
        <v>1.3904152811434716E-2</v>
      </c>
      <c r="E33" s="17">
        <f t="shared" si="8"/>
        <v>1.6602631167125358E-2</v>
      </c>
      <c r="F33" s="17">
        <f t="shared" si="8"/>
        <v>1.9526156573848701E-2</v>
      </c>
      <c r="G33" s="17">
        <f t="shared" si="8"/>
        <v>1.9268955656940406E-2</v>
      </c>
      <c r="H33" s="17">
        <f t="shared" si="8"/>
        <v>1.9268955656940406E-2</v>
      </c>
    </row>
    <row r="34" spans="2:8" ht="13">
      <c r="B34" s="14" t="s">
        <v>421</v>
      </c>
      <c r="C34" s="14"/>
      <c r="D34" s="17">
        <f t="shared" ref="D34:H34" si="9">D18/D$20</f>
        <v>2.2556162206109351E-3</v>
      </c>
      <c r="E34" s="17">
        <f t="shared" si="9"/>
        <v>3.752355796558104E-3</v>
      </c>
      <c r="F34" s="17">
        <f t="shared" si="9"/>
        <v>4.3953274330302463E-3</v>
      </c>
      <c r="G34" s="17">
        <f t="shared" si="9"/>
        <v>4.6119700097374773E-3</v>
      </c>
      <c r="H34" s="17">
        <f t="shared" si="9"/>
        <v>4.6119700097374773E-3</v>
      </c>
    </row>
    <row r="35" spans="2:8" ht="13">
      <c r="B35" s="14" t="s">
        <v>479</v>
      </c>
      <c r="C35" s="14"/>
      <c r="D35" s="17">
        <f t="shared" ref="D35:H36" si="10">D19/D$20</f>
        <v>0</v>
      </c>
      <c r="E35" s="17">
        <f t="shared" si="10"/>
        <v>0</v>
      </c>
      <c r="F35" s="17">
        <f t="shared" si="10"/>
        <v>0</v>
      </c>
      <c r="G35" s="17">
        <f t="shared" si="10"/>
        <v>0</v>
      </c>
      <c r="H35" s="17">
        <f t="shared" si="10"/>
        <v>0</v>
      </c>
    </row>
    <row r="36" spans="2:8" ht="12.75" customHeight="1">
      <c r="B36" s="13" t="s">
        <v>32</v>
      </c>
      <c r="D36" s="45">
        <f t="shared" si="10"/>
        <v>1</v>
      </c>
      <c r="E36" s="45">
        <f t="shared" si="10"/>
        <v>1</v>
      </c>
      <c r="F36" s="45">
        <f t="shared" si="10"/>
        <v>1</v>
      </c>
      <c r="G36" s="45">
        <f t="shared" si="10"/>
        <v>1</v>
      </c>
      <c r="H36" s="45">
        <f t="shared" si="10"/>
        <v>1</v>
      </c>
    </row>
    <row r="37" spans="2:8" ht="12.75" customHeight="1">
      <c r="D37" s="10"/>
      <c r="E37" s="10"/>
      <c r="F37" s="10"/>
      <c r="G37" s="10"/>
      <c r="H37" s="10"/>
    </row>
    <row r="38" spans="2:8" ht="12.75" customHeight="1">
      <c r="C38" s="18"/>
      <c r="D38" s="10"/>
      <c r="E38" s="10"/>
      <c r="F38" s="10"/>
      <c r="G38" s="10"/>
      <c r="H38" s="10"/>
    </row>
    <row r="39" spans="2:8" ht="12.75" customHeight="1"/>
    <row r="40" spans="2:8" ht="12.75" customHeight="1"/>
    <row r="41" spans="2:8" ht="12.75" customHeight="1"/>
    <row r="42" spans="2:8" ht="12.75" customHeight="1"/>
    <row r="43" spans="2:8" ht="12.75" customHeight="1"/>
    <row r="44" spans="2:8" ht="12.75" customHeight="1"/>
    <row r="45" spans="2:8" ht="12.75" customHeight="1"/>
    <row r="46" spans="2:8" ht="12.75" customHeight="1"/>
    <row r="47" spans="2:8" ht="12.75" customHeight="1"/>
    <row r="48" spans="2: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81" spans="2:4" ht="13">
      <c r="B81" s="14"/>
      <c r="C81" s="14"/>
      <c r="D81" s="17"/>
    </row>
    <row r="82" spans="2:4" ht="13">
      <c r="B82" s="14"/>
      <c r="C82" s="14"/>
      <c r="D82" s="17"/>
    </row>
    <row r="83" spans="2:4" ht="13">
      <c r="B83" s="14"/>
      <c r="C83" s="14"/>
      <c r="D83" s="17"/>
    </row>
    <row r="84" spans="2:4" ht="13">
      <c r="B84" s="14"/>
      <c r="C84" s="14"/>
      <c r="D84" s="17"/>
    </row>
    <row r="85" spans="2:4" ht="13">
      <c r="B85" s="13"/>
      <c r="C85" s="13"/>
      <c r="D85" s="17"/>
    </row>
    <row r="86" spans="2:4" ht="13">
      <c r="B86" s="14"/>
      <c r="C86" s="14"/>
      <c r="D86" s="17"/>
    </row>
    <row r="87" spans="2:4">
      <c r="D87" s="17"/>
    </row>
  </sheetData>
  <mergeCells count="4">
    <mergeCell ref="B7:H7"/>
    <mergeCell ref="B23:H23"/>
    <mergeCell ref="B4:H4"/>
    <mergeCell ref="B1:H2"/>
  </mergeCells>
  <printOptions horizontalCentered="1"/>
  <pageMargins left="0.75" right="0.75" top="1" bottom="1" header="0.5" footer="0.5"/>
  <pageSetup scale="82" firstPageNumber="32" orientation="landscape" horizontalDpi="300" verticalDpi="300" r:id="rId1"/>
  <headerFooter alignWithMargins="0">
    <oddFooter>&amp;C&amp;P</oddFooter>
  </headerFooter>
  <colBreaks count="2" manualBreakCount="2">
    <brk id="20" max="30" man="1"/>
    <brk id="29" max="30"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sheetPr>
  <dimension ref="A1:T88"/>
  <sheetViews>
    <sheetView zoomScale="115" zoomScaleNormal="115" zoomScaleSheetLayoutView="91" workbookViewId="0">
      <selection sqref="A1:F1"/>
    </sheetView>
  </sheetViews>
  <sheetFormatPr defaultColWidth="8.81640625" defaultRowHeight="14.5"/>
  <cols>
    <col min="1" max="1" width="104.1796875" style="85" customWidth="1"/>
    <col min="2" max="6" width="10.1796875" style="85" customWidth="1"/>
    <col min="7" max="7" width="10.453125" style="85" customWidth="1"/>
    <col min="8" max="8" width="8.81640625" style="85"/>
    <col min="9" max="9" width="10.1796875" style="85" bestFit="1" customWidth="1"/>
    <col min="10" max="13" width="11.1796875" style="85" bestFit="1" customWidth="1"/>
    <col min="14" max="16384" width="8.81640625" style="85"/>
  </cols>
  <sheetData>
    <row r="1" spans="1:20" ht="18">
      <c r="A1" s="269" t="s">
        <v>1517</v>
      </c>
      <c r="B1" s="269"/>
      <c r="C1" s="269"/>
      <c r="D1" s="269"/>
      <c r="E1" s="269"/>
      <c r="F1" s="269"/>
      <c r="G1" s="98"/>
    </row>
    <row r="2" spans="1:20">
      <c r="A2" s="140"/>
      <c r="B2" s="140"/>
      <c r="C2" s="140"/>
      <c r="D2" s="140"/>
      <c r="E2" s="140"/>
      <c r="F2" s="140"/>
      <c r="G2" s="98"/>
    </row>
    <row r="3" spans="1:20" ht="36" customHeight="1">
      <c r="A3" s="140"/>
      <c r="B3" s="270" t="s">
        <v>1493</v>
      </c>
      <c r="C3" s="270"/>
      <c r="D3" s="270"/>
      <c r="E3" s="270"/>
      <c r="F3" s="270"/>
      <c r="G3" s="98"/>
    </row>
    <row r="4" spans="1:20">
      <c r="A4" s="141"/>
      <c r="B4" s="151">
        <v>2019</v>
      </c>
      <c r="C4" s="151">
        <v>2020</v>
      </c>
      <c r="D4" s="151">
        <v>2021</v>
      </c>
      <c r="E4" s="151">
        <v>2022</v>
      </c>
      <c r="F4" s="151">
        <v>2023</v>
      </c>
      <c r="G4" s="98"/>
    </row>
    <row r="5" spans="1:20">
      <c r="A5" s="142" t="s">
        <v>1494</v>
      </c>
      <c r="B5" s="145"/>
      <c r="C5" s="145"/>
      <c r="D5" s="145"/>
      <c r="E5" s="145"/>
      <c r="F5" s="145"/>
      <c r="G5" s="98"/>
      <c r="H5"/>
      <c r="I5"/>
      <c r="J5"/>
      <c r="K5"/>
      <c r="L5"/>
      <c r="M5"/>
    </row>
    <row r="6" spans="1:20">
      <c r="A6" s="143" t="s">
        <v>1495</v>
      </c>
      <c r="B6" s="201">
        <v>533.5</v>
      </c>
      <c r="C6" s="201">
        <v>533.5</v>
      </c>
      <c r="D6" s="201">
        <v>533.5</v>
      </c>
      <c r="E6" s="201">
        <v>533.5</v>
      </c>
      <c r="F6" s="201">
        <v>533.5</v>
      </c>
      <c r="G6" s="98"/>
      <c r="H6"/>
      <c r="I6"/>
      <c r="J6"/>
      <c r="K6"/>
      <c r="L6"/>
      <c r="M6"/>
    </row>
    <row r="7" spans="1:20">
      <c r="A7" s="143" t="s">
        <v>1792</v>
      </c>
      <c r="B7" s="144">
        <v>1582.317</v>
      </c>
      <c r="C7" s="144">
        <v>1697.7470000000001</v>
      </c>
      <c r="D7" s="144">
        <v>1697.7470000000001</v>
      </c>
      <c r="E7" s="144">
        <v>1697.7470000000001</v>
      </c>
      <c r="F7" s="144">
        <v>1697.7470000000001</v>
      </c>
      <c r="G7" s="98"/>
      <c r="H7"/>
      <c r="I7"/>
      <c r="J7"/>
      <c r="K7"/>
      <c r="L7"/>
      <c r="M7"/>
    </row>
    <row r="8" spans="1:20">
      <c r="A8" s="143" t="s">
        <v>1793</v>
      </c>
      <c r="B8" s="144">
        <v>2180.2669999999998</v>
      </c>
      <c r="C8" s="144">
        <v>2698.4469999999997</v>
      </c>
      <c r="D8" s="144">
        <v>2905.5669999999996</v>
      </c>
      <c r="E8" s="144">
        <v>2905.5669999999996</v>
      </c>
      <c r="F8" s="144">
        <v>2905.5669999999996</v>
      </c>
      <c r="G8" s="98"/>
      <c r="H8"/>
      <c r="I8"/>
      <c r="J8"/>
      <c r="K8"/>
      <c r="L8"/>
      <c r="M8"/>
      <c r="N8" s="86"/>
      <c r="O8" s="86"/>
      <c r="P8" s="86"/>
      <c r="Q8" s="86"/>
    </row>
    <row r="9" spans="1:20">
      <c r="A9" s="143" t="s">
        <v>1794</v>
      </c>
      <c r="B9" s="145">
        <v>3005.0790000000002</v>
      </c>
      <c r="C9" s="145">
        <v>5895.7980000000007</v>
      </c>
      <c r="D9" s="145">
        <v>7258.3180000000011</v>
      </c>
      <c r="E9" s="145">
        <v>7912.3180000000011</v>
      </c>
      <c r="F9" s="145">
        <v>7912.3180000000011</v>
      </c>
      <c r="G9" s="98"/>
      <c r="H9"/>
      <c r="I9"/>
      <c r="J9"/>
      <c r="K9"/>
      <c r="L9"/>
      <c r="M9"/>
      <c r="N9" s="86"/>
      <c r="O9" s="86"/>
      <c r="P9" s="86"/>
      <c r="Q9" s="86"/>
      <c r="R9" s="86"/>
      <c r="S9" s="86"/>
      <c r="T9" s="86"/>
    </row>
    <row r="10" spans="1:20">
      <c r="A10" s="143" t="s">
        <v>1496</v>
      </c>
      <c r="B10" s="144">
        <v>3105.0790000000002</v>
      </c>
      <c r="C10" s="144">
        <v>8045.7979999999989</v>
      </c>
      <c r="D10" s="144">
        <v>11022.217999999999</v>
      </c>
      <c r="E10" s="144">
        <v>11676.217999999999</v>
      </c>
      <c r="F10" s="144">
        <v>11676.217999999999</v>
      </c>
      <c r="G10" s="98"/>
      <c r="H10"/>
      <c r="I10"/>
      <c r="J10"/>
      <c r="K10"/>
      <c r="L10"/>
      <c r="M10"/>
    </row>
    <row r="11" spans="1:20">
      <c r="A11" s="143" t="s">
        <v>1795</v>
      </c>
      <c r="B11" s="144">
        <v>5747.75</v>
      </c>
      <c r="C11" s="144">
        <v>21604.610999999997</v>
      </c>
      <c r="D11" s="144">
        <v>30178.266</v>
      </c>
      <c r="E11" s="144">
        <v>31779.864000000001</v>
      </c>
      <c r="F11" s="144">
        <v>31779.864000000001</v>
      </c>
      <c r="G11" s="98"/>
      <c r="H11"/>
      <c r="I11"/>
      <c r="J11"/>
      <c r="K11"/>
      <c r="L11"/>
      <c r="M11"/>
    </row>
    <row r="12" spans="1:20" ht="10.5" customHeight="1">
      <c r="A12" s="146" t="s">
        <v>1497</v>
      </c>
      <c r="B12" s="140"/>
      <c r="C12" s="140"/>
      <c r="D12" s="140"/>
      <c r="E12" s="140"/>
      <c r="F12" s="140"/>
      <c r="G12" s="98"/>
      <c r="H12"/>
      <c r="I12"/>
      <c r="J12"/>
      <c r="K12"/>
      <c r="L12"/>
      <c r="M12"/>
    </row>
    <row r="13" spans="1:20" ht="128.25" customHeight="1">
      <c r="A13" s="272" t="s">
        <v>1518</v>
      </c>
      <c r="B13" s="272"/>
      <c r="C13" s="272"/>
      <c r="D13" s="272"/>
      <c r="E13" s="272"/>
      <c r="F13" s="272"/>
      <c r="G13" s="98"/>
      <c r="I13" s="86"/>
      <c r="J13" s="86"/>
      <c r="K13" s="86"/>
      <c r="L13" s="86"/>
      <c r="M13" s="86"/>
    </row>
    <row r="14" spans="1:20">
      <c r="A14" s="140"/>
      <c r="B14" s="140"/>
      <c r="C14" s="140"/>
      <c r="D14" s="140"/>
      <c r="E14" s="140"/>
      <c r="F14" s="140"/>
      <c r="G14" s="98"/>
      <c r="I14" s="99"/>
    </row>
    <row r="15" spans="1:20">
      <c r="A15" s="140"/>
      <c r="B15" s="140"/>
      <c r="C15" s="140"/>
      <c r="D15" s="140"/>
      <c r="E15" s="140"/>
      <c r="F15" s="140"/>
      <c r="G15" s="98"/>
    </row>
    <row r="16" spans="1:20" ht="18">
      <c r="A16" s="269" t="s">
        <v>1783</v>
      </c>
      <c r="B16" s="269"/>
      <c r="C16" s="269"/>
      <c r="D16" s="269"/>
      <c r="E16" s="269"/>
      <c r="F16" s="269"/>
      <c r="G16" s="98"/>
    </row>
    <row r="17" spans="1:16">
      <c r="A17" s="140"/>
      <c r="B17" s="140"/>
      <c r="C17" s="140"/>
      <c r="D17" s="140"/>
      <c r="E17" s="140"/>
      <c r="F17" s="140"/>
      <c r="G17" s="98"/>
    </row>
    <row r="18" spans="1:16" ht="71.25" customHeight="1">
      <c r="A18" s="271" t="s">
        <v>1521</v>
      </c>
      <c r="B18" s="271"/>
      <c r="C18" s="271"/>
      <c r="D18" s="271"/>
      <c r="E18" s="271"/>
      <c r="F18" s="271"/>
      <c r="G18" s="98"/>
    </row>
    <row r="19" spans="1:16" ht="15.5">
      <c r="A19" s="267" t="s">
        <v>1499</v>
      </c>
      <c r="B19" s="268"/>
      <c r="C19" s="268"/>
      <c r="D19" s="268"/>
      <c r="E19" s="268"/>
      <c r="F19" s="268"/>
      <c r="G19" s="98"/>
    </row>
    <row r="20" spans="1:16">
      <c r="A20" s="152" t="str">
        <f>SummerSummary!B4</f>
        <v>Load Forecast, MW:</v>
      </c>
      <c r="B20" s="153">
        <f>SummerCapacities!N2</f>
        <v>2024</v>
      </c>
      <c r="C20" s="153">
        <f>B20+1</f>
        <v>2025</v>
      </c>
      <c r="D20" s="153">
        <f t="shared" ref="D20:F20" si="0">C20+1</f>
        <v>2026</v>
      </c>
      <c r="E20" s="153">
        <f t="shared" si="0"/>
        <v>2027</v>
      </c>
      <c r="F20" s="153">
        <f t="shared" si="0"/>
        <v>2028</v>
      </c>
      <c r="G20" s="98"/>
    </row>
    <row r="21" spans="1:16">
      <c r="A21" s="154" t="str">
        <f>SummerSummary!C5</f>
        <v>Summer Peak Demand (based on normal weather)</v>
      </c>
      <c r="B21" s="213">
        <v>81673.017873053817</v>
      </c>
      <c r="C21" s="213">
        <v>82849.53162521492</v>
      </c>
      <c r="D21" s="213">
        <v>84178.621927491797</v>
      </c>
      <c r="E21" s="213">
        <v>85511.27755128943</v>
      </c>
      <c r="F21" s="213">
        <v>86849.804570465087</v>
      </c>
      <c r="G21" s="98"/>
    </row>
    <row r="22" spans="1:16">
      <c r="A22" s="154" t="str">
        <f>SummerSummary!C6</f>
        <v xml:space="preserve">   plus:  Energy Efficiency Program Savings Forecast</v>
      </c>
      <c r="B22" s="213">
        <v>2973.5437799347114</v>
      </c>
      <c r="C22" s="213">
        <v>3272.1242727129488</v>
      </c>
      <c r="D22" s="213">
        <v>3577.3073864579783</v>
      </c>
      <c r="E22" s="213">
        <v>3889.7948626754182</v>
      </c>
      <c r="F22" s="213">
        <v>4177.1981153578845</v>
      </c>
      <c r="G22" s="98"/>
    </row>
    <row r="23" spans="1:16" ht="15.75" customHeight="1">
      <c r="A23" s="154" t="str">
        <f>SummerSummary!C7</f>
        <v>Total Summer Peak Demand (before Reductions from Energy Efficiency Programs)</v>
      </c>
      <c r="B23" s="213">
        <f>B21+B22</f>
        <v>84646.56165298853</v>
      </c>
      <c r="C23" s="213">
        <f>C21+C22</f>
        <v>86121.655897927863</v>
      </c>
      <c r="D23" s="213">
        <f>D21+D22</f>
        <v>87755.929313949775</v>
      </c>
      <c r="E23" s="213">
        <f>E21+E22</f>
        <v>89401.072413964852</v>
      </c>
      <c r="F23" s="213">
        <f>F21+F22</f>
        <v>91027.002685822968</v>
      </c>
      <c r="G23" s="98"/>
    </row>
    <row r="24" spans="1:16">
      <c r="A24" s="154" t="str">
        <f>SummerSummary!C8</f>
        <v xml:space="preserve">   less:  Load Resources providing Responsive Reserves</v>
      </c>
      <c r="B24" s="211">
        <f>SummerSummary!H8</f>
        <v>-1118.5319999999999</v>
      </c>
      <c r="C24" s="211">
        <f>$B24</f>
        <v>-1118.5319999999999</v>
      </c>
      <c r="D24" s="211">
        <f t="shared" ref="D24:F24" si="1">$B24</f>
        <v>-1118.5319999999999</v>
      </c>
      <c r="E24" s="211">
        <f t="shared" si="1"/>
        <v>-1118.5319999999999</v>
      </c>
      <c r="F24" s="211">
        <f t="shared" si="1"/>
        <v>-1118.5319999999999</v>
      </c>
      <c r="G24" s="98"/>
    </row>
    <row r="25" spans="1:16">
      <c r="A25" s="154" t="str">
        <f>SummerSummary!C9</f>
        <v xml:space="preserve">   less:  Load Resources providing Non-Spinning Reserves</v>
      </c>
      <c r="B25" s="211">
        <v>0</v>
      </c>
      <c r="C25" s="211">
        <v>0</v>
      </c>
      <c r="D25" s="211">
        <v>0</v>
      </c>
      <c r="E25" s="211">
        <v>0</v>
      </c>
      <c r="F25" s="211">
        <v>0</v>
      </c>
      <c r="G25" s="98"/>
    </row>
    <row r="26" spans="1:16">
      <c r="A26" s="154" t="str">
        <f>SummerSummary!C10</f>
        <v xml:space="preserve">   less:  Emergency Response Service (10- and 30-min ramp products)</v>
      </c>
      <c r="B26" s="211">
        <f>SummerSummary!H10</f>
        <v>-1123.2750000000001</v>
      </c>
      <c r="C26" s="211">
        <f>$B26</f>
        <v>-1123.2750000000001</v>
      </c>
      <c r="D26" s="211">
        <f t="shared" ref="D26:F27" si="2">$B26</f>
        <v>-1123.2750000000001</v>
      </c>
      <c r="E26" s="211">
        <f t="shared" si="2"/>
        <v>-1123.2750000000001</v>
      </c>
      <c r="F26" s="211">
        <f t="shared" si="2"/>
        <v>-1123.2750000000001</v>
      </c>
      <c r="G26" s="98"/>
    </row>
    <row r="27" spans="1:16">
      <c r="A27" s="154" t="str">
        <f>SummerSummary!C11</f>
        <v xml:space="preserve">   less:  TDSP Standard Offer Load Management Programs</v>
      </c>
      <c r="B27" s="211">
        <f>SummerSummary!H11</f>
        <v>-281.56080000000003</v>
      </c>
      <c r="C27" s="211">
        <f>$B27</f>
        <v>-281.56080000000003</v>
      </c>
      <c r="D27" s="211">
        <f t="shared" si="2"/>
        <v>-281.56080000000003</v>
      </c>
      <c r="E27" s="211">
        <f t="shared" si="2"/>
        <v>-281.56080000000003</v>
      </c>
      <c r="F27" s="211">
        <f t="shared" si="2"/>
        <v>-281.56080000000003</v>
      </c>
      <c r="G27" s="98"/>
    </row>
    <row r="28" spans="1:16">
      <c r="A28" s="154" t="str">
        <f>SummerSummary!C12</f>
        <v xml:space="preserve">   less:  Energy Efficiency Program Savings Forecast</v>
      </c>
      <c r="B28" s="211">
        <f>-1*B22</f>
        <v>-2973.5437799347114</v>
      </c>
      <c r="C28" s="211">
        <f>-1*C22</f>
        <v>-3272.1242727129488</v>
      </c>
      <c r="D28" s="211">
        <f>-1*D22</f>
        <v>-3577.3073864579783</v>
      </c>
      <c r="E28" s="211">
        <f>-1*E22</f>
        <v>-3889.7948626754182</v>
      </c>
      <c r="F28" s="211">
        <f>-1*F22</f>
        <v>-4177.1981153578845</v>
      </c>
      <c r="G28" s="98"/>
    </row>
    <row r="29" spans="1:16">
      <c r="A29" s="155" t="s">
        <v>1013</v>
      </c>
      <c r="B29" s="214">
        <f>SUM(B23:B28)</f>
        <v>79149.65007305381</v>
      </c>
      <c r="C29" s="214">
        <f>SUM(C23:C28)</f>
        <v>80326.163825214913</v>
      </c>
      <c r="D29" s="214">
        <f>SUM(D23:D28)</f>
        <v>81655.254127491789</v>
      </c>
      <c r="E29" s="214">
        <f>SUM(E23:E28)</f>
        <v>82987.909751289422</v>
      </c>
      <c r="F29" s="214">
        <f>SUM(F23:F28)</f>
        <v>84326.436770465079</v>
      </c>
      <c r="G29" s="98"/>
    </row>
    <row r="30" spans="1:16">
      <c r="A30" s="143"/>
      <c r="B30" s="143"/>
      <c r="C30" s="143"/>
      <c r="D30" s="143"/>
      <c r="E30" s="143"/>
      <c r="F30" s="143"/>
      <c r="G30" s="98"/>
    </row>
    <row r="31" spans="1:16">
      <c r="A31" s="156" t="str">
        <f>SummerSummary!B15</f>
        <v>Resources, MW:</v>
      </c>
      <c r="B31" s="157">
        <f>SummerCapacities!N2</f>
        <v>2024</v>
      </c>
      <c r="C31" s="157">
        <f>SummerCapacities!O2</f>
        <v>2025</v>
      </c>
      <c r="D31" s="157">
        <f>SummerCapacities!P2</f>
        <v>2026</v>
      </c>
      <c r="E31" s="157">
        <f>SummerCapacities!Q2</f>
        <v>2027</v>
      </c>
      <c r="F31" s="157">
        <f>SummerCapacities!R2</f>
        <v>2028</v>
      </c>
      <c r="G31" s="98"/>
    </row>
    <row r="32" spans="1:16">
      <c r="A32" s="158" t="str">
        <f>SummerSummary!C16</f>
        <v>Installed Capacity, Thermal/Hydro</v>
      </c>
      <c r="B32" s="159">
        <f>SummerCapacities!N401</f>
        <v>65350.699999999968</v>
      </c>
      <c r="C32" s="159">
        <f>SummerCapacities!O401</f>
        <v>65350.699999999968</v>
      </c>
      <c r="D32" s="159">
        <f>SummerCapacities!P401</f>
        <v>65350.699999999968</v>
      </c>
      <c r="E32" s="159">
        <f>SummerCapacities!Q401</f>
        <v>65350.699999999968</v>
      </c>
      <c r="F32" s="159">
        <f>SummerCapacities!R401</f>
        <v>65350.699999999968</v>
      </c>
      <c r="G32" s="98"/>
      <c r="M32" s="87"/>
      <c r="N32" s="87"/>
      <c r="O32" s="87"/>
      <c r="P32" s="87"/>
    </row>
    <row r="33" spans="1:16">
      <c r="A33" s="158" t="str">
        <f>SummerSummary!C17</f>
        <v>Switchable Capacity, MW</v>
      </c>
      <c r="B33" s="159">
        <f>SummerCapacities!N423</f>
        <v>3515.8</v>
      </c>
      <c r="C33" s="159">
        <f>SummerCapacities!O423</f>
        <v>3515.8</v>
      </c>
      <c r="D33" s="159">
        <f>SummerCapacities!P423</f>
        <v>3515.8</v>
      </c>
      <c r="E33" s="159">
        <f>SummerCapacities!Q423</f>
        <v>3515.8</v>
      </c>
      <c r="F33" s="159">
        <f>SummerCapacities!R423</f>
        <v>3515.8</v>
      </c>
      <c r="G33" s="98"/>
      <c r="M33" s="87"/>
      <c r="N33" s="87"/>
      <c r="O33" s="87"/>
      <c r="P33" s="87"/>
    </row>
    <row r="34" spans="1:16">
      <c r="A34" s="158" t="str">
        <f>SummerSummary!C18</f>
        <v xml:space="preserve">   less: Switchable Capacity Unavailable to ERCOT, MW</v>
      </c>
      <c r="B34" s="159">
        <f>SummerCapacities!N432</f>
        <v>-543.79999999999995</v>
      </c>
      <c r="C34" s="159">
        <f>SummerCapacities!O432</f>
        <v>-543.79999999999995</v>
      </c>
      <c r="D34" s="159">
        <f>SummerCapacities!P432</f>
        <v>-543.79999999999995</v>
      </c>
      <c r="E34" s="159">
        <f>SummerCapacities!Q432</f>
        <v>-543.79999999999995</v>
      </c>
      <c r="F34" s="159">
        <f>SummerCapacities!R432</f>
        <v>-543.79999999999995</v>
      </c>
      <c r="G34" s="98"/>
      <c r="M34" s="87"/>
      <c r="N34" s="87"/>
      <c r="O34" s="87"/>
      <c r="P34" s="87"/>
    </row>
    <row r="35" spans="1:16">
      <c r="A35" s="158" t="str">
        <f>SummerSummary!C19</f>
        <v>Available Mothballed Capacity, MW</v>
      </c>
      <c r="B35" s="159">
        <f>SummerCapacities!N434</f>
        <v>0</v>
      </c>
      <c r="C35" s="159">
        <f>SummerCapacities!O434</f>
        <v>0</v>
      </c>
      <c r="D35" s="159">
        <f>SummerCapacities!P434</f>
        <v>0</v>
      </c>
      <c r="E35" s="159">
        <f>SummerCapacities!Q434</f>
        <v>0</v>
      </c>
      <c r="F35" s="159">
        <f>SummerCapacities!R434</f>
        <v>0</v>
      </c>
      <c r="G35" s="98"/>
      <c r="M35" s="87"/>
      <c r="N35" s="87"/>
      <c r="O35" s="87"/>
      <c r="P35" s="87"/>
    </row>
    <row r="36" spans="1:16">
      <c r="A36" s="158" t="str">
        <f>SummerSummary!C20</f>
        <v>Capacity from Private Use Networks</v>
      </c>
      <c r="B36" s="159">
        <f>SummerCapacities!N436+SummerCapacities!N437</f>
        <v>3249.4</v>
      </c>
      <c r="C36" s="159">
        <f>SummerCapacities!O436+SummerCapacities!O437</f>
        <v>3249.4</v>
      </c>
      <c r="D36" s="159">
        <f>SummerCapacities!P436+SummerCapacities!P437</f>
        <v>3249.4</v>
      </c>
      <c r="E36" s="159">
        <f>SummerCapacities!Q436+SummerCapacities!Q437</f>
        <v>3249.4</v>
      </c>
      <c r="F36" s="159">
        <f>SummerCapacities!R436+SummerCapacities!R437</f>
        <v>3249.4</v>
      </c>
      <c r="G36" s="98"/>
      <c r="M36" s="87"/>
      <c r="N36" s="87"/>
      <c r="O36" s="87"/>
      <c r="P36" s="87"/>
    </row>
    <row r="37" spans="1:16">
      <c r="A37" s="158" t="str">
        <f>SummerSummary!C21</f>
        <v>Non-Coastal Wind, Peak Average Capacity Contribution (14%)</v>
      </c>
      <c r="B37" s="159">
        <f>SummerCapacities!N609*SummerCapacities!N610/100</f>
        <v>2555.8119999999999</v>
      </c>
      <c r="C37" s="159">
        <f>SummerCapacities!O609*SummerCapacities!O610/100</f>
        <v>2555.8119999999999</v>
      </c>
      <c r="D37" s="159">
        <f>SummerCapacities!P609*SummerCapacities!P610/100</f>
        <v>2555.8119999999999</v>
      </c>
      <c r="E37" s="159">
        <f>SummerCapacities!Q609*SummerCapacities!Q610/100</f>
        <v>2555.8119999999999</v>
      </c>
      <c r="F37" s="159">
        <f>SummerCapacities!R609*SummerCapacities!R610/100</f>
        <v>2555.8119999999999</v>
      </c>
      <c r="G37" s="98"/>
      <c r="M37" s="87"/>
      <c r="N37" s="87"/>
      <c r="O37" s="87"/>
      <c r="P37" s="87"/>
    </row>
    <row r="38" spans="1:16">
      <c r="A38" s="158" t="str">
        <f>SummerSummary!C22</f>
        <v>Coastal Wind, Peak Average Capacity Contribution (59%)</v>
      </c>
      <c r="B38" s="159">
        <f>SummerCapacities!N632*SummerCapacities!N633/100</f>
        <v>1545.5639999999999</v>
      </c>
      <c r="C38" s="159">
        <f>SummerCapacities!O632*SummerCapacities!O633/100</f>
        <v>1545.5639999999999</v>
      </c>
      <c r="D38" s="159">
        <f>SummerCapacities!P632*SummerCapacities!P633/100</f>
        <v>1545.5639999999999</v>
      </c>
      <c r="E38" s="159">
        <f>SummerCapacities!Q632*SummerCapacities!Q633/100</f>
        <v>1545.5639999999999</v>
      </c>
      <c r="F38" s="159">
        <f>SummerCapacities!R632*SummerCapacities!R633/100</f>
        <v>1545.5639999999999</v>
      </c>
      <c r="G38" s="98"/>
      <c r="M38" s="87"/>
      <c r="N38" s="87"/>
      <c r="O38" s="87"/>
      <c r="P38" s="87"/>
    </row>
    <row r="39" spans="1:16">
      <c r="A39" s="158" t="str">
        <f>SummerSummary!C23</f>
        <v>Solar Utility-Scale, Peak Average Capacity Contribution (75%)</v>
      </c>
      <c r="B39" s="159">
        <f>SummerCapacities!N665*SummerCapacities!N666/100</f>
        <v>829.04999999999984</v>
      </c>
      <c r="C39" s="159">
        <f>SummerCapacities!O665*SummerCapacities!O666/100</f>
        <v>829.04999999999984</v>
      </c>
      <c r="D39" s="159">
        <f>SummerCapacities!P665*SummerCapacities!P666/100</f>
        <v>829.04999999999984</v>
      </c>
      <c r="E39" s="159">
        <f>SummerCapacities!Q665*SummerCapacities!Q666/100</f>
        <v>829.04999999999984</v>
      </c>
      <c r="F39" s="159">
        <f>SummerCapacities!R665*SummerCapacities!R666/100</f>
        <v>829.04999999999984</v>
      </c>
      <c r="G39" s="98"/>
      <c r="M39" s="87"/>
      <c r="N39" s="87"/>
      <c r="O39" s="87"/>
      <c r="P39" s="87"/>
    </row>
    <row r="40" spans="1:16">
      <c r="A40" s="158" t="str">
        <f>SummerSummary!C24</f>
        <v>RMR Capacity to be under Contract</v>
      </c>
      <c r="B40" s="159">
        <f>SummerCapacities!N668</f>
        <v>0</v>
      </c>
      <c r="C40" s="159">
        <f>SummerCapacities!O668</f>
        <v>0</v>
      </c>
      <c r="D40" s="159">
        <f>SummerCapacities!P668</f>
        <v>0</v>
      </c>
      <c r="E40" s="159">
        <f>SummerCapacities!Q668</f>
        <v>0</v>
      </c>
      <c r="F40" s="159">
        <f>SummerCapacities!R668</f>
        <v>0</v>
      </c>
      <c r="G40" s="98"/>
      <c r="M40" s="87"/>
      <c r="N40" s="87"/>
      <c r="O40" s="87"/>
      <c r="P40" s="87"/>
    </row>
    <row r="41" spans="1:16">
      <c r="A41" s="117" t="s">
        <v>1790</v>
      </c>
      <c r="B41" s="159">
        <f>SummerCapacities!N670</f>
        <v>0</v>
      </c>
      <c r="C41" s="159">
        <f>SummerCapacities!O670</f>
        <v>0</v>
      </c>
      <c r="D41" s="159">
        <f>SummerCapacities!P670</f>
        <v>0</v>
      </c>
      <c r="E41" s="159">
        <f>SummerCapacities!Q670</f>
        <v>0</v>
      </c>
      <c r="F41" s="159">
        <f>SummerCapacities!R670</f>
        <v>0</v>
      </c>
      <c r="G41" s="98"/>
      <c r="M41" s="87"/>
      <c r="N41" s="87"/>
      <c r="O41" s="87"/>
      <c r="P41" s="87"/>
    </row>
    <row r="42" spans="1:16">
      <c r="A42" s="156" t="str">
        <f>SummerSummary!C26</f>
        <v>Operational Generation Capacity, MW</v>
      </c>
      <c r="B42" s="160">
        <f>SUM(B32:B41)</f>
        <v>76502.525999999969</v>
      </c>
      <c r="C42" s="160">
        <f t="shared" ref="C42:F42" si="3">SUM(C32:C41)</f>
        <v>76502.525999999969</v>
      </c>
      <c r="D42" s="160">
        <f t="shared" si="3"/>
        <v>76502.525999999969</v>
      </c>
      <c r="E42" s="160">
        <f t="shared" si="3"/>
        <v>76502.525999999969</v>
      </c>
      <c r="F42" s="160">
        <f t="shared" si="3"/>
        <v>76502.525999999969</v>
      </c>
      <c r="G42" s="98"/>
      <c r="M42" s="87"/>
      <c r="N42" s="87"/>
      <c r="O42" s="87"/>
      <c r="P42" s="87"/>
    </row>
    <row r="43" spans="1:16">
      <c r="A43" s="158"/>
      <c r="B43" s="159"/>
      <c r="C43" s="159"/>
      <c r="D43" s="159"/>
      <c r="E43" s="159"/>
      <c r="F43" s="159"/>
      <c r="G43" s="98"/>
      <c r="M43" s="87"/>
      <c r="N43" s="87"/>
      <c r="O43" s="87"/>
      <c r="P43" s="87"/>
    </row>
    <row r="44" spans="1:16">
      <c r="A44" s="158" t="str">
        <f>SummerSummary!C28</f>
        <v>Capacity Contribution - Non-Synchronous Ties, MW</v>
      </c>
      <c r="B44" s="159">
        <f>SummerCapacities!N680</f>
        <v>389</v>
      </c>
      <c r="C44" s="159">
        <f>SummerCapacities!O680</f>
        <v>389</v>
      </c>
      <c r="D44" s="159">
        <f>SummerCapacities!P680</f>
        <v>389</v>
      </c>
      <c r="E44" s="159">
        <f>SummerCapacities!Q680</f>
        <v>389</v>
      </c>
      <c r="F44" s="159">
        <f>SummerCapacities!R680</f>
        <v>389</v>
      </c>
      <c r="G44" s="98"/>
      <c r="M44" s="87"/>
      <c r="N44" s="87"/>
      <c r="O44" s="87"/>
      <c r="P44" s="87"/>
    </row>
    <row r="45" spans="1:16">
      <c r="A45" s="158" t="str">
        <f>SummerSummary!C29</f>
        <v>Planned Thermal Resources with Signed IA, Air Permits and Water Rights, MW</v>
      </c>
      <c r="B45" s="159">
        <f>SummerCapacities!N695</f>
        <v>4226.7</v>
      </c>
      <c r="C45" s="159">
        <f>SummerCapacities!O695</f>
        <v>4226.7</v>
      </c>
      <c r="D45" s="159">
        <f>SummerCapacities!P695</f>
        <v>4226.7</v>
      </c>
      <c r="E45" s="159">
        <f>SummerCapacities!Q695</f>
        <v>4226.7</v>
      </c>
      <c r="F45" s="159">
        <f>SummerCapacities!R695</f>
        <v>4226.7</v>
      </c>
      <c r="G45" s="98"/>
      <c r="M45" s="87"/>
      <c r="N45" s="87"/>
      <c r="O45" s="87"/>
      <c r="P45" s="87"/>
    </row>
    <row r="46" spans="1:16">
      <c r="A46" s="158" t="str">
        <f>SummerSummary!C30</f>
        <v>Planned Non-Coastal Wind with Signed IA, Peak Average Capacity Contribution (14%)</v>
      </c>
      <c r="B46" s="159">
        <f>SummerCapacities!N742*SummerCapacities!N743/100</f>
        <v>1229.1159999999998</v>
      </c>
      <c r="C46" s="159">
        <f>SummerCapacities!O742*SummerCapacities!O743/100</f>
        <v>1229.1159999999998</v>
      </c>
      <c r="D46" s="159">
        <f>SummerCapacities!P742*SummerCapacities!P743/100</f>
        <v>1229.1159999999998</v>
      </c>
      <c r="E46" s="159">
        <f>SummerCapacities!Q742*SummerCapacities!Q743/100</f>
        <v>1229.1159999999998</v>
      </c>
      <c r="F46" s="159">
        <f>SummerCapacities!R742*SummerCapacities!R743/100</f>
        <v>1229.1159999999998</v>
      </c>
      <c r="G46" s="98"/>
      <c r="M46" s="87"/>
      <c r="N46" s="87"/>
      <c r="O46" s="87"/>
      <c r="P46" s="87"/>
    </row>
    <row r="47" spans="1:16">
      <c r="A47" s="158" t="str">
        <f>SummerSummary!C31</f>
        <v>Planned Coastal Wind with Signed IA, Peak Average Capacity Contribution (59%)</v>
      </c>
      <c r="B47" s="159">
        <f>SummerCapacities!N745*SummerCapacities!N746/100</f>
        <v>765.702</v>
      </c>
      <c r="C47" s="159">
        <f>SummerCapacities!O745*SummerCapacities!O746/100</f>
        <v>765.702</v>
      </c>
      <c r="D47" s="159">
        <f>SummerCapacities!P745*SummerCapacities!P746/100</f>
        <v>765.702</v>
      </c>
      <c r="E47" s="159">
        <f>SummerCapacities!Q745*SummerCapacities!Q746/100</f>
        <v>765.702</v>
      </c>
      <c r="F47" s="159">
        <f>SummerCapacities!R745*SummerCapacities!R746/100</f>
        <v>765.702</v>
      </c>
      <c r="G47" s="98"/>
      <c r="M47" s="87"/>
      <c r="N47" s="87"/>
      <c r="O47" s="87"/>
      <c r="P47" s="87"/>
    </row>
    <row r="48" spans="1:16">
      <c r="A48" s="158" t="str">
        <f>SummerSummary!C32</f>
        <v>Planned Solar Utility-Scale, Peak Average Capacity Contribution (75%)</v>
      </c>
      <c r="B48" s="159">
        <f>SummerCapacities!N768*SummerCapacities!N769/100</f>
        <v>1690.8</v>
      </c>
      <c r="C48" s="159">
        <f>SummerCapacities!O768*SummerCapacities!O769/100</f>
        <v>1690.8</v>
      </c>
      <c r="D48" s="159">
        <f>SummerCapacities!P768*SummerCapacities!P769/100</f>
        <v>1690.8</v>
      </c>
      <c r="E48" s="159">
        <f>SummerCapacities!Q768*SummerCapacities!Q769/100</f>
        <v>1690.8</v>
      </c>
      <c r="F48" s="159">
        <f>SummerCapacities!R768*SummerCapacities!R769/100</f>
        <v>1690.8</v>
      </c>
      <c r="G48" s="98"/>
      <c r="M48" s="87"/>
      <c r="N48" s="87"/>
      <c r="O48" s="87"/>
      <c r="P48" s="87"/>
    </row>
    <row r="49" spans="1:16">
      <c r="A49" s="156" t="str">
        <f>SummerSummary!C33</f>
        <v>Total Capacity, MW</v>
      </c>
      <c r="B49" s="160">
        <f>SUM(B42:B48)</f>
        <v>84803.843999999968</v>
      </c>
      <c r="C49" s="160">
        <f t="shared" ref="C49:D49" si="4">SUM(C42:C48)</f>
        <v>84803.843999999968</v>
      </c>
      <c r="D49" s="160">
        <f t="shared" si="4"/>
        <v>84803.843999999968</v>
      </c>
      <c r="E49" s="160">
        <f>SUM(E42:E48)</f>
        <v>84803.843999999968</v>
      </c>
      <c r="F49" s="160">
        <f>SUM(F42:F48)</f>
        <v>84803.843999999968</v>
      </c>
      <c r="G49" s="98"/>
      <c r="M49" s="87"/>
      <c r="N49" s="87"/>
      <c r="O49" s="87"/>
      <c r="P49" s="87"/>
    </row>
    <row r="50" spans="1:16">
      <c r="A50" s="147"/>
      <c r="B50" s="147"/>
      <c r="C50" s="147"/>
      <c r="D50" s="147"/>
      <c r="E50" s="147"/>
      <c r="F50" s="147"/>
      <c r="G50" s="98"/>
    </row>
    <row r="51" spans="1:16">
      <c r="A51" s="161" t="s">
        <v>1498</v>
      </c>
      <c r="B51" s="162">
        <f>(B49-B29)/B29</f>
        <v>7.1436752047891947E-2</v>
      </c>
      <c r="C51" s="162">
        <f t="shared" ref="C51:E51" si="5">(C49-C29)/C29</f>
        <v>5.5743732322736439E-2</v>
      </c>
      <c r="D51" s="162">
        <f t="shared" si="5"/>
        <v>3.8559550223089781E-2</v>
      </c>
      <c r="E51" s="162">
        <f t="shared" si="5"/>
        <v>2.1881913331144372E-2</v>
      </c>
      <c r="F51" s="162">
        <f>(F49-F29)/F29</f>
        <v>5.6614182671370543E-3</v>
      </c>
      <c r="G51" s="98"/>
    </row>
    <row r="52" spans="1:16">
      <c r="A52" s="143" t="s">
        <v>1001</v>
      </c>
      <c r="B52" s="140"/>
      <c r="C52" s="140"/>
      <c r="D52" s="140"/>
      <c r="E52" s="140"/>
      <c r="F52" s="140"/>
      <c r="G52" s="98"/>
    </row>
    <row r="53" spans="1:16">
      <c r="A53" s="140"/>
      <c r="B53" s="140"/>
      <c r="C53" s="140"/>
      <c r="D53" s="140"/>
      <c r="E53" s="140"/>
      <c r="F53" s="140"/>
      <c r="G53" s="98"/>
    </row>
    <row r="54" spans="1:16">
      <c r="A54" s="140"/>
      <c r="B54" s="140"/>
      <c r="C54" s="140"/>
      <c r="D54" s="140"/>
      <c r="E54" s="140"/>
      <c r="F54" s="140"/>
      <c r="G54" s="98"/>
    </row>
    <row r="55" spans="1:16" ht="15.5">
      <c r="A55" s="266" t="s">
        <v>1500</v>
      </c>
      <c r="B55" s="266"/>
      <c r="C55" s="266"/>
      <c r="D55" s="266"/>
      <c r="E55" s="266"/>
      <c r="F55" s="266"/>
      <c r="G55" s="98"/>
    </row>
    <row r="56" spans="1:16">
      <c r="A56" s="152" t="str">
        <f>WinterSummary!B4</f>
        <v>Load Forecast, MW:</v>
      </c>
      <c r="B56" s="163" t="str">
        <f>WinterCapacities!N2</f>
        <v>2023/2024</v>
      </c>
      <c r="C56" s="163" t="str">
        <f>WinterCapacities!O2</f>
        <v>2024/2025</v>
      </c>
      <c r="D56" s="163" t="str">
        <f>WinterCapacities!P2</f>
        <v>2025/2026</v>
      </c>
      <c r="E56" s="163" t="str">
        <f>WinterCapacities!Q2</f>
        <v>2026/2027</v>
      </c>
      <c r="F56" s="163" t="str">
        <f>WinterCapacities!R2</f>
        <v>2027/2028</v>
      </c>
      <c r="G56" s="98"/>
    </row>
    <row r="57" spans="1:16">
      <c r="A57" s="154" t="str">
        <f>WinterSummary!C5</f>
        <v>Winter Peak Demand (based on normal weather)</v>
      </c>
      <c r="B57" s="212">
        <v>62856.983893810779</v>
      </c>
      <c r="C57" s="212">
        <v>63615.886574951117</v>
      </c>
      <c r="D57" s="212">
        <v>64410.952334267422</v>
      </c>
      <c r="E57" s="212">
        <v>65268.205377393853</v>
      </c>
      <c r="F57" s="212">
        <v>66119.513521399509</v>
      </c>
      <c r="G57" s="98"/>
    </row>
    <row r="58" spans="1:16" ht="13.5" customHeight="1">
      <c r="A58" s="154" t="str">
        <f>WinterSummary!C6</f>
        <v xml:space="preserve">   plus:  Energy Efficiency Program Savings Forecast</v>
      </c>
      <c r="B58" s="212">
        <v>2973.5437799347114</v>
      </c>
      <c r="C58" s="212">
        <v>3272.1242727129488</v>
      </c>
      <c r="D58" s="212">
        <v>3577.3073864579783</v>
      </c>
      <c r="E58" s="212">
        <v>3889.7948626754182</v>
      </c>
      <c r="F58" s="212">
        <v>4177.1981153578845</v>
      </c>
      <c r="G58" s="98"/>
    </row>
    <row r="59" spans="1:16" ht="15.75" customHeight="1">
      <c r="A59" s="154" t="str">
        <f>WinterSummary!C7</f>
        <v>Total Winter Peak Demand (before Reductions from Energy Efficiency Programs)</v>
      </c>
      <c r="B59" s="212">
        <f>B57+B58</f>
        <v>65830.527673745484</v>
      </c>
      <c r="C59" s="212">
        <f>C57+C58</f>
        <v>66888.01084766406</v>
      </c>
      <c r="D59" s="212">
        <f>D57+D58</f>
        <v>67988.2597207254</v>
      </c>
      <c r="E59" s="212">
        <f>E57+E58</f>
        <v>69158.000240069276</v>
      </c>
      <c r="F59" s="212">
        <f>F57+F58</f>
        <v>70296.711636757391</v>
      </c>
      <c r="G59" s="98"/>
    </row>
    <row r="60" spans="1:16">
      <c r="A60" s="154" t="str">
        <f>WinterSummary!C8</f>
        <v xml:space="preserve">   less:  Load Resources providing Responsive Reserves</v>
      </c>
      <c r="B60" s="212">
        <f>WinterSummary!H8</f>
        <v>-1317.126</v>
      </c>
      <c r="C60" s="212">
        <f>$B60</f>
        <v>-1317.126</v>
      </c>
      <c r="D60" s="212">
        <f t="shared" ref="D60:F60" si="6">$B60</f>
        <v>-1317.126</v>
      </c>
      <c r="E60" s="212">
        <f t="shared" si="6"/>
        <v>-1317.126</v>
      </c>
      <c r="F60" s="212">
        <f t="shared" si="6"/>
        <v>-1317.126</v>
      </c>
      <c r="G60" s="98"/>
    </row>
    <row r="61" spans="1:16">
      <c r="A61" s="154" t="str">
        <f>WinterSummary!C9</f>
        <v xml:space="preserve">   less:  Load Resources providing Non-Spinning Reserves</v>
      </c>
      <c r="B61" s="212">
        <f>WinterSummary!H9</f>
        <v>0</v>
      </c>
      <c r="C61" s="212">
        <f t="shared" ref="C61:F63" si="7">$B61</f>
        <v>0</v>
      </c>
      <c r="D61" s="212">
        <f t="shared" si="7"/>
        <v>0</v>
      </c>
      <c r="E61" s="212">
        <f t="shared" si="7"/>
        <v>0</v>
      </c>
      <c r="F61" s="212">
        <f t="shared" si="7"/>
        <v>0</v>
      </c>
      <c r="G61" s="98"/>
    </row>
    <row r="62" spans="1:16">
      <c r="A62" s="154" t="str">
        <f>WinterSummary!C10</f>
        <v xml:space="preserve">   less:  Emergency Response Service (10- and 30-min ramp products)</v>
      </c>
      <c r="B62" s="212">
        <f>WinterSummary!H10</f>
        <v>-927.88175999999999</v>
      </c>
      <c r="C62" s="212">
        <f t="shared" si="7"/>
        <v>-927.88175999999999</v>
      </c>
      <c r="D62" s="212">
        <f t="shared" si="7"/>
        <v>-927.88175999999999</v>
      </c>
      <c r="E62" s="212">
        <f t="shared" si="7"/>
        <v>-927.88175999999999</v>
      </c>
      <c r="F62" s="212">
        <f t="shared" si="7"/>
        <v>-927.88175999999999</v>
      </c>
      <c r="G62" s="98"/>
    </row>
    <row r="63" spans="1:16">
      <c r="A63" s="154" t="str">
        <f>WinterSummary!C11</f>
        <v xml:space="preserve">   less:  TDSP Standard Offer Load Management Programs</v>
      </c>
      <c r="B63" s="212">
        <f>WinterSummary!H11</f>
        <v>0</v>
      </c>
      <c r="C63" s="212">
        <f t="shared" si="7"/>
        <v>0</v>
      </c>
      <c r="D63" s="212">
        <f t="shared" si="7"/>
        <v>0</v>
      </c>
      <c r="E63" s="212">
        <f t="shared" si="7"/>
        <v>0</v>
      </c>
      <c r="F63" s="212">
        <f t="shared" si="7"/>
        <v>0</v>
      </c>
      <c r="G63" s="98"/>
    </row>
    <row r="64" spans="1:16">
      <c r="A64" s="154" t="str">
        <f>WinterSummary!C12</f>
        <v xml:space="preserve">   less:  Energy Efficiency Program Savings Forecast</v>
      </c>
      <c r="B64" s="211">
        <f>-1*B58</f>
        <v>-2973.5437799347114</v>
      </c>
      <c r="C64" s="211">
        <f>-1*C58</f>
        <v>-3272.1242727129488</v>
      </c>
      <c r="D64" s="211">
        <f>-1*D58</f>
        <v>-3577.3073864579783</v>
      </c>
      <c r="E64" s="211">
        <f>-1*E58</f>
        <v>-3889.7948626754182</v>
      </c>
      <c r="F64" s="211">
        <f>-1*F58</f>
        <v>-4177.1981153578845</v>
      </c>
      <c r="G64" s="98"/>
    </row>
    <row r="65" spans="1:14">
      <c r="A65" s="195" t="str">
        <f>WinterSummary!C13</f>
        <v>Firm Peak Load, MW</v>
      </c>
      <c r="B65" s="176">
        <f>SUM(B59:B64)</f>
        <v>60611.976133810778</v>
      </c>
      <c r="C65" s="176">
        <f>SUM(C59:C64)</f>
        <v>61370.878814951109</v>
      </c>
      <c r="D65" s="176">
        <f>SUM(D59:D64)</f>
        <v>62165.944574267414</v>
      </c>
      <c r="E65" s="176">
        <f>SUM(E59:E64)</f>
        <v>63023.197617393853</v>
      </c>
      <c r="F65" s="176">
        <f>SUM(F59:F64)</f>
        <v>63874.505761399501</v>
      </c>
      <c r="G65" s="98"/>
    </row>
    <row r="66" spans="1:14">
      <c r="A66" s="148"/>
      <c r="B66" s="148"/>
      <c r="C66" s="148"/>
      <c r="D66" s="148"/>
      <c r="E66" s="148"/>
      <c r="F66" s="148"/>
      <c r="G66" s="98"/>
    </row>
    <row r="67" spans="1:14">
      <c r="A67" s="156" t="str">
        <f>WinterSummary!B15</f>
        <v>Resources, MW:</v>
      </c>
      <c r="B67" s="157" t="str">
        <f>WinterCapacities!N2</f>
        <v>2023/2024</v>
      </c>
      <c r="C67" s="157" t="str">
        <f>WinterCapacities!O2</f>
        <v>2024/2025</v>
      </c>
      <c r="D67" s="157" t="str">
        <f>WinterCapacities!P2</f>
        <v>2025/2026</v>
      </c>
      <c r="E67" s="157" t="str">
        <f>WinterCapacities!Q2</f>
        <v>2026/2027</v>
      </c>
      <c r="F67" s="157" t="str">
        <f>WinterCapacities!R2</f>
        <v>2027/2028</v>
      </c>
      <c r="G67" s="98"/>
    </row>
    <row r="68" spans="1:14">
      <c r="A68" s="158" t="str">
        <f>WinterSummary!C16</f>
        <v>Installed Capacity, Thermal/Hydro</v>
      </c>
      <c r="B68" s="159">
        <f>WinterCapacities!N401</f>
        <v>68163.264363548675</v>
      </c>
      <c r="C68" s="159">
        <f>WinterCapacities!O401</f>
        <v>68163.264363548675</v>
      </c>
      <c r="D68" s="159">
        <f>WinterCapacities!P401</f>
        <v>68163.264363548675</v>
      </c>
      <c r="E68" s="159">
        <f>WinterCapacities!Q401</f>
        <v>68163.264363548675</v>
      </c>
      <c r="F68" s="159">
        <f>WinterCapacities!R401</f>
        <v>68163.264363548675</v>
      </c>
      <c r="G68" s="98"/>
      <c r="N68" s="87"/>
    </row>
    <row r="69" spans="1:14">
      <c r="A69" s="158" t="str">
        <f>WinterSummary!C17</f>
        <v>Switchable Capacity</v>
      </c>
      <c r="B69" s="159">
        <f>WinterCapacities!N423</f>
        <v>3736</v>
      </c>
      <c r="C69" s="159">
        <f>WinterCapacities!O423</f>
        <v>3736</v>
      </c>
      <c r="D69" s="159">
        <f>WinterCapacities!P423</f>
        <v>3736</v>
      </c>
      <c r="E69" s="159">
        <f>WinterCapacities!Q423</f>
        <v>3736</v>
      </c>
      <c r="F69" s="159">
        <f>WinterCapacities!R423</f>
        <v>3736</v>
      </c>
      <c r="G69" s="98"/>
      <c r="N69" s="87"/>
    </row>
    <row r="70" spans="1:14">
      <c r="A70" s="158" t="str">
        <f>WinterSummary!C18</f>
        <v xml:space="preserve">   less:  Switchable Capacity Unavailable to ERCOT</v>
      </c>
      <c r="B70" s="159">
        <f>WinterCapacities!N432</f>
        <v>-558</v>
      </c>
      <c r="C70" s="159">
        <f>WinterCapacities!O432</f>
        <v>-558</v>
      </c>
      <c r="D70" s="159">
        <f>WinterCapacities!P432</f>
        <v>-558</v>
      </c>
      <c r="E70" s="159">
        <f>WinterCapacities!Q432</f>
        <v>-558</v>
      </c>
      <c r="F70" s="159">
        <f>WinterCapacities!R432</f>
        <v>-558</v>
      </c>
      <c r="G70" s="98"/>
      <c r="N70" s="87"/>
    </row>
    <row r="71" spans="1:14">
      <c r="A71" s="158" t="str">
        <f>WinterSummary!C19</f>
        <v>Available Mothballed Capacity</v>
      </c>
      <c r="B71" s="159">
        <f>WinterCapacities!N434</f>
        <v>0</v>
      </c>
      <c r="C71" s="159">
        <f>WinterCapacities!O434</f>
        <v>0</v>
      </c>
      <c r="D71" s="159">
        <f>WinterCapacities!P434</f>
        <v>0</v>
      </c>
      <c r="E71" s="159">
        <f>WinterCapacities!Q434</f>
        <v>0</v>
      </c>
      <c r="F71" s="159">
        <f>WinterCapacities!R434</f>
        <v>0</v>
      </c>
      <c r="G71" s="98"/>
      <c r="N71" s="87"/>
    </row>
    <row r="72" spans="1:14">
      <c r="A72" s="158" t="str">
        <f>WinterSummary!C20</f>
        <v>Capacity from Private Use Networks</v>
      </c>
      <c r="B72" s="159">
        <f>WinterCapacities!N436+WinterCapacities!N437</f>
        <v>3597.2320801639089</v>
      </c>
      <c r="C72" s="159">
        <f>WinterCapacities!O436+WinterCapacities!O437</f>
        <v>3597.2320801639089</v>
      </c>
      <c r="D72" s="159">
        <f>WinterCapacities!P436+WinterCapacities!P437</f>
        <v>3597.2320801639089</v>
      </c>
      <c r="E72" s="159">
        <f>WinterCapacities!Q436+WinterCapacities!Q437</f>
        <v>3597.2320801639089</v>
      </c>
      <c r="F72" s="159">
        <f>WinterCapacities!R436+WinterCapacities!R437</f>
        <v>3597.2320801639089</v>
      </c>
      <c r="G72" s="98"/>
      <c r="N72" s="87"/>
    </row>
    <row r="73" spans="1:14">
      <c r="A73" s="158" t="str">
        <f>WinterSummary!C21</f>
        <v>Non-Coastal Wind, Peak Average Capacity Contribution (20%)</v>
      </c>
      <c r="B73" s="159">
        <f>WinterCapacities!N609*WinterCapacities!N610/100</f>
        <v>3651.16</v>
      </c>
      <c r="C73" s="159">
        <f>WinterCapacities!O609*WinterCapacities!O610/100</f>
        <v>3651.16</v>
      </c>
      <c r="D73" s="159">
        <f>WinterCapacities!P609*WinterCapacities!P610/100</f>
        <v>3651.16</v>
      </c>
      <c r="E73" s="159">
        <f>WinterCapacities!Q609*WinterCapacities!Q610/100</f>
        <v>3651.16</v>
      </c>
      <c r="F73" s="159">
        <f>WinterCapacities!R609*WinterCapacities!R610/100</f>
        <v>3651.16</v>
      </c>
      <c r="G73" s="98"/>
      <c r="N73" s="87"/>
    </row>
    <row r="74" spans="1:14">
      <c r="A74" s="158" t="str">
        <f>WinterSummary!C22</f>
        <v>Coastal Wind, Peak Average Capacity Contribution (43%)</v>
      </c>
      <c r="B74" s="159">
        <f>WinterCapacities!N632*WinterCapacities!N633/100</f>
        <v>1126.4280000000001</v>
      </c>
      <c r="C74" s="159">
        <f>WinterCapacities!O632*WinterCapacities!O633/100</f>
        <v>1126.4280000000001</v>
      </c>
      <c r="D74" s="159">
        <f>WinterCapacities!P632*WinterCapacities!P633/100</f>
        <v>1126.4280000000001</v>
      </c>
      <c r="E74" s="159">
        <f>WinterCapacities!Q632*WinterCapacities!Q633/100</f>
        <v>1126.4280000000001</v>
      </c>
      <c r="F74" s="159">
        <f>WinterCapacities!R632*WinterCapacities!R633/100</f>
        <v>1126.4280000000001</v>
      </c>
      <c r="G74" s="98"/>
      <c r="N74" s="87"/>
    </row>
    <row r="75" spans="1:14">
      <c r="A75" s="158" t="str">
        <f>WinterSummary!C23</f>
        <v>Solar Utility-Scale, Peak Average Capacity Contribution (12%)</v>
      </c>
      <c r="B75" s="159">
        <f>WinterCapacities!N665*WinterCapacities!N666/100</f>
        <v>132.648</v>
      </c>
      <c r="C75" s="159">
        <f>WinterCapacities!O665*WinterCapacities!O666/100</f>
        <v>132.648</v>
      </c>
      <c r="D75" s="159">
        <f>WinterCapacities!P665*WinterCapacities!P666/100</f>
        <v>132.648</v>
      </c>
      <c r="E75" s="159">
        <f>WinterCapacities!Q665*WinterCapacities!Q666/100</f>
        <v>132.648</v>
      </c>
      <c r="F75" s="159">
        <f>WinterCapacities!R665*WinterCapacities!R666/100</f>
        <v>132.648</v>
      </c>
      <c r="G75" s="98"/>
      <c r="N75" s="87"/>
    </row>
    <row r="76" spans="1:14">
      <c r="A76" s="158" t="str">
        <f>WinterSummary!C24</f>
        <v>RMR Capacity to be under Contract</v>
      </c>
      <c r="B76" s="159">
        <f>WinterCapacities!N668</f>
        <v>0</v>
      </c>
      <c r="C76" s="159">
        <f>WinterCapacities!O668</f>
        <v>0</v>
      </c>
      <c r="D76" s="159">
        <f>WinterCapacities!P668</f>
        <v>0</v>
      </c>
      <c r="E76" s="159">
        <f>WinterCapacities!Q668</f>
        <v>0</v>
      </c>
      <c r="F76" s="159">
        <f>WinterCapacities!R668</f>
        <v>0</v>
      </c>
      <c r="G76" s="98"/>
      <c r="N76" s="87"/>
    </row>
    <row r="77" spans="1:14">
      <c r="A77" s="158" t="s">
        <v>1790</v>
      </c>
      <c r="B77" s="159">
        <f>WinterCapacities!N670</f>
        <v>0</v>
      </c>
      <c r="C77" s="159">
        <f>WinterCapacities!O670</f>
        <v>0</v>
      </c>
      <c r="D77" s="159">
        <f>WinterCapacities!P670</f>
        <v>0</v>
      </c>
      <c r="E77" s="159">
        <f>WinterCapacities!Q670</f>
        <v>0</v>
      </c>
      <c r="F77" s="159">
        <f>WinterCapacities!R670</f>
        <v>0</v>
      </c>
      <c r="G77" s="98"/>
      <c r="N77" s="87"/>
    </row>
    <row r="78" spans="1:14">
      <c r="A78" s="156" t="str">
        <f>WinterSummary!C26</f>
        <v>Operational Generation Capacity, MW</v>
      </c>
      <c r="B78" s="160">
        <f>SUM(B68:B77)</f>
        <v>79848.732443712594</v>
      </c>
      <c r="C78" s="160">
        <f t="shared" ref="C78:F78" si="8">SUM(C68:C77)</f>
        <v>79848.732443712594</v>
      </c>
      <c r="D78" s="160">
        <f t="shared" si="8"/>
        <v>79848.732443712594</v>
      </c>
      <c r="E78" s="160">
        <f t="shared" si="8"/>
        <v>79848.732443712594</v>
      </c>
      <c r="F78" s="160">
        <f t="shared" si="8"/>
        <v>79848.732443712594</v>
      </c>
      <c r="G78" s="98"/>
      <c r="N78" s="87"/>
    </row>
    <row r="79" spans="1:14">
      <c r="A79" s="158"/>
      <c r="B79" s="159"/>
      <c r="C79" s="159"/>
      <c r="D79" s="159"/>
      <c r="E79" s="159"/>
      <c r="F79" s="159"/>
      <c r="G79" s="98"/>
      <c r="N79" s="87"/>
    </row>
    <row r="80" spans="1:14">
      <c r="A80" s="158" t="str">
        <f>WinterSummary!C28</f>
        <v>Capacity Contribution - Non-Synchronous Ties</v>
      </c>
      <c r="B80" s="159">
        <f>WinterCapacities!N680</f>
        <v>286.58121392496383</v>
      </c>
      <c r="C80" s="159">
        <f>WinterCapacities!O680</f>
        <v>286.58121392496383</v>
      </c>
      <c r="D80" s="159">
        <f>WinterCapacities!P680</f>
        <v>286.58121392496383</v>
      </c>
      <c r="E80" s="159">
        <f>WinterCapacities!Q680</f>
        <v>286.58121392496383</v>
      </c>
      <c r="F80" s="159">
        <f>WinterCapacities!R680</f>
        <v>286.58121392496383</v>
      </c>
      <c r="G80" s="98"/>
      <c r="N80" s="87"/>
    </row>
    <row r="81" spans="1:14">
      <c r="A81" s="158" t="str">
        <f>WinterSummary!C29</f>
        <v>Planned Resources (not wind or solar) with Signed IA, Air Permits and Water Rights</v>
      </c>
      <c r="B81" s="159">
        <f>WinterCapacities!N695</f>
        <v>4298.7</v>
      </c>
      <c r="C81" s="159">
        <f>WinterCapacities!O695</f>
        <v>4298.7</v>
      </c>
      <c r="D81" s="159">
        <f>WinterCapacities!P695</f>
        <v>4298.7</v>
      </c>
      <c r="E81" s="159">
        <f>WinterCapacities!Q695</f>
        <v>4298.7</v>
      </c>
      <c r="F81" s="159">
        <f>WinterCapacities!R695</f>
        <v>4298.7</v>
      </c>
      <c r="G81" s="98"/>
      <c r="N81" s="87"/>
    </row>
    <row r="82" spans="1:14">
      <c r="A82" s="158" t="str">
        <f>WinterSummary!C30</f>
        <v>Planned Non-Coastal Wind with Signed IA, Peak Average Capacity Contribution (20%)</v>
      </c>
      <c r="B82" s="159">
        <f>WinterCapacities!N742*WinterCapacities!N743/100</f>
        <v>1755.8799999999994</v>
      </c>
      <c r="C82" s="159">
        <f>WinterCapacities!O742*WinterCapacities!O743/100</f>
        <v>1755.8799999999994</v>
      </c>
      <c r="D82" s="159">
        <f>WinterCapacities!P742*WinterCapacities!P743/100</f>
        <v>1755.8799999999994</v>
      </c>
      <c r="E82" s="159">
        <f>WinterCapacities!Q742*WinterCapacities!Q743/100</f>
        <v>1755.8799999999994</v>
      </c>
      <c r="F82" s="159">
        <f>WinterCapacities!R742*WinterCapacities!R743/100</f>
        <v>1755.8799999999994</v>
      </c>
      <c r="G82" s="98"/>
      <c r="N82" s="87"/>
    </row>
    <row r="83" spans="1:14">
      <c r="A83" s="158" t="str">
        <f>WinterSummary!C31</f>
        <v>Planned Coastal Wind with Signed IA, Peak Average Capacity Contribution (43%)</v>
      </c>
      <c r="B83" s="159">
        <f>WinterCapacities!N745*WinterCapacities!N746/100</f>
        <v>558.05399999999997</v>
      </c>
      <c r="C83" s="159">
        <f>WinterCapacities!O745*WinterCapacities!O746/100</f>
        <v>558.05399999999997</v>
      </c>
      <c r="D83" s="159">
        <f>WinterCapacities!P745*WinterCapacities!P746/100</f>
        <v>558.05399999999997</v>
      </c>
      <c r="E83" s="159">
        <f>WinterCapacities!Q745*WinterCapacities!Q746/100</f>
        <v>558.05399999999997</v>
      </c>
      <c r="F83" s="159">
        <f>WinterCapacities!R745*WinterCapacities!R746/100</f>
        <v>558.05399999999997</v>
      </c>
      <c r="G83" s="98"/>
      <c r="N83" s="87"/>
    </row>
    <row r="84" spans="1:14">
      <c r="A84" s="158" t="str">
        <f>WinterSummary!C32</f>
        <v>Planned Solar Utility-Scale, Peak Average Capacity Contribution (12%)</v>
      </c>
      <c r="B84" s="159">
        <f>WinterCapacities!N768*WinterCapacities!N769/100</f>
        <v>270.52800000000002</v>
      </c>
      <c r="C84" s="159">
        <f>WinterCapacities!O768*WinterCapacities!O769/100</f>
        <v>270.52800000000002</v>
      </c>
      <c r="D84" s="159">
        <f>WinterCapacities!P768*WinterCapacities!P769/100</f>
        <v>270.52800000000002</v>
      </c>
      <c r="E84" s="159">
        <f>WinterCapacities!Q768*WinterCapacities!Q769/100</f>
        <v>270.52800000000002</v>
      </c>
      <c r="F84" s="159">
        <f>WinterCapacities!R768*WinterCapacities!R769/100</f>
        <v>270.52800000000002</v>
      </c>
      <c r="G84" s="98"/>
      <c r="N84" s="87"/>
    </row>
    <row r="85" spans="1:14">
      <c r="A85" s="156" t="str">
        <f>WinterSummary!C33</f>
        <v>Total Capacity, MW</v>
      </c>
      <c r="B85" s="160">
        <f>SUM(B78:B84)</f>
        <v>87018.475657637566</v>
      </c>
      <c r="C85" s="160">
        <f t="shared" ref="C85:F85" si="9">SUM(C78:C84)</f>
        <v>87018.475657637566</v>
      </c>
      <c r="D85" s="160">
        <f t="shared" si="9"/>
        <v>87018.475657637566</v>
      </c>
      <c r="E85" s="160">
        <f t="shared" si="9"/>
        <v>87018.475657637566</v>
      </c>
      <c r="F85" s="160">
        <f t="shared" si="9"/>
        <v>87018.475657637566</v>
      </c>
      <c r="G85" s="98"/>
    </row>
    <row r="86" spans="1:14">
      <c r="A86" s="149"/>
      <c r="B86" s="149"/>
      <c r="C86" s="149"/>
      <c r="D86" s="149"/>
      <c r="E86" s="149"/>
      <c r="F86" s="149"/>
      <c r="G86" s="88"/>
    </row>
    <row r="87" spans="1:14">
      <c r="A87" s="164" t="s">
        <v>1498</v>
      </c>
      <c r="B87" s="165">
        <f>(B85-B65)/B65</f>
        <v>0.43566471856205696</v>
      </c>
      <c r="C87" s="165">
        <f t="shared" ref="C87:F87" si="10">(C85-C65)/C65</f>
        <v>0.41791151337461729</v>
      </c>
      <c r="D87" s="165">
        <f t="shared" si="10"/>
        <v>0.39977726154678994</v>
      </c>
      <c r="E87" s="165">
        <f t="shared" si="10"/>
        <v>0.38073723561149847</v>
      </c>
      <c r="F87" s="165">
        <f t="shared" si="10"/>
        <v>0.36233501332583895</v>
      </c>
      <c r="G87" s="89"/>
    </row>
    <row r="88" spans="1:14">
      <c r="A88" s="150" t="s">
        <v>1001</v>
      </c>
      <c r="B88" s="150"/>
      <c r="C88" s="150"/>
      <c r="D88" s="150"/>
      <c r="E88" s="150"/>
      <c r="F88" s="150"/>
      <c r="G88"/>
    </row>
  </sheetData>
  <mergeCells count="7">
    <mergeCell ref="A55:F55"/>
    <mergeCell ref="A19:F19"/>
    <mergeCell ref="A1:F1"/>
    <mergeCell ref="B3:F3"/>
    <mergeCell ref="A16:F16"/>
    <mergeCell ref="A18:F18"/>
    <mergeCell ref="A13:F13"/>
  </mergeCells>
  <pageMargins left="0.7" right="0.7" top="0.75" bottom="0.75" header="0.3" footer="0.3"/>
  <pageSetup scale="59" orientation="portrait" r:id="rId1"/>
  <rowBreaks count="1" manualBreakCount="1">
    <brk id="54" max="5" man="1"/>
  </rowBreaks>
  <colBreaks count="1" manualBreakCount="1">
    <brk id="6" max="1048575" man="1"/>
  </colBreaks>
  <ignoredErrors>
    <ignoredError sqref="C23:F23 C59:F5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F14"/>
  <sheetViews>
    <sheetView zoomScaleNormal="100" zoomScaleSheetLayoutView="100" workbookViewId="0"/>
  </sheetViews>
  <sheetFormatPr defaultRowHeight="12.5"/>
  <cols>
    <col min="1" max="1" width="2" bestFit="1" customWidth="1"/>
    <col min="2" max="2" width="39" bestFit="1" customWidth="1"/>
    <col min="3" max="3" width="96.7265625" customWidth="1"/>
  </cols>
  <sheetData>
    <row r="1" spans="2:6" ht="30" customHeight="1">
      <c r="B1" s="221" t="s">
        <v>1011</v>
      </c>
      <c r="C1" s="221"/>
    </row>
    <row r="3" spans="2:6" ht="27" customHeight="1">
      <c r="B3" s="48" t="s">
        <v>10</v>
      </c>
      <c r="C3" s="48" t="s">
        <v>12</v>
      </c>
    </row>
    <row r="4" spans="2:6" ht="30" customHeight="1">
      <c r="B4" s="173" t="s">
        <v>11</v>
      </c>
      <c r="C4" s="29" t="s">
        <v>1425</v>
      </c>
    </row>
    <row r="5" spans="2:6" ht="30.75" customHeight="1">
      <c r="B5" s="174" t="s">
        <v>799</v>
      </c>
      <c r="C5" s="29" t="s">
        <v>1594</v>
      </c>
    </row>
    <row r="6" spans="2:6" ht="30" customHeight="1">
      <c r="B6" s="174" t="s">
        <v>7</v>
      </c>
      <c r="C6" s="19" t="s">
        <v>6</v>
      </c>
    </row>
    <row r="7" spans="2:6" ht="30" customHeight="1">
      <c r="B7" s="102" t="s">
        <v>473</v>
      </c>
      <c r="C7" s="19" t="s">
        <v>474</v>
      </c>
    </row>
    <row r="8" spans="2:6" ht="30" customHeight="1">
      <c r="B8" s="169" t="s">
        <v>14</v>
      </c>
      <c r="C8" s="30" t="s">
        <v>1758</v>
      </c>
    </row>
    <row r="9" spans="2:6" ht="46.5" customHeight="1">
      <c r="B9" s="169" t="s">
        <v>17</v>
      </c>
      <c r="C9" s="30" t="s">
        <v>1009</v>
      </c>
    </row>
    <row r="10" spans="2:6" ht="30" customHeight="1">
      <c r="B10" s="169" t="s">
        <v>13</v>
      </c>
      <c r="C10" s="30" t="s">
        <v>1759</v>
      </c>
    </row>
    <row r="11" spans="2:6" ht="30" customHeight="1">
      <c r="B11" s="167" t="s">
        <v>15</v>
      </c>
      <c r="C11" s="30" t="s">
        <v>1760</v>
      </c>
    </row>
    <row r="12" spans="2:6" ht="30" customHeight="1">
      <c r="B12" s="167" t="s">
        <v>18</v>
      </c>
      <c r="C12" s="30" t="s">
        <v>1010</v>
      </c>
      <c r="F12" s="20"/>
    </row>
    <row r="13" spans="2:6" ht="30" customHeight="1">
      <c r="B13" s="168" t="s">
        <v>16</v>
      </c>
      <c r="C13" s="30" t="s">
        <v>1761</v>
      </c>
    </row>
    <row r="14" spans="2:6" ht="42" customHeight="1">
      <c r="B14" s="166" t="s">
        <v>1507</v>
      </c>
      <c r="C14" s="101" t="s">
        <v>1520</v>
      </c>
    </row>
  </sheetData>
  <mergeCells count="1">
    <mergeCell ref="B1:C1"/>
  </mergeCells>
  <phoneticPr fontId="21" type="noConversion"/>
  <hyperlinks>
    <hyperlink ref="B4" location="Disclaimer!A1" display="Disclaimer"/>
    <hyperlink ref="B8" location="SummerSummary!A1" display="SummerSummary"/>
    <hyperlink ref="B11" location="WinterSummary!A1" display="WinterSummary"/>
    <hyperlink ref="B10" location="SummerFuelTypes!A1" display="SummerFuelTypes"/>
    <hyperlink ref="B9" location="SummerCapacities!A1" display="SummerCapacities"/>
    <hyperlink ref="B12" location="WinterCapacities!A1" display="WinterCapacities"/>
    <hyperlink ref="B13" location="WinterFuelTypes!A1" display="WinterFuelTypes"/>
    <hyperlink ref="B5" location="Changes!A1" display="Changes from 2008 CDR (December Update)"/>
    <hyperlink ref="B6" location="Definitions!A1" display="Definitions"/>
    <hyperlink ref="B7" location="Executive_Summary!B2" display="Executive Summary"/>
    <hyperlink ref="B14" location="Supplemental!A1" display="Supplemental"/>
  </hyperlinks>
  <printOptions horizontalCentered="1"/>
  <pageMargins left="0.5" right="0.25" top="0.5" bottom="0.5" header="0.5" footer="0.5"/>
  <pageSetup scale="98" firstPageNumber="2" orientation="landscape"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DEE1E2"/>
  </sheetPr>
  <dimension ref="B1:E8"/>
  <sheetViews>
    <sheetView workbookViewId="0"/>
  </sheetViews>
  <sheetFormatPr defaultRowHeight="12.5"/>
  <cols>
    <col min="1" max="1" width="2" bestFit="1" customWidth="1"/>
    <col min="2" max="2" width="91.26953125" customWidth="1"/>
  </cols>
  <sheetData>
    <row r="1" spans="2:5" ht="30" customHeight="1">
      <c r="B1" s="222" t="s">
        <v>11</v>
      </c>
      <c r="C1" s="223"/>
      <c r="D1" s="223"/>
      <c r="E1" s="224"/>
    </row>
    <row r="3" spans="2:5" ht="13">
      <c r="B3" s="225" t="s">
        <v>19</v>
      </c>
      <c r="C3" s="225"/>
      <c r="D3" s="225"/>
      <c r="E3" s="225"/>
    </row>
    <row r="4" spans="2:5" ht="21" customHeight="1">
      <c r="B4" s="225" t="s">
        <v>9</v>
      </c>
      <c r="C4" s="225"/>
      <c r="D4" s="225"/>
      <c r="E4" s="225"/>
    </row>
    <row r="6" spans="2:5" ht="93.75" customHeight="1">
      <c r="B6" s="226" t="s">
        <v>20</v>
      </c>
      <c r="C6" s="226"/>
      <c r="D6" s="226"/>
      <c r="E6" s="226"/>
    </row>
    <row r="8" spans="2:5">
      <c r="B8" s="226"/>
      <c r="C8" s="226"/>
      <c r="D8" s="226"/>
      <c r="E8" s="226"/>
    </row>
  </sheetData>
  <mergeCells count="5">
    <mergeCell ref="B1:E1"/>
    <mergeCell ref="B3:E3"/>
    <mergeCell ref="B4:E4"/>
    <mergeCell ref="B6:E6"/>
    <mergeCell ref="B8:E8"/>
  </mergeCells>
  <phoneticPr fontId="21" type="noConversion"/>
  <pageMargins left="0.75" right="0.75" top="1" bottom="1" header="0.5" footer="0.5"/>
  <pageSetup firstPageNumber="3" orientation="landscape" r:id="rId1"/>
  <headerFooter alignWithMargins="0">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DEE1E2"/>
  </sheetPr>
  <dimension ref="A1:K48"/>
  <sheetViews>
    <sheetView view="pageBreakPreview" zoomScaleNormal="115" zoomScaleSheetLayoutView="100" workbookViewId="0">
      <selection sqref="A1:I1"/>
    </sheetView>
  </sheetViews>
  <sheetFormatPr defaultColWidth="9.1796875" defaultRowHeight="12.5"/>
  <cols>
    <col min="1" max="1" width="3" style="26" bestFit="1" customWidth="1"/>
    <col min="2" max="2" width="45.26953125" style="26" customWidth="1"/>
    <col min="3" max="3" width="21.54296875" style="26" customWidth="1"/>
    <col min="4" max="4" width="22.54296875" style="26" customWidth="1"/>
    <col min="5" max="5" width="13" style="26" bestFit="1" customWidth="1"/>
    <col min="6" max="6" width="13.54296875" style="26" bestFit="1" customWidth="1"/>
    <col min="7" max="7" width="18.54296875" style="26" customWidth="1"/>
    <col min="8" max="8" width="12.7265625" style="26" customWidth="1"/>
    <col min="9" max="9" width="16.453125" style="26" customWidth="1"/>
    <col min="10" max="17" width="8.7265625" style="26" customWidth="1"/>
    <col min="18" max="16384" width="9.1796875" style="26"/>
  </cols>
  <sheetData>
    <row r="1" spans="1:10" ht="31.5" customHeight="1">
      <c r="A1" s="230" t="s">
        <v>1757</v>
      </c>
      <c r="B1" s="230"/>
      <c r="C1" s="230"/>
      <c r="D1" s="230"/>
      <c r="E1" s="230"/>
      <c r="F1" s="230"/>
      <c r="G1" s="230"/>
      <c r="H1" s="230"/>
      <c r="I1" s="230"/>
    </row>
    <row r="2" spans="1:10" ht="41.5" customHeight="1">
      <c r="A2" s="42">
        <v>1</v>
      </c>
      <c r="B2" s="227" t="s">
        <v>1788</v>
      </c>
      <c r="C2" s="232"/>
      <c r="D2" s="232"/>
      <c r="E2" s="232"/>
      <c r="F2" s="232"/>
      <c r="G2" s="232"/>
      <c r="H2" s="232"/>
      <c r="I2" s="233"/>
    </row>
    <row r="3" spans="1:10" ht="32.25" customHeight="1">
      <c r="A3" s="42">
        <v>2</v>
      </c>
      <c r="B3" s="231" t="s">
        <v>1762</v>
      </c>
      <c r="C3" s="232"/>
      <c r="D3" s="232"/>
      <c r="E3" s="232"/>
      <c r="F3" s="232"/>
      <c r="G3" s="232"/>
      <c r="H3" s="232"/>
      <c r="I3" s="233"/>
    </row>
    <row r="4" spans="1:10" s="41" customFormat="1" ht="27.75" customHeight="1">
      <c r="A4" s="42">
        <v>3</v>
      </c>
      <c r="B4" s="231" t="s">
        <v>1756</v>
      </c>
      <c r="C4" s="232"/>
      <c r="D4" s="232"/>
      <c r="E4" s="232"/>
      <c r="F4" s="232"/>
      <c r="G4" s="232"/>
      <c r="H4" s="232"/>
      <c r="I4" s="233"/>
      <c r="J4" s="51"/>
    </row>
    <row r="5" spans="1:10" s="41" customFormat="1" ht="27.75" customHeight="1">
      <c r="A5" s="42"/>
      <c r="B5" s="170" t="s">
        <v>534</v>
      </c>
      <c r="C5" s="171" t="s">
        <v>1377</v>
      </c>
      <c r="D5" s="171" t="s">
        <v>22</v>
      </c>
      <c r="E5" s="171" t="s">
        <v>35</v>
      </c>
      <c r="F5" s="171" t="s">
        <v>1038</v>
      </c>
      <c r="G5" s="172" t="s">
        <v>1378</v>
      </c>
      <c r="H5" s="172" t="s">
        <v>1376</v>
      </c>
      <c r="I5" s="26"/>
      <c r="J5" s="51"/>
    </row>
    <row r="6" spans="1:10" ht="13">
      <c r="A6" s="42"/>
      <c r="B6" s="91" t="s">
        <v>1661</v>
      </c>
      <c r="C6" s="91" t="s">
        <v>1662</v>
      </c>
      <c r="D6" s="91" t="s">
        <v>619</v>
      </c>
      <c r="E6" s="91" t="s">
        <v>590</v>
      </c>
      <c r="F6" s="91" t="s">
        <v>504</v>
      </c>
      <c r="G6" s="193">
        <v>196.6</v>
      </c>
      <c r="H6" s="192">
        <f>G6*0.14</f>
        <v>27.524000000000001</v>
      </c>
    </row>
    <row r="7" spans="1:10" ht="13">
      <c r="A7" s="42"/>
      <c r="B7" s="91" t="s">
        <v>1678</v>
      </c>
      <c r="C7" s="91" t="s">
        <v>1679</v>
      </c>
      <c r="D7" s="91" t="s">
        <v>1343</v>
      </c>
      <c r="E7" s="91" t="s">
        <v>590</v>
      </c>
      <c r="F7" s="91" t="s">
        <v>504</v>
      </c>
      <c r="G7" s="193">
        <v>125</v>
      </c>
      <c r="H7" s="192">
        <f t="shared" ref="H7:H8" si="0">G7*0.14</f>
        <v>17.5</v>
      </c>
    </row>
    <row r="8" spans="1:10" ht="13">
      <c r="A8" s="42"/>
      <c r="B8" s="91" t="s">
        <v>1680</v>
      </c>
      <c r="C8" s="91" t="s">
        <v>1681</v>
      </c>
      <c r="D8" s="91" t="s">
        <v>1343</v>
      </c>
      <c r="E8" s="91" t="s">
        <v>590</v>
      </c>
      <c r="F8" s="91" t="s">
        <v>504</v>
      </c>
      <c r="G8" s="193">
        <v>125</v>
      </c>
      <c r="H8" s="192">
        <f t="shared" si="0"/>
        <v>17.5</v>
      </c>
    </row>
    <row r="9" spans="1:10" ht="13">
      <c r="A9" s="42"/>
      <c r="B9" s="91" t="s">
        <v>1682</v>
      </c>
      <c r="C9" s="91" t="s">
        <v>1683</v>
      </c>
      <c r="D9" s="91" t="s">
        <v>528</v>
      </c>
      <c r="E9" s="91" t="s">
        <v>999</v>
      </c>
      <c r="F9" s="91" t="s">
        <v>1043</v>
      </c>
      <c r="G9" s="193">
        <v>120</v>
      </c>
      <c r="H9" s="192">
        <f>G9*0.59</f>
        <v>70.8</v>
      </c>
    </row>
    <row r="10" spans="1:10" ht="13">
      <c r="A10" s="42"/>
      <c r="B10" s="91" t="s">
        <v>1684</v>
      </c>
      <c r="C10" s="91" t="s">
        <v>1685</v>
      </c>
      <c r="D10" s="91" t="s">
        <v>528</v>
      </c>
      <c r="E10" s="91" t="s">
        <v>999</v>
      </c>
      <c r="F10" s="91" t="s">
        <v>1043</v>
      </c>
      <c r="G10" s="193">
        <v>108</v>
      </c>
      <c r="H10" s="192">
        <f>G10*0.59</f>
        <v>63.72</v>
      </c>
    </row>
    <row r="11" spans="1:10" ht="13">
      <c r="A11" s="42"/>
      <c r="B11" s="91" t="s">
        <v>1690</v>
      </c>
      <c r="C11" s="91" t="s">
        <v>1691</v>
      </c>
      <c r="D11" s="91" t="s">
        <v>1041</v>
      </c>
      <c r="E11" s="91" t="s">
        <v>593</v>
      </c>
      <c r="F11" s="91" t="s">
        <v>504</v>
      </c>
      <c r="G11" s="193">
        <v>101.6</v>
      </c>
      <c r="H11" s="192">
        <f>G11*0.75</f>
        <v>76.199999999999989</v>
      </c>
    </row>
    <row r="12" spans="1:10" ht="13">
      <c r="A12" s="42"/>
      <c r="B12" s="91" t="s">
        <v>1625</v>
      </c>
      <c r="C12" s="91" t="s">
        <v>1626</v>
      </c>
      <c r="D12" s="91" t="s">
        <v>536</v>
      </c>
      <c r="E12" s="91" t="s">
        <v>621</v>
      </c>
      <c r="F12" s="91" t="s">
        <v>504</v>
      </c>
      <c r="G12" s="193">
        <v>0</v>
      </c>
      <c r="H12" s="192">
        <v>0</v>
      </c>
    </row>
    <row r="13" spans="1:10" ht="13">
      <c r="A13" s="42"/>
      <c r="B13" s="91" t="s">
        <v>1627</v>
      </c>
      <c r="C13" s="91" t="s">
        <v>1628</v>
      </c>
      <c r="D13" s="91" t="s">
        <v>640</v>
      </c>
      <c r="E13" s="91" t="s">
        <v>621</v>
      </c>
      <c r="F13" s="91" t="s">
        <v>504</v>
      </c>
      <c r="G13" s="193">
        <v>0</v>
      </c>
      <c r="H13" s="192">
        <v>0</v>
      </c>
    </row>
    <row r="14" spans="1:10" ht="13">
      <c r="A14" s="42"/>
      <c r="B14" s="91" t="s">
        <v>1379</v>
      </c>
      <c r="C14" s="91"/>
      <c r="D14" s="91"/>
      <c r="E14" s="91"/>
      <c r="F14" s="91"/>
      <c r="G14" s="193">
        <f>SUM(G6:G13)</f>
        <v>776.2</v>
      </c>
      <c r="H14" s="194">
        <f>SUM(H6:H13)</f>
        <v>273.24400000000003</v>
      </c>
    </row>
    <row r="15" spans="1:10" ht="25.5" customHeight="1">
      <c r="A15" s="42">
        <v>4</v>
      </c>
      <c r="B15" s="231" t="s">
        <v>801</v>
      </c>
      <c r="C15" s="232"/>
      <c r="D15" s="232"/>
      <c r="E15" s="232"/>
      <c r="F15" s="232"/>
      <c r="G15" s="232"/>
      <c r="H15" s="232"/>
      <c r="I15" s="233"/>
    </row>
    <row r="16" spans="1:10" ht="41">
      <c r="A16" s="42"/>
      <c r="B16" s="170" t="s">
        <v>534</v>
      </c>
      <c r="C16" s="172" t="s">
        <v>1114</v>
      </c>
      <c r="D16" s="171" t="s">
        <v>22</v>
      </c>
      <c r="E16" s="171" t="s">
        <v>35</v>
      </c>
      <c r="F16" s="171" t="s">
        <v>1038</v>
      </c>
      <c r="G16" s="172" t="s">
        <v>1382</v>
      </c>
      <c r="H16" s="172" t="s">
        <v>693</v>
      </c>
      <c r="I16" s="172" t="s">
        <v>1376</v>
      </c>
    </row>
    <row r="17" spans="1:10" ht="13">
      <c r="A17" s="42"/>
      <c r="B17" s="92" t="s">
        <v>1807</v>
      </c>
      <c r="C17" s="92" t="s">
        <v>1808</v>
      </c>
      <c r="D17" s="92" t="s">
        <v>686</v>
      </c>
      <c r="E17" s="92" t="s">
        <v>600</v>
      </c>
      <c r="F17" s="92" t="s">
        <v>503</v>
      </c>
      <c r="G17" s="92">
        <v>2018</v>
      </c>
      <c r="H17" s="191">
        <v>100</v>
      </c>
      <c r="I17" s="65">
        <v>100</v>
      </c>
      <c r="J17" s="93"/>
    </row>
    <row r="18" spans="1:10" ht="13">
      <c r="A18" s="42"/>
      <c r="B18" s="92" t="s">
        <v>1723</v>
      </c>
      <c r="C18" s="92" t="s">
        <v>1724</v>
      </c>
      <c r="D18" s="92" t="s">
        <v>618</v>
      </c>
      <c r="E18" s="92" t="s">
        <v>590</v>
      </c>
      <c r="F18" s="92" t="s">
        <v>610</v>
      </c>
      <c r="G18" s="92">
        <v>2020</v>
      </c>
      <c r="H18" s="191">
        <v>160</v>
      </c>
      <c r="I18" s="65">
        <f>H18*0.14</f>
        <v>22.400000000000002</v>
      </c>
      <c r="J18" s="93"/>
    </row>
    <row r="19" spans="1:10" ht="13">
      <c r="A19" s="42"/>
      <c r="B19" s="92" t="s">
        <v>1707</v>
      </c>
      <c r="C19" s="92" t="s">
        <v>1708</v>
      </c>
      <c r="D19" s="92" t="s">
        <v>1709</v>
      </c>
      <c r="E19" s="92" t="s">
        <v>590</v>
      </c>
      <c r="F19" s="92" t="s">
        <v>504</v>
      </c>
      <c r="G19" s="92">
        <v>2019</v>
      </c>
      <c r="H19" s="191">
        <v>350</v>
      </c>
      <c r="I19" s="65">
        <f>H19*0.14</f>
        <v>49.000000000000007</v>
      </c>
    </row>
    <row r="20" spans="1:10" ht="13">
      <c r="A20" s="42"/>
      <c r="B20" s="92" t="s">
        <v>1738</v>
      </c>
      <c r="C20" s="92" t="s">
        <v>1739</v>
      </c>
      <c r="D20" s="92" t="s">
        <v>513</v>
      </c>
      <c r="E20" s="92" t="s">
        <v>590</v>
      </c>
      <c r="F20" s="92" t="s">
        <v>504</v>
      </c>
      <c r="G20" s="92">
        <v>2019</v>
      </c>
      <c r="H20" s="191">
        <v>245.9</v>
      </c>
      <c r="I20" s="65">
        <f>H20*0.14</f>
        <v>34.426000000000002</v>
      </c>
    </row>
    <row r="21" spans="1:10" ht="13">
      <c r="A21" s="42"/>
      <c r="B21" s="92" t="s">
        <v>1779</v>
      </c>
      <c r="C21" s="92" t="s">
        <v>1780</v>
      </c>
      <c r="D21" s="92" t="s">
        <v>1781</v>
      </c>
      <c r="E21" s="92" t="s">
        <v>590</v>
      </c>
      <c r="F21" s="92" t="s">
        <v>504</v>
      </c>
      <c r="G21" s="92">
        <v>2019</v>
      </c>
      <c r="H21" s="191">
        <v>500</v>
      </c>
      <c r="I21" s="65">
        <f>H21*0.14</f>
        <v>70</v>
      </c>
    </row>
    <row r="22" spans="1:10" ht="13">
      <c r="A22" s="42"/>
      <c r="B22" s="92" t="s">
        <v>1716</v>
      </c>
      <c r="C22" s="92" t="s">
        <v>1717</v>
      </c>
      <c r="D22" s="92" t="s">
        <v>638</v>
      </c>
      <c r="E22" s="92" t="s">
        <v>999</v>
      </c>
      <c r="F22" s="92" t="s">
        <v>1043</v>
      </c>
      <c r="G22" s="92">
        <v>2019</v>
      </c>
      <c r="H22" s="191">
        <v>200</v>
      </c>
      <c r="I22" s="65">
        <f>H22*0.59</f>
        <v>118</v>
      </c>
    </row>
    <row r="23" spans="1:10" ht="13">
      <c r="A23" s="42"/>
      <c r="B23" s="92" t="s">
        <v>1728</v>
      </c>
      <c r="C23" s="92" t="s">
        <v>1729</v>
      </c>
      <c r="D23" s="92" t="s">
        <v>684</v>
      </c>
      <c r="E23" s="92" t="s">
        <v>999</v>
      </c>
      <c r="F23" s="92" t="s">
        <v>1043</v>
      </c>
      <c r="G23" s="92">
        <v>2020</v>
      </c>
      <c r="H23" s="191">
        <v>150</v>
      </c>
      <c r="I23" s="65">
        <f>H23*0.59</f>
        <v>88.5</v>
      </c>
    </row>
    <row r="24" spans="1:10" ht="13">
      <c r="A24" s="42"/>
      <c r="B24" s="92" t="s">
        <v>1745</v>
      </c>
      <c r="C24" s="92" t="s">
        <v>1746</v>
      </c>
      <c r="D24" s="92" t="s">
        <v>1050</v>
      </c>
      <c r="E24" s="92" t="s">
        <v>593</v>
      </c>
      <c r="F24" s="92" t="s">
        <v>504</v>
      </c>
      <c r="G24" s="92">
        <v>2019</v>
      </c>
      <c r="H24" s="191">
        <v>150</v>
      </c>
      <c r="I24" s="65">
        <f>H24*0.75</f>
        <v>112.5</v>
      </c>
    </row>
    <row r="25" spans="1:10" ht="13">
      <c r="A25" s="42"/>
      <c r="B25" s="92" t="s">
        <v>1797</v>
      </c>
      <c r="C25" s="92" t="s">
        <v>1798</v>
      </c>
      <c r="D25" s="92" t="s">
        <v>1799</v>
      </c>
      <c r="E25" s="92" t="s">
        <v>593</v>
      </c>
      <c r="F25" s="92" t="s">
        <v>504</v>
      </c>
      <c r="G25" s="92">
        <v>2019</v>
      </c>
      <c r="H25" s="191">
        <v>300</v>
      </c>
      <c r="I25" s="65">
        <f>H25*0.75</f>
        <v>225</v>
      </c>
    </row>
    <row r="26" spans="1:10" ht="13">
      <c r="A26" s="42"/>
      <c r="B26" s="235" t="s">
        <v>1379</v>
      </c>
      <c r="C26" s="236"/>
      <c r="D26" s="236"/>
      <c r="E26" s="236"/>
      <c r="F26" s="236"/>
      <c r="G26" s="237"/>
      <c r="H26" s="191">
        <f>SUM(H17:H25)</f>
        <v>2155.9</v>
      </c>
      <c r="I26" s="191">
        <f>SUM(I17:I25)</f>
        <v>819.82600000000002</v>
      </c>
    </row>
    <row r="27" spans="1:10" ht="46.5" customHeight="1">
      <c r="A27" s="53"/>
      <c r="B27" s="234" t="s">
        <v>1591</v>
      </c>
      <c r="C27" s="234"/>
      <c r="D27" s="234"/>
      <c r="E27" s="234"/>
      <c r="F27" s="234"/>
      <c r="G27" s="234"/>
      <c r="H27" s="234"/>
      <c r="I27" s="234"/>
    </row>
    <row r="28" spans="1:10" ht="51" customHeight="1">
      <c r="A28" s="42">
        <v>5</v>
      </c>
      <c r="B28" s="227" t="s">
        <v>1775</v>
      </c>
      <c r="C28" s="238"/>
      <c r="D28" s="238"/>
      <c r="E28" s="238"/>
      <c r="F28" s="238"/>
      <c r="G28" s="238"/>
      <c r="H28" s="238"/>
      <c r="I28" s="239"/>
    </row>
    <row r="29" spans="1:10" ht="27.75" customHeight="1">
      <c r="A29" s="42">
        <v>6</v>
      </c>
      <c r="B29" s="227" t="s">
        <v>1789</v>
      </c>
      <c r="C29" s="228"/>
      <c r="D29" s="228"/>
      <c r="E29" s="228"/>
      <c r="F29" s="228"/>
      <c r="G29" s="228"/>
      <c r="H29" s="228"/>
      <c r="I29" s="229"/>
    </row>
    <row r="30" spans="1:10" ht="13">
      <c r="A30" s="42"/>
    </row>
    <row r="31" spans="1:10" ht="13">
      <c r="A31" s="42"/>
    </row>
    <row r="32" spans="1:10" ht="13">
      <c r="A32" s="42"/>
    </row>
    <row r="33" spans="1:11" ht="13">
      <c r="A33" s="42"/>
    </row>
    <row r="34" spans="1:11" ht="13">
      <c r="A34" s="42"/>
    </row>
    <row r="35" spans="1:11" ht="13">
      <c r="A35" s="42"/>
    </row>
    <row r="36" spans="1:11" ht="13">
      <c r="A36" s="42"/>
    </row>
    <row r="37" spans="1:11" ht="13">
      <c r="A37" s="42"/>
    </row>
    <row r="38" spans="1:11" ht="13">
      <c r="A38" s="42"/>
    </row>
    <row r="39" spans="1:11" ht="13">
      <c r="A39" s="42"/>
    </row>
    <row r="40" spans="1:11" ht="13">
      <c r="A40" s="42"/>
    </row>
    <row r="41" spans="1:11" ht="13">
      <c r="A41" s="42"/>
    </row>
    <row r="42" spans="1:11" ht="13">
      <c r="A42" s="42"/>
    </row>
    <row r="43" spans="1:11" ht="13">
      <c r="A43" s="42"/>
    </row>
    <row r="44" spans="1:11" ht="13">
      <c r="A44" s="42"/>
    </row>
    <row r="45" spans="1:11" ht="13">
      <c r="A45" s="42"/>
    </row>
    <row r="46" spans="1:11" ht="13">
      <c r="A46" s="42"/>
    </row>
    <row r="47" spans="1:11" ht="49.5" customHeight="1"/>
    <row r="48" spans="1:11" s="41" customFormat="1" ht="27.75" customHeight="1">
      <c r="A48" s="26"/>
      <c r="B48" s="26"/>
      <c r="C48" s="26"/>
      <c r="D48" s="26"/>
      <c r="E48" s="26"/>
      <c r="F48" s="26"/>
      <c r="G48" s="26"/>
      <c r="H48" s="26"/>
      <c r="I48" s="26"/>
      <c r="J48" s="26"/>
      <c r="K48" s="26"/>
    </row>
  </sheetData>
  <mergeCells count="9">
    <mergeCell ref="B29:I29"/>
    <mergeCell ref="A1:I1"/>
    <mergeCell ref="B15:I15"/>
    <mergeCell ref="B27:I27"/>
    <mergeCell ref="B2:I2"/>
    <mergeCell ref="B4:I4"/>
    <mergeCell ref="B26:G26"/>
    <mergeCell ref="B3:I3"/>
    <mergeCell ref="B28:I28"/>
  </mergeCells>
  <dataValidations disablePrompts="1" count="1">
    <dataValidation type="decimal" operator="greaterThanOrEqual" allowBlank="1" showInputMessage="1" showErrorMessage="1" errorTitle="Input Error" error="MW number must be greater than or equal to Min Emergency Rating" sqref="F6:F12">
      <formula1>#REF!</formula1>
    </dataValidation>
  </dataValidations>
  <pageMargins left="0.7" right="0.7" top="0.75" bottom="0.75" header="0.3" footer="0.3"/>
  <pageSetup scale="74" firstPageNumber="5" fitToWidth="2" fitToHeight="2" orientation="landscape" r:id="rId1"/>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DEE1E2"/>
  </sheetPr>
  <dimension ref="B1:I74"/>
  <sheetViews>
    <sheetView zoomScaleNormal="100" zoomScaleSheetLayoutView="100" workbookViewId="0"/>
  </sheetViews>
  <sheetFormatPr defaultRowHeight="12.5"/>
  <cols>
    <col min="1" max="1" width="2" bestFit="1" customWidth="1"/>
    <col min="2" max="2" width="84.7265625" customWidth="1"/>
  </cols>
  <sheetData>
    <row r="1" spans="2:9" ht="30" customHeight="1">
      <c r="B1" s="230" t="s">
        <v>7</v>
      </c>
      <c r="C1" s="230"/>
      <c r="D1" s="230"/>
      <c r="E1" s="230"/>
      <c r="F1" s="230"/>
      <c r="G1" s="1"/>
      <c r="H1" s="1"/>
      <c r="I1" s="1"/>
    </row>
    <row r="2" spans="2:9">
      <c r="B2" s="26"/>
      <c r="C2" s="26"/>
      <c r="D2" s="26"/>
      <c r="E2" s="26"/>
      <c r="F2" s="26"/>
    </row>
    <row r="3" spans="2:9" ht="13">
      <c r="B3" s="49" t="s">
        <v>1028</v>
      </c>
      <c r="C3" s="100"/>
      <c r="D3" s="100"/>
      <c r="E3" s="100"/>
      <c r="F3" s="100"/>
    </row>
    <row r="4" spans="2:9" ht="42.75" customHeight="1">
      <c r="B4" s="240" t="s">
        <v>1029</v>
      </c>
      <c r="C4" s="240"/>
      <c r="D4" s="240"/>
      <c r="E4" s="240"/>
      <c r="F4" s="240"/>
    </row>
    <row r="5" spans="2:9">
      <c r="B5" s="100"/>
      <c r="C5" s="100"/>
      <c r="D5" s="100"/>
      <c r="E5" s="100"/>
      <c r="F5" s="100"/>
    </row>
    <row r="6" spans="2:9" ht="13">
      <c r="B6" s="179" t="s">
        <v>1589</v>
      </c>
      <c r="C6" s="178"/>
      <c r="D6" s="178"/>
      <c r="E6" s="178"/>
      <c r="F6" s="178"/>
    </row>
    <row r="7" spans="2:9" ht="41.25" customHeight="1">
      <c r="B7" s="244" t="s">
        <v>1590</v>
      </c>
      <c r="C7" s="244"/>
      <c r="D7" s="244"/>
      <c r="E7" s="244"/>
      <c r="F7" s="244"/>
    </row>
    <row r="8" spans="2:9">
      <c r="B8" s="178"/>
      <c r="C8" s="178"/>
      <c r="D8" s="178"/>
      <c r="E8" s="178"/>
      <c r="F8" s="178"/>
    </row>
    <row r="9" spans="2:9" ht="13">
      <c r="B9" s="49" t="s">
        <v>1510</v>
      </c>
      <c r="C9" s="103"/>
      <c r="D9" s="103"/>
      <c r="E9" s="103"/>
      <c r="F9" s="103"/>
    </row>
    <row r="10" spans="2:9" ht="235.5" customHeight="1">
      <c r="B10" s="240" t="s">
        <v>1592</v>
      </c>
      <c r="C10" s="240"/>
      <c r="D10" s="240"/>
      <c r="E10" s="240"/>
      <c r="F10" s="240"/>
    </row>
    <row r="11" spans="2:9">
      <c r="B11" s="100"/>
      <c r="C11" s="100"/>
      <c r="D11" s="100"/>
      <c r="E11" s="100"/>
      <c r="F11" s="100"/>
    </row>
    <row r="12" spans="2:9" ht="13">
      <c r="B12" s="63" t="s">
        <v>1</v>
      </c>
      <c r="C12" s="103"/>
      <c r="D12" s="103"/>
      <c r="E12" s="103"/>
      <c r="F12" s="103"/>
    </row>
    <row r="13" spans="2:9" s="21" customFormat="1" ht="55.5" customHeight="1">
      <c r="B13" s="240" t="s">
        <v>1023</v>
      </c>
      <c r="C13" s="240"/>
      <c r="D13" s="240"/>
      <c r="E13" s="240"/>
      <c r="F13" s="240"/>
    </row>
    <row r="14" spans="2:9" s="21" customFormat="1" ht="13.5" customHeight="1">
      <c r="B14" s="100"/>
      <c r="C14" s="100"/>
      <c r="D14" s="100"/>
      <c r="E14" s="100"/>
      <c r="F14" s="100"/>
    </row>
    <row r="15" spans="2:9" s="21" customFormat="1" ht="13">
      <c r="B15" s="49" t="s">
        <v>0</v>
      </c>
      <c r="C15" s="100"/>
      <c r="D15" s="100"/>
      <c r="E15" s="100"/>
      <c r="F15" s="100"/>
    </row>
    <row r="16" spans="2:9" s="21" customFormat="1" ht="32.25" customHeight="1">
      <c r="B16" s="240" t="s">
        <v>1024</v>
      </c>
      <c r="C16" s="240"/>
      <c r="D16" s="240"/>
      <c r="E16" s="240"/>
      <c r="F16" s="240"/>
    </row>
    <row r="17" spans="2:6" s="21" customFormat="1" ht="12" customHeight="1">
      <c r="B17" s="100"/>
      <c r="C17" s="100"/>
      <c r="D17" s="100"/>
      <c r="E17" s="100"/>
      <c r="F17" s="100"/>
    </row>
    <row r="18" spans="2:6" ht="13">
      <c r="B18" s="63" t="s">
        <v>452</v>
      </c>
      <c r="C18" s="103"/>
      <c r="D18" s="103"/>
      <c r="E18" s="103"/>
      <c r="F18" s="103"/>
    </row>
    <row r="19" spans="2:6" ht="42" customHeight="1">
      <c r="B19" s="240" t="s">
        <v>1115</v>
      </c>
      <c r="C19" s="240"/>
      <c r="D19" s="240"/>
      <c r="E19" s="240"/>
      <c r="F19" s="240"/>
    </row>
    <row r="20" spans="2:6">
      <c r="B20" s="26"/>
      <c r="C20" s="26"/>
      <c r="D20" s="26"/>
      <c r="E20" s="26"/>
      <c r="F20" s="26"/>
    </row>
    <row r="21" spans="2:6" ht="13">
      <c r="B21" s="63" t="s">
        <v>1501</v>
      </c>
      <c r="C21" s="103"/>
      <c r="D21" s="103"/>
      <c r="E21" s="103"/>
      <c r="F21" s="103"/>
    </row>
    <row r="22" spans="2:6" ht="55.15" customHeight="1">
      <c r="B22" s="242" t="s">
        <v>1502</v>
      </c>
      <c r="C22" s="243"/>
      <c r="D22" s="243"/>
      <c r="E22" s="243"/>
      <c r="F22" s="243"/>
    </row>
    <row r="23" spans="2:6">
      <c r="B23" s="100"/>
      <c r="C23" s="100"/>
      <c r="D23" s="100"/>
      <c r="E23" s="100"/>
      <c r="F23" s="100"/>
    </row>
    <row r="24" spans="2:6" ht="13">
      <c r="B24" s="63" t="s">
        <v>453</v>
      </c>
      <c r="C24" s="103"/>
      <c r="D24" s="103"/>
      <c r="E24" s="103"/>
      <c r="F24" s="103"/>
    </row>
    <row r="25" spans="2:6" ht="64.5" customHeight="1">
      <c r="B25" s="240" t="s">
        <v>1588</v>
      </c>
      <c r="C25" s="240"/>
      <c r="D25" s="240"/>
      <c r="E25" s="240"/>
      <c r="F25" s="240"/>
    </row>
    <row r="26" spans="2:6">
      <c r="B26" s="103"/>
      <c r="C26" s="103"/>
      <c r="D26" s="103"/>
      <c r="E26" s="103"/>
      <c r="F26" s="103"/>
    </row>
    <row r="27" spans="2:6" ht="13">
      <c r="B27" s="63" t="s">
        <v>1380</v>
      </c>
      <c r="C27" s="103"/>
      <c r="D27" s="103"/>
      <c r="E27" s="103"/>
      <c r="F27" s="103"/>
    </row>
    <row r="28" spans="2:6">
      <c r="B28" s="241" t="s">
        <v>1381</v>
      </c>
      <c r="C28" s="241"/>
      <c r="D28" s="241"/>
      <c r="E28" s="241"/>
      <c r="F28" s="241"/>
    </row>
    <row r="29" spans="2:6">
      <c r="B29" s="103"/>
      <c r="C29" s="103"/>
      <c r="D29" s="103"/>
      <c r="E29" s="103"/>
      <c r="F29" s="103"/>
    </row>
    <row r="30" spans="2:6" ht="13">
      <c r="B30" s="63" t="s">
        <v>1000</v>
      </c>
      <c r="C30" s="103"/>
      <c r="D30" s="103"/>
      <c r="E30" s="103"/>
      <c r="F30" s="103"/>
    </row>
    <row r="31" spans="2:6" ht="25.5" customHeight="1">
      <c r="B31" s="240" t="s">
        <v>2</v>
      </c>
      <c r="C31" s="240"/>
      <c r="D31" s="240"/>
      <c r="E31" s="240"/>
      <c r="F31" s="240"/>
    </row>
    <row r="32" spans="2:6">
      <c r="B32" s="103"/>
      <c r="C32" s="103"/>
      <c r="D32" s="103"/>
      <c r="E32" s="103"/>
      <c r="F32" s="103"/>
    </row>
    <row r="33" spans="2:6" ht="15.75" customHeight="1">
      <c r="B33" s="63" t="s">
        <v>34</v>
      </c>
      <c r="C33" s="103"/>
      <c r="D33" s="103"/>
      <c r="E33" s="103"/>
      <c r="F33" s="103"/>
    </row>
    <row r="34" spans="2:6" ht="18" customHeight="1">
      <c r="B34" s="240" t="s">
        <v>692</v>
      </c>
      <c r="C34" s="240"/>
      <c r="D34" s="240"/>
      <c r="E34" s="240"/>
      <c r="F34" s="240"/>
    </row>
    <row r="35" spans="2:6">
      <c r="B35" s="103"/>
      <c r="C35" s="103"/>
      <c r="D35" s="103"/>
      <c r="E35" s="103"/>
      <c r="F35" s="103"/>
    </row>
    <row r="36" spans="2:6" ht="13">
      <c r="B36" s="63" t="s">
        <v>3</v>
      </c>
      <c r="C36" s="103"/>
      <c r="D36" s="103"/>
      <c r="E36" s="103"/>
      <c r="F36" s="103"/>
    </row>
    <row r="37" spans="2:6" ht="30" customHeight="1">
      <c r="B37" s="240" t="s">
        <v>4</v>
      </c>
      <c r="C37" s="240"/>
      <c r="D37" s="240"/>
      <c r="E37" s="240"/>
      <c r="F37" s="240"/>
    </row>
    <row r="38" spans="2:6">
      <c r="B38" s="103"/>
      <c r="C38" s="103"/>
      <c r="D38" s="103"/>
      <c r="E38" s="103"/>
      <c r="F38" s="103"/>
    </row>
    <row r="39" spans="2:6" ht="13">
      <c r="B39" s="63" t="s">
        <v>1116</v>
      </c>
      <c r="C39" s="103"/>
      <c r="D39" s="103"/>
      <c r="E39" s="103"/>
      <c r="F39" s="103"/>
    </row>
    <row r="40" spans="2:6" ht="25.5" customHeight="1">
      <c r="B40" s="240" t="s">
        <v>628</v>
      </c>
      <c r="C40" s="240"/>
      <c r="D40" s="240"/>
      <c r="E40" s="240"/>
      <c r="F40" s="240"/>
    </row>
    <row r="41" spans="2:6">
      <c r="B41" s="103"/>
      <c r="C41" s="103"/>
      <c r="D41" s="103"/>
      <c r="E41" s="103"/>
      <c r="F41" s="103"/>
    </row>
    <row r="42" spans="2:6" ht="13">
      <c r="B42" s="63" t="s">
        <v>433</v>
      </c>
      <c r="C42" s="103"/>
      <c r="D42" s="103"/>
      <c r="E42" s="103"/>
      <c r="F42" s="103"/>
    </row>
    <row r="43" spans="2:6" ht="19.149999999999999" customHeight="1">
      <c r="B43" s="240" t="s">
        <v>5</v>
      </c>
      <c r="C43" s="240"/>
      <c r="D43" s="240"/>
      <c r="E43" s="240"/>
      <c r="F43" s="240"/>
    </row>
    <row r="44" spans="2:6" ht="14.25" customHeight="1">
      <c r="B44" s="100"/>
      <c r="C44" s="100"/>
      <c r="D44" s="100"/>
      <c r="E44" s="100"/>
      <c r="F44" s="100"/>
    </row>
    <row r="45" spans="2:6" ht="14.25" customHeight="1">
      <c r="B45" s="63" t="s">
        <v>1508</v>
      </c>
      <c r="C45" s="100"/>
      <c r="D45" s="100"/>
      <c r="E45" s="100"/>
      <c r="F45" s="100"/>
    </row>
    <row r="46" spans="2:6" ht="29.25" customHeight="1">
      <c r="B46" s="240" t="s">
        <v>1511</v>
      </c>
      <c r="C46" s="240"/>
      <c r="D46" s="240"/>
      <c r="E46" s="240"/>
      <c r="F46" s="240"/>
    </row>
    <row r="47" spans="2:6" ht="14.5" customHeight="1">
      <c r="B47" s="100"/>
      <c r="C47" s="100"/>
      <c r="D47" s="100"/>
      <c r="E47" s="100"/>
      <c r="F47" s="100"/>
    </row>
    <row r="48" spans="2:6" ht="13">
      <c r="B48" s="63" t="s">
        <v>1025</v>
      </c>
      <c r="C48" s="103"/>
      <c r="D48" s="103"/>
      <c r="E48" s="103"/>
      <c r="F48" s="103"/>
    </row>
    <row r="49" spans="2:6" ht="31.5" customHeight="1">
      <c r="B49" s="240" t="s">
        <v>1117</v>
      </c>
      <c r="C49" s="240"/>
      <c r="D49" s="240"/>
      <c r="E49" s="240"/>
      <c r="F49" s="240"/>
    </row>
    <row r="50" spans="2:6" ht="14.5" customHeight="1">
      <c r="B50" s="100"/>
      <c r="C50" s="100"/>
      <c r="D50" s="100"/>
      <c r="E50" s="100"/>
      <c r="F50" s="100"/>
    </row>
    <row r="51" spans="2:6" ht="13">
      <c r="B51" s="63" t="s">
        <v>1026</v>
      </c>
      <c r="C51" s="103"/>
      <c r="D51" s="103"/>
      <c r="E51" s="103"/>
      <c r="F51" s="103"/>
    </row>
    <row r="52" spans="2:6" ht="40.5" customHeight="1">
      <c r="B52" s="240" t="s">
        <v>1593</v>
      </c>
      <c r="C52" s="240"/>
      <c r="D52" s="240"/>
      <c r="E52" s="240"/>
      <c r="F52" s="240"/>
    </row>
    <row r="53" spans="2:6">
      <c r="B53" s="103"/>
      <c r="C53" s="103"/>
      <c r="D53" s="103"/>
      <c r="E53" s="103"/>
      <c r="F53" s="103"/>
    </row>
    <row r="54" spans="2:6" ht="13">
      <c r="B54" s="63" t="s">
        <v>1113</v>
      </c>
      <c r="C54" s="103"/>
      <c r="D54" s="103"/>
      <c r="E54" s="103"/>
      <c r="F54" s="103"/>
    </row>
    <row r="55" spans="2:6" ht="32.25" customHeight="1">
      <c r="B55" s="240" t="s">
        <v>1118</v>
      </c>
      <c r="C55" s="240"/>
      <c r="D55" s="240"/>
      <c r="E55" s="240"/>
      <c r="F55" s="240"/>
    </row>
    <row r="56" spans="2:6">
      <c r="B56" s="103"/>
      <c r="C56" s="103"/>
      <c r="D56" s="103"/>
      <c r="E56" s="103"/>
      <c r="F56" s="103"/>
    </row>
    <row r="57" spans="2:6">
      <c r="B57" s="26"/>
      <c r="C57" s="26"/>
      <c r="D57" s="26"/>
      <c r="E57" s="26"/>
      <c r="F57" s="26"/>
    </row>
    <row r="58" spans="2:6">
      <c r="B58" s="26"/>
      <c r="C58" s="26"/>
      <c r="D58" s="26"/>
      <c r="E58" s="26"/>
      <c r="F58" s="26"/>
    </row>
    <row r="59" spans="2:6">
      <c r="B59" s="21"/>
      <c r="C59" s="21"/>
      <c r="D59" s="21"/>
      <c r="E59" s="21"/>
      <c r="F59" s="21"/>
    </row>
    <row r="60" spans="2:6">
      <c r="B60" s="21"/>
      <c r="C60" s="21"/>
      <c r="D60" s="21"/>
      <c r="E60" s="21"/>
      <c r="F60" s="21"/>
    </row>
    <row r="61" spans="2:6">
      <c r="B61" s="21"/>
      <c r="C61" s="21"/>
      <c r="D61" s="21"/>
      <c r="E61" s="21"/>
      <c r="F61" s="21"/>
    </row>
    <row r="62" spans="2:6">
      <c r="B62" s="21"/>
      <c r="C62" s="21"/>
      <c r="D62" s="21"/>
      <c r="E62" s="21"/>
      <c r="F62" s="21"/>
    </row>
    <row r="63" spans="2:6">
      <c r="B63" s="21"/>
      <c r="C63" s="21"/>
      <c r="D63" s="21"/>
      <c r="E63" s="21"/>
      <c r="F63" s="21"/>
    </row>
    <row r="64" spans="2:6">
      <c r="B64" s="21"/>
      <c r="C64" s="21"/>
      <c r="D64" s="21"/>
      <c r="E64" s="21"/>
      <c r="F64" s="21"/>
    </row>
    <row r="65" spans="2:6">
      <c r="B65" s="21"/>
      <c r="C65" s="21"/>
      <c r="D65" s="21"/>
      <c r="E65" s="21"/>
      <c r="F65" s="21"/>
    </row>
    <row r="66" spans="2:6">
      <c r="B66" s="21"/>
      <c r="C66" s="21"/>
      <c r="D66" s="21"/>
      <c r="E66" s="21"/>
      <c r="F66" s="21"/>
    </row>
    <row r="67" spans="2:6">
      <c r="B67" s="21"/>
      <c r="C67" s="21"/>
      <c r="D67" s="21"/>
      <c r="E67" s="21"/>
      <c r="F67" s="21"/>
    </row>
    <row r="68" spans="2:6">
      <c r="B68" s="21"/>
      <c r="C68" s="21"/>
      <c r="D68" s="21"/>
      <c r="E68" s="21"/>
      <c r="F68" s="21"/>
    </row>
    <row r="69" spans="2:6">
      <c r="B69" s="21"/>
      <c r="C69" s="21"/>
      <c r="D69" s="21"/>
      <c r="E69" s="21"/>
      <c r="F69" s="21"/>
    </row>
    <row r="70" spans="2:6">
      <c r="B70" s="21"/>
      <c r="C70" s="21"/>
      <c r="D70" s="21"/>
      <c r="E70" s="21"/>
      <c r="F70" s="21"/>
    </row>
    <row r="71" spans="2:6">
      <c r="B71" s="21"/>
      <c r="C71" s="21"/>
      <c r="D71" s="21"/>
      <c r="E71" s="21"/>
      <c r="F71" s="21"/>
    </row>
    <row r="72" spans="2:6">
      <c r="B72" s="21"/>
      <c r="C72" s="21"/>
      <c r="D72" s="21"/>
      <c r="E72" s="21"/>
      <c r="F72" s="21"/>
    </row>
    <row r="73" spans="2:6">
      <c r="B73" s="21"/>
      <c r="C73" s="21"/>
      <c r="D73" s="21"/>
      <c r="E73" s="21"/>
      <c r="F73" s="21"/>
    </row>
    <row r="74" spans="2:6">
      <c r="B74" s="21"/>
      <c r="C74" s="21"/>
      <c r="D74" s="21"/>
      <c r="E74" s="21"/>
      <c r="F74" s="21"/>
    </row>
  </sheetData>
  <mergeCells count="19">
    <mergeCell ref="B55:F55"/>
    <mergeCell ref="B49:F49"/>
    <mergeCell ref="B52:F52"/>
    <mergeCell ref="B40:F40"/>
    <mergeCell ref="B43:F43"/>
    <mergeCell ref="B46:F46"/>
    <mergeCell ref="B34:F34"/>
    <mergeCell ref="B31:F31"/>
    <mergeCell ref="B37:F37"/>
    <mergeCell ref="B1:F1"/>
    <mergeCell ref="B13:F13"/>
    <mergeCell ref="B25:F25"/>
    <mergeCell ref="B19:F19"/>
    <mergeCell ref="B16:F16"/>
    <mergeCell ref="B4:F4"/>
    <mergeCell ref="B10:F10"/>
    <mergeCell ref="B28:F28"/>
    <mergeCell ref="B22:F22"/>
    <mergeCell ref="B7:F7"/>
  </mergeCells>
  <phoneticPr fontId="21" type="noConversion"/>
  <pageMargins left="0.75" right="0.75" top="1" bottom="1" header="0.5" footer="0.5"/>
  <pageSetup scale="75" firstPageNumber="4" fitToHeight="2" orientation="portrait" r:id="rId1"/>
  <headerFooter alignWithMargins="0">
    <oddFooter>&amp;C&amp;12&amp;P</oddFooter>
  </headerFooter>
  <rowBreaks count="1" manualBreakCount="1">
    <brk id="26" min="1"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6"/>
    <pageSetUpPr fitToPage="1"/>
  </sheetPr>
  <dimension ref="B1:P45"/>
  <sheetViews>
    <sheetView view="pageBreakPreview" zoomScaleNormal="100" zoomScaleSheetLayoutView="100" workbookViewId="0"/>
  </sheetViews>
  <sheetFormatPr defaultRowHeight="12.5"/>
  <cols>
    <col min="1" max="1" width="2" bestFit="1" customWidth="1"/>
    <col min="12" max="12" width="10.54296875" customWidth="1"/>
  </cols>
  <sheetData>
    <row r="1" spans="2:12" ht="30" customHeight="1">
      <c r="B1" s="245" t="s">
        <v>1008</v>
      </c>
      <c r="C1" s="246"/>
      <c r="D1" s="246"/>
      <c r="E1" s="246"/>
      <c r="F1" s="246"/>
      <c r="G1" s="246"/>
      <c r="H1" s="246"/>
      <c r="I1" s="246"/>
      <c r="J1" s="246"/>
      <c r="K1" s="246"/>
      <c r="L1" s="246"/>
    </row>
    <row r="2" spans="2:12">
      <c r="B2" s="66"/>
      <c r="C2" s="66"/>
      <c r="D2" s="66"/>
      <c r="E2" s="66"/>
      <c r="F2" s="66"/>
      <c r="G2" s="66"/>
      <c r="H2" s="66"/>
      <c r="I2" s="66"/>
      <c r="J2" s="66"/>
      <c r="K2" s="66"/>
      <c r="L2" s="66"/>
    </row>
    <row r="3" spans="2:12">
      <c r="B3" s="66"/>
      <c r="C3" s="66"/>
      <c r="D3" s="66"/>
      <c r="E3" s="66"/>
      <c r="F3" s="66"/>
      <c r="G3" s="66"/>
      <c r="H3" s="66"/>
      <c r="I3" s="66"/>
      <c r="J3" s="66"/>
      <c r="K3" s="66"/>
      <c r="L3" s="66"/>
    </row>
    <row r="4" spans="2:12">
      <c r="B4" s="66"/>
      <c r="C4" s="66"/>
      <c r="D4" s="66"/>
      <c r="E4" s="66"/>
      <c r="F4" s="66"/>
      <c r="G4" s="66"/>
      <c r="H4" s="66"/>
      <c r="I4" s="66"/>
      <c r="J4" s="66"/>
      <c r="K4" s="66"/>
      <c r="L4" s="66"/>
    </row>
    <row r="5" spans="2:12">
      <c r="B5" s="66"/>
      <c r="C5" s="66"/>
      <c r="D5" s="66"/>
      <c r="E5" s="66"/>
      <c r="F5" s="66"/>
      <c r="G5" s="66"/>
      <c r="H5" s="66"/>
      <c r="I5" s="66"/>
      <c r="J5" s="66"/>
      <c r="K5" s="66"/>
      <c r="L5" s="66"/>
    </row>
    <row r="6" spans="2:12">
      <c r="B6" s="66"/>
      <c r="C6" s="66"/>
      <c r="D6" s="66"/>
      <c r="E6" s="66"/>
      <c r="F6" s="66"/>
      <c r="G6" s="66"/>
      <c r="H6" s="66"/>
      <c r="I6" s="66"/>
      <c r="J6" s="66"/>
      <c r="K6" s="66"/>
      <c r="L6" s="66"/>
    </row>
    <row r="7" spans="2:12">
      <c r="B7" s="66"/>
      <c r="C7" s="66"/>
      <c r="D7" s="66"/>
      <c r="E7" s="66"/>
      <c r="F7" s="66"/>
      <c r="G7" s="66"/>
      <c r="H7" s="66"/>
      <c r="I7" s="66"/>
      <c r="J7" s="66"/>
      <c r="K7" s="66"/>
      <c r="L7" s="66"/>
    </row>
    <row r="8" spans="2:12">
      <c r="B8" s="66"/>
      <c r="C8" s="66"/>
      <c r="D8" s="66"/>
      <c r="E8" s="66"/>
      <c r="F8" s="66"/>
      <c r="G8" s="66"/>
      <c r="H8" s="66"/>
      <c r="I8" s="66"/>
      <c r="J8" s="66"/>
      <c r="K8" s="66"/>
      <c r="L8" s="66"/>
    </row>
    <row r="9" spans="2:12">
      <c r="B9" s="66"/>
      <c r="C9" s="66"/>
      <c r="D9" s="66"/>
      <c r="E9" s="66"/>
      <c r="F9" s="66"/>
      <c r="G9" s="66"/>
      <c r="H9" s="66"/>
      <c r="I9" s="66"/>
      <c r="J9" s="66"/>
      <c r="K9" s="66"/>
      <c r="L9" s="66"/>
    </row>
    <row r="10" spans="2:12">
      <c r="B10" s="66"/>
      <c r="C10" s="66"/>
      <c r="D10" s="66"/>
      <c r="E10" s="66"/>
      <c r="F10" s="66"/>
      <c r="G10" s="66"/>
      <c r="H10" s="66"/>
      <c r="I10" s="66"/>
      <c r="J10" s="66"/>
      <c r="K10" s="66"/>
      <c r="L10" s="66"/>
    </row>
    <row r="11" spans="2:12">
      <c r="B11" s="66"/>
      <c r="C11" s="66"/>
      <c r="D11" s="66"/>
      <c r="E11" s="66"/>
      <c r="F11" s="66"/>
      <c r="G11" s="66"/>
      <c r="H11" s="66"/>
      <c r="I11" s="66"/>
      <c r="J11" s="66"/>
      <c r="K11" s="66"/>
      <c r="L11" s="66"/>
    </row>
    <row r="12" spans="2:12">
      <c r="B12" s="66"/>
      <c r="C12" s="66"/>
      <c r="D12" s="66"/>
      <c r="E12" s="66"/>
      <c r="F12" s="66"/>
      <c r="G12" s="66"/>
      <c r="H12" s="66"/>
      <c r="I12" s="66"/>
      <c r="J12" s="66"/>
      <c r="K12" s="66"/>
      <c r="L12" s="66"/>
    </row>
    <row r="13" spans="2:12">
      <c r="B13" s="66"/>
      <c r="C13" s="66"/>
      <c r="D13" s="66"/>
      <c r="E13" s="66"/>
      <c r="F13" s="66"/>
      <c r="G13" s="66"/>
      <c r="H13" s="66"/>
      <c r="I13" s="66"/>
      <c r="J13" s="66"/>
      <c r="K13" s="66"/>
      <c r="L13" s="66"/>
    </row>
    <row r="14" spans="2:12">
      <c r="B14" s="66"/>
      <c r="C14" s="66"/>
      <c r="D14" s="66"/>
      <c r="E14" s="66"/>
      <c r="F14" s="66"/>
      <c r="G14" s="66"/>
      <c r="H14" s="66"/>
      <c r="I14" s="66"/>
      <c r="J14" s="66"/>
      <c r="K14" s="66"/>
      <c r="L14" s="66"/>
    </row>
    <row r="15" spans="2:12">
      <c r="B15" s="66"/>
      <c r="C15" s="66"/>
      <c r="D15" s="66"/>
      <c r="E15" s="66"/>
      <c r="F15" s="66"/>
      <c r="G15" s="66"/>
      <c r="H15" s="66"/>
      <c r="I15" s="66"/>
      <c r="J15" s="66"/>
      <c r="K15" s="66"/>
      <c r="L15" s="66"/>
    </row>
    <row r="16" spans="2:12">
      <c r="B16" s="66"/>
      <c r="C16" s="66"/>
      <c r="D16" s="66"/>
      <c r="E16" s="66"/>
      <c r="F16" s="66"/>
      <c r="G16" s="66"/>
      <c r="H16" s="66"/>
      <c r="I16" s="66"/>
      <c r="J16" s="66"/>
      <c r="K16" s="66"/>
      <c r="L16" s="66"/>
    </row>
    <row r="17" spans="2:16">
      <c r="B17" s="66"/>
      <c r="C17" s="66"/>
      <c r="D17" s="66"/>
      <c r="E17" s="66"/>
      <c r="F17" s="66"/>
      <c r="G17" s="66"/>
      <c r="H17" s="66"/>
      <c r="I17" s="66"/>
      <c r="J17" s="66"/>
      <c r="K17" s="66"/>
      <c r="L17" s="66"/>
    </row>
    <row r="18" spans="2:16">
      <c r="B18" s="66"/>
      <c r="C18" s="66"/>
      <c r="D18" s="66"/>
      <c r="E18" s="66"/>
      <c r="F18" s="66"/>
      <c r="G18" s="66"/>
      <c r="H18" s="66"/>
      <c r="I18" s="66"/>
      <c r="J18" s="66"/>
      <c r="K18" s="66"/>
      <c r="L18" s="66"/>
    </row>
    <row r="19" spans="2:16">
      <c r="B19" s="66"/>
      <c r="C19" s="66"/>
      <c r="D19" s="66"/>
      <c r="E19" s="66"/>
      <c r="F19" s="66"/>
      <c r="G19" s="66"/>
      <c r="H19" s="66"/>
      <c r="I19" s="66"/>
      <c r="J19" s="66"/>
      <c r="K19" s="66"/>
      <c r="L19" s="66"/>
    </row>
    <row r="20" spans="2:16">
      <c r="B20" s="66"/>
      <c r="C20" s="66"/>
      <c r="D20" s="66"/>
      <c r="E20" s="66"/>
      <c r="F20" s="66"/>
      <c r="G20" s="66"/>
      <c r="H20" s="66"/>
      <c r="I20" s="66"/>
      <c r="J20" s="66"/>
      <c r="K20" s="66"/>
      <c r="L20" s="66"/>
    </row>
    <row r="21" spans="2:16">
      <c r="B21" s="66"/>
      <c r="C21" s="66"/>
      <c r="D21" s="66"/>
      <c r="E21" s="66"/>
      <c r="F21" s="66"/>
      <c r="G21" s="66"/>
      <c r="H21" s="66"/>
      <c r="I21" s="66"/>
      <c r="J21" s="66"/>
      <c r="K21" s="66"/>
      <c r="L21" s="66"/>
    </row>
    <row r="22" spans="2:16">
      <c r="B22" s="66"/>
      <c r="C22" s="66"/>
      <c r="D22" s="66"/>
      <c r="E22" s="66"/>
      <c r="F22" s="66"/>
      <c r="G22" s="66"/>
      <c r="H22" s="66"/>
      <c r="I22" s="66"/>
      <c r="J22" s="66"/>
      <c r="K22" s="66"/>
      <c r="L22" s="66"/>
    </row>
    <row r="23" spans="2:16">
      <c r="B23" s="66"/>
      <c r="C23" s="66"/>
      <c r="D23" s="66"/>
      <c r="E23" s="66"/>
      <c r="F23" s="66"/>
      <c r="G23" s="66"/>
      <c r="H23" s="66"/>
      <c r="I23" s="66"/>
      <c r="J23" s="66"/>
      <c r="K23" s="66"/>
      <c r="L23" s="66"/>
    </row>
    <row r="24" spans="2:16">
      <c r="B24" s="66"/>
      <c r="C24" s="66"/>
      <c r="D24" s="66"/>
      <c r="E24" s="66"/>
      <c r="F24" s="66"/>
      <c r="G24" s="66"/>
      <c r="H24" s="66"/>
      <c r="I24" s="66"/>
      <c r="J24" s="66"/>
      <c r="K24" s="66"/>
      <c r="L24" s="66"/>
    </row>
    <row r="25" spans="2:16">
      <c r="B25" s="66"/>
      <c r="C25" s="66"/>
      <c r="D25" s="66"/>
      <c r="E25" s="66"/>
      <c r="F25" s="66"/>
      <c r="G25" s="66"/>
      <c r="H25" s="66"/>
      <c r="I25" s="66"/>
      <c r="J25" s="66"/>
      <c r="K25" s="66"/>
      <c r="L25" s="66"/>
    </row>
    <row r="26" spans="2:16">
      <c r="B26" s="66"/>
      <c r="C26" s="66"/>
      <c r="D26" s="66"/>
      <c r="E26" s="66"/>
      <c r="F26" s="66"/>
      <c r="G26" s="66"/>
      <c r="H26" s="66"/>
      <c r="I26" s="66"/>
      <c r="J26" s="66"/>
      <c r="K26" s="66"/>
      <c r="L26" s="66"/>
    </row>
    <row r="27" spans="2:16">
      <c r="B27" s="66"/>
      <c r="C27" s="66"/>
      <c r="D27" s="66"/>
      <c r="E27" s="66"/>
      <c r="F27" s="66"/>
      <c r="G27" s="66"/>
      <c r="H27" s="66"/>
      <c r="I27" s="66"/>
      <c r="J27" s="66"/>
      <c r="K27" s="66"/>
      <c r="L27" s="66"/>
      <c r="P27" s="40"/>
    </row>
    <row r="28" spans="2:16">
      <c r="B28" s="66"/>
      <c r="C28" s="66"/>
      <c r="D28" s="66"/>
      <c r="E28" s="66"/>
      <c r="F28" s="66"/>
      <c r="G28" s="66"/>
      <c r="H28" s="66"/>
      <c r="I28" s="66"/>
      <c r="J28" s="66"/>
      <c r="K28" s="66"/>
      <c r="L28" s="66"/>
    </row>
    <row r="29" spans="2:16">
      <c r="B29" s="66"/>
      <c r="C29" s="66"/>
      <c r="D29" s="66"/>
      <c r="E29" s="66"/>
      <c r="F29" s="66"/>
      <c r="G29" s="66"/>
      <c r="H29" s="66"/>
      <c r="I29" s="66"/>
      <c r="J29" s="66"/>
      <c r="K29" s="66"/>
      <c r="L29" s="66"/>
    </row>
    <row r="30" spans="2:16">
      <c r="B30" s="66"/>
      <c r="C30" s="66"/>
      <c r="D30" s="66"/>
      <c r="E30" s="66"/>
      <c r="F30" s="66"/>
      <c r="G30" s="66"/>
      <c r="H30" s="66"/>
      <c r="I30" s="66"/>
      <c r="J30" s="66"/>
      <c r="K30" s="66"/>
      <c r="L30" s="66"/>
    </row>
    <row r="31" spans="2:16">
      <c r="B31" s="66"/>
      <c r="C31" s="66"/>
      <c r="D31" s="66"/>
      <c r="E31" s="66"/>
      <c r="F31" s="66"/>
      <c r="G31" s="66"/>
      <c r="H31" s="66"/>
      <c r="I31" s="66"/>
      <c r="J31" s="66"/>
      <c r="K31" s="66"/>
      <c r="L31" s="66"/>
    </row>
    <row r="32" spans="2:16">
      <c r="B32" s="66"/>
      <c r="C32" s="66"/>
      <c r="D32" s="66"/>
      <c r="E32" s="66"/>
      <c r="F32" s="66"/>
      <c r="G32" s="66"/>
      <c r="H32" s="66"/>
      <c r="I32" s="66"/>
      <c r="J32" s="66"/>
      <c r="K32" s="66"/>
      <c r="L32" s="66"/>
    </row>
    <row r="33" spans="2:12">
      <c r="B33" s="66"/>
      <c r="C33" s="66"/>
      <c r="D33" s="66"/>
      <c r="E33" s="66"/>
      <c r="F33" s="66"/>
      <c r="G33" s="66"/>
      <c r="H33" s="66"/>
      <c r="I33" s="66"/>
      <c r="J33" s="66"/>
      <c r="K33" s="66"/>
      <c r="L33" s="66"/>
    </row>
    <row r="34" spans="2:12">
      <c r="B34" s="66"/>
      <c r="C34" s="66"/>
      <c r="D34" s="66"/>
      <c r="E34" s="66"/>
      <c r="F34" s="66"/>
      <c r="G34" s="66"/>
      <c r="H34" s="66"/>
      <c r="I34" s="66"/>
      <c r="J34" s="66"/>
      <c r="K34" s="66"/>
      <c r="L34" s="66"/>
    </row>
    <row r="35" spans="2:12">
      <c r="B35" s="66"/>
      <c r="C35" s="66"/>
      <c r="D35" s="67"/>
      <c r="E35" s="66"/>
      <c r="F35" s="66"/>
      <c r="G35" s="66"/>
      <c r="H35" s="66"/>
      <c r="I35" s="66"/>
      <c r="J35" s="66"/>
      <c r="K35" s="66"/>
      <c r="L35" s="66"/>
    </row>
    <row r="36" spans="2:12">
      <c r="B36" s="66"/>
      <c r="C36" s="66"/>
      <c r="D36" s="66"/>
      <c r="E36" s="66"/>
      <c r="F36" s="66"/>
      <c r="G36" s="66"/>
      <c r="H36" s="66"/>
      <c r="I36" s="66"/>
      <c r="J36" s="66"/>
      <c r="K36" s="66"/>
      <c r="L36" s="66"/>
    </row>
    <row r="37" spans="2:12">
      <c r="B37" s="66"/>
      <c r="C37" s="66"/>
      <c r="D37" s="66"/>
      <c r="E37" s="66"/>
      <c r="F37" s="66"/>
      <c r="G37" s="66"/>
      <c r="H37" s="66"/>
      <c r="I37" s="66"/>
      <c r="J37" s="66"/>
      <c r="K37" s="66"/>
      <c r="L37" s="66"/>
    </row>
    <row r="40" spans="2:12">
      <c r="G40" s="26"/>
    </row>
    <row r="41" spans="2:12">
      <c r="B41" s="66"/>
      <c r="C41" s="66"/>
      <c r="D41" s="66"/>
      <c r="E41" s="66"/>
      <c r="F41" s="66"/>
      <c r="G41" s="66"/>
      <c r="H41" s="66"/>
      <c r="I41" s="66"/>
      <c r="J41" s="66"/>
      <c r="K41" s="66"/>
      <c r="L41" s="66"/>
    </row>
    <row r="42" spans="2:12">
      <c r="B42" s="66"/>
      <c r="C42" s="66"/>
      <c r="D42" s="66"/>
      <c r="E42" s="66"/>
      <c r="F42" s="66"/>
      <c r="G42" s="66"/>
      <c r="H42" s="66"/>
      <c r="I42" s="66"/>
      <c r="J42" s="66"/>
      <c r="K42" s="66"/>
      <c r="L42" s="66"/>
    </row>
    <row r="43" spans="2:12" ht="14">
      <c r="B43" s="247" t="s">
        <v>1784</v>
      </c>
      <c r="C43" s="247"/>
      <c r="D43" s="247"/>
      <c r="E43" s="247"/>
      <c r="F43" s="247"/>
      <c r="G43" s="247"/>
      <c r="H43" s="247"/>
      <c r="I43" s="247"/>
      <c r="J43" s="247"/>
      <c r="K43" s="247"/>
      <c r="L43" s="66"/>
    </row>
    <row r="44" spans="2:12" ht="12.75" customHeight="1">
      <c r="B44" s="248" t="s">
        <v>1785</v>
      </c>
      <c r="C44" s="248"/>
      <c r="D44" s="248"/>
      <c r="E44" s="248"/>
      <c r="F44" s="248"/>
      <c r="G44" s="248"/>
      <c r="H44" s="248"/>
      <c r="I44" s="248"/>
      <c r="J44" s="248"/>
      <c r="K44" s="248"/>
      <c r="L44" s="248"/>
    </row>
    <row r="45" spans="2:12">
      <c r="B45" s="248"/>
      <c r="C45" s="248"/>
      <c r="D45" s="248"/>
      <c r="E45" s="248"/>
      <c r="F45" s="248"/>
      <c r="G45" s="248"/>
      <c r="H45" s="248"/>
      <c r="I45" s="248"/>
      <c r="J45" s="248"/>
      <c r="K45" s="248"/>
      <c r="L45" s="248"/>
    </row>
  </sheetData>
  <mergeCells count="3">
    <mergeCell ref="B1:L1"/>
    <mergeCell ref="B43:K43"/>
    <mergeCell ref="B44:L45"/>
  </mergeCells>
  <hyperlinks>
    <hyperlink ref="B44" r:id="rId1"/>
  </hyperlinks>
  <pageMargins left="0.7" right="0.7" top="0.75" bottom="0.75" header="0.3" footer="0.3"/>
  <pageSetup scale="94" firstPageNumber="7" orientation="portrait" r:id="rId2"/>
  <headerFooter>
    <oddFooter>&amp;C&amp;P</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W72"/>
  <sheetViews>
    <sheetView zoomScale="115" zoomScaleNormal="115" zoomScaleSheetLayoutView="99" workbookViewId="0"/>
  </sheetViews>
  <sheetFormatPr defaultRowHeight="12.5"/>
  <cols>
    <col min="1" max="1" width="2" bestFit="1" customWidth="1"/>
    <col min="2" max="2" width="3" customWidth="1"/>
    <col min="3" max="3" width="72.453125" customWidth="1"/>
    <col min="4" max="8" width="9.26953125" customWidth="1"/>
    <col min="9" max="12" width="9" customWidth="1"/>
    <col min="13" max="13" width="7.81640625" customWidth="1"/>
    <col min="14" max="19" width="8.453125" customWidth="1"/>
    <col min="22" max="22" width="10.7265625" customWidth="1"/>
  </cols>
  <sheetData>
    <row r="1" spans="1:23" ht="43.5" customHeight="1">
      <c r="A1" s="26"/>
      <c r="B1" s="249" t="s">
        <v>1039</v>
      </c>
      <c r="C1" s="250"/>
      <c r="D1" s="250"/>
      <c r="E1" s="250"/>
      <c r="F1" s="250"/>
      <c r="G1" s="250"/>
      <c r="H1" s="250"/>
      <c r="I1" s="94"/>
      <c r="J1" s="94"/>
      <c r="K1" s="94"/>
      <c r="L1" s="94"/>
      <c r="M1" s="94"/>
      <c r="N1" s="32"/>
      <c r="O1" s="32"/>
      <c r="P1" s="32"/>
      <c r="Q1" s="32"/>
      <c r="R1" s="32"/>
      <c r="S1" s="32"/>
      <c r="T1" s="32"/>
      <c r="U1" s="32"/>
      <c r="V1" s="32"/>
      <c r="W1" s="32"/>
    </row>
    <row r="2" spans="1:23" ht="21.65" customHeight="1">
      <c r="B2" s="251" t="s">
        <v>1595</v>
      </c>
      <c r="C2" s="252"/>
      <c r="D2" s="252"/>
      <c r="E2" s="252"/>
      <c r="F2" s="252"/>
      <c r="G2" s="252"/>
      <c r="H2" s="252"/>
      <c r="I2" s="95"/>
      <c r="J2" s="95"/>
      <c r="K2" s="95"/>
      <c r="L2" s="95"/>
      <c r="M2" s="95"/>
      <c r="N2" s="31"/>
    </row>
    <row r="3" spans="1:23" ht="13" customHeight="1">
      <c r="B3" s="2"/>
      <c r="C3" s="2"/>
      <c r="D3" s="52"/>
      <c r="E3" s="52"/>
      <c r="F3" s="52"/>
      <c r="G3" s="52"/>
      <c r="H3" s="52"/>
      <c r="I3" s="52"/>
      <c r="J3" s="52"/>
      <c r="K3" s="52"/>
      <c r="L3" s="52"/>
      <c r="M3" s="3"/>
      <c r="N3" s="36"/>
      <c r="O3" s="3"/>
      <c r="P3" s="3"/>
    </row>
    <row r="4" spans="1:23" s="5" customFormat="1" ht="13" customHeight="1">
      <c r="A4" s="4"/>
      <c r="B4" s="104" t="s">
        <v>1016</v>
      </c>
      <c r="C4" s="105"/>
      <c r="D4" s="106">
        <f>SummerCapacities!I2</f>
        <v>2019</v>
      </c>
      <c r="E4" s="106">
        <f t="shared" ref="E4:H4" si="0">+D4+1</f>
        <v>2020</v>
      </c>
      <c r="F4" s="106">
        <f t="shared" si="0"/>
        <v>2021</v>
      </c>
      <c r="G4" s="106">
        <f t="shared" si="0"/>
        <v>2022</v>
      </c>
      <c r="H4" s="106">
        <f t="shared" si="0"/>
        <v>2023</v>
      </c>
      <c r="I4" s="37"/>
      <c r="J4" s="37"/>
      <c r="K4" s="10"/>
      <c r="L4"/>
      <c r="M4"/>
      <c r="N4"/>
      <c r="O4" s="6"/>
      <c r="P4" s="10"/>
      <c r="Q4" s="10"/>
      <c r="R4" s="10"/>
      <c r="S4" s="10"/>
    </row>
    <row r="5" spans="1:23" ht="13" customHeight="1">
      <c r="B5" s="107"/>
      <c r="C5" s="108" t="s">
        <v>1509</v>
      </c>
      <c r="D5" s="188">
        <v>74201.984016497794</v>
      </c>
      <c r="E5" s="188">
        <v>75878.590688051641</v>
      </c>
      <c r="F5" s="188">
        <v>77595.05190172045</v>
      </c>
      <c r="G5" s="188">
        <v>79026.767666353044</v>
      </c>
      <c r="H5" s="186">
        <v>80430.551477364483</v>
      </c>
      <c r="I5" s="10"/>
      <c r="J5" s="10"/>
    </row>
    <row r="6" spans="1:23" ht="13" customHeight="1">
      <c r="B6" s="107"/>
      <c r="C6" s="109" t="s">
        <v>1782</v>
      </c>
      <c r="D6" s="188">
        <v>1543.7865151397482</v>
      </c>
      <c r="E6" s="188">
        <v>1822.0386082192447</v>
      </c>
      <c r="F6" s="188">
        <v>2103.9243812384893</v>
      </c>
      <c r="G6" s="188">
        <v>2389.4438341974819</v>
      </c>
      <c r="H6" s="188">
        <v>2678.5969670962227</v>
      </c>
      <c r="I6" s="10"/>
      <c r="K6" s="10"/>
      <c r="L6" s="10"/>
      <c r="M6" s="10"/>
      <c r="N6" s="10"/>
      <c r="O6" s="10"/>
    </row>
    <row r="7" spans="1:23" ht="13" customHeight="1">
      <c r="B7" s="107"/>
      <c r="C7" s="108" t="s">
        <v>1523</v>
      </c>
      <c r="D7" s="188">
        <f>D5+D6</f>
        <v>75745.770531637536</v>
      </c>
      <c r="E7" s="188">
        <f>E5+E6</f>
        <v>77700.629296270883</v>
      </c>
      <c r="F7" s="188">
        <f>F5+F6</f>
        <v>79698.976282958945</v>
      </c>
      <c r="G7" s="188">
        <f>G5+G6</f>
        <v>81416.211500550533</v>
      </c>
      <c r="H7" s="188">
        <f>H5+H6</f>
        <v>83109.148444460705</v>
      </c>
      <c r="I7" s="10"/>
    </row>
    <row r="8" spans="1:23" s="6" customFormat="1" ht="13.9" customHeight="1">
      <c r="B8" s="110"/>
      <c r="C8" s="109" t="s">
        <v>1525</v>
      </c>
      <c r="D8" s="211">
        <f>-1096.6*1.02</f>
        <v>-1118.5319999999999</v>
      </c>
      <c r="E8" s="211">
        <f t="shared" ref="E8:H8" si="1">+D8</f>
        <v>-1118.5319999999999</v>
      </c>
      <c r="F8" s="211">
        <f t="shared" si="1"/>
        <v>-1118.5319999999999</v>
      </c>
      <c r="G8" s="211">
        <f t="shared" si="1"/>
        <v>-1118.5319999999999</v>
      </c>
      <c r="H8" s="211">
        <f t="shared" si="1"/>
        <v>-1118.5319999999999</v>
      </c>
      <c r="I8" s="16"/>
    </row>
    <row r="9" spans="1:23">
      <c r="B9" s="110"/>
      <c r="C9" s="109" t="s">
        <v>1526</v>
      </c>
      <c r="D9" s="211">
        <v>0</v>
      </c>
      <c r="E9" s="211">
        <v>0</v>
      </c>
      <c r="F9" s="211">
        <v>0</v>
      </c>
      <c r="G9" s="211">
        <v>0</v>
      </c>
      <c r="H9" s="211">
        <v>0</v>
      </c>
      <c r="I9" s="10"/>
    </row>
    <row r="10" spans="1:23">
      <c r="B10" s="110"/>
      <c r="C10" s="109" t="s">
        <v>1512</v>
      </c>
      <c r="D10" s="211">
        <f>-1101.25*1.02</f>
        <v>-1123.2750000000001</v>
      </c>
      <c r="E10" s="211">
        <f t="shared" ref="E10:G10" si="2">+D10</f>
        <v>-1123.2750000000001</v>
      </c>
      <c r="F10" s="211">
        <f t="shared" si="2"/>
        <v>-1123.2750000000001</v>
      </c>
      <c r="G10" s="211">
        <f t="shared" si="2"/>
        <v>-1123.2750000000001</v>
      </c>
      <c r="H10" s="211">
        <f t="shared" ref="E10:H11" si="3">+G10</f>
        <v>-1123.2750000000001</v>
      </c>
      <c r="I10" s="10"/>
    </row>
    <row r="11" spans="1:23">
      <c r="B11" s="110"/>
      <c r="C11" s="109" t="s">
        <v>1513</v>
      </c>
      <c r="D11" s="211">
        <f>-276.04*1.02</f>
        <v>-281.56080000000003</v>
      </c>
      <c r="E11" s="211">
        <f t="shared" si="3"/>
        <v>-281.56080000000003</v>
      </c>
      <c r="F11" s="211">
        <f t="shared" si="3"/>
        <v>-281.56080000000003</v>
      </c>
      <c r="G11" s="211">
        <f t="shared" si="3"/>
        <v>-281.56080000000003</v>
      </c>
      <c r="H11" s="211">
        <f t="shared" si="3"/>
        <v>-281.56080000000003</v>
      </c>
      <c r="I11" s="10"/>
    </row>
    <row r="12" spans="1:23">
      <c r="B12" s="110"/>
      <c r="C12" s="109" t="s">
        <v>1522</v>
      </c>
      <c r="D12" s="211">
        <f>-1*D6</f>
        <v>-1543.7865151397482</v>
      </c>
      <c r="E12" s="211">
        <f>-1*E6</f>
        <v>-1822.0386082192447</v>
      </c>
      <c r="F12" s="211">
        <f>-1*F6</f>
        <v>-2103.9243812384893</v>
      </c>
      <c r="G12" s="211">
        <f>-1*G6</f>
        <v>-2389.4438341974819</v>
      </c>
      <c r="H12" s="211">
        <f>-1*H6</f>
        <v>-2678.5969670962227</v>
      </c>
    </row>
    <row r="13" spans="1:23" ht="13">
      <c r="B13" s="111"/>
      <c r="C13" s="112" t="s">
        <v>1013</v>
      </c>
      <c r="D13" s="113">
        <f>SUM(D7:D12)</f>
        <v>71678.616216497787</v>
      </c>
      <c r="E13" s="113">
        <f>SUM(E7:E12)</f>
        <v>73355.222888051634</v>
      </c>
      <c r="F13" s="113">
        <f>SUM(F7:F12)</f>
        <v>75071.684101720442</v>
      </c>
      <c r="G13" s="113">
        <f>SUM(G7:G12)</f>
        <v>76503.399866353051</v>
      </c>
      <c r="H13" s="113">
        <f>SUM(H7:H12)</f>
        <v>77907.183677364475</v>
      </c>
      <c r="I13" s="10"/>
    </row>
    <row r="14" spans="1:23">
      <c r="D14" s="34"/>
      <c r="E14" s="34"/>
      <c r="F14" s="34"/>
      <c r="G14" s="35"/>
      <c r="H14" s="34"/>
      <c r="I14" s="10"/>
    </row>
    <row r="15" spans="1:23" ht="13">
      <c r="B15" s="114" t="s">
        <v>1015</v>
      </c>
      <c r="C15" s="115"/>
      <c r="D15" s="116">
        <f>SummerCapacities!I2</f>
        <v>2019</v>
      </c>
      <c r="E15" s="116">
        <f>SummerCapacities!J2</f>
        <v>2020</v>
      </c>
      <c r="F15" s="116">
        <f>SummerCapacities!K2</f>
        <v>2021</v>
      </c>
      <c r="G15" s="116">
        <f>SummerCapacities!L2</f>
        <v>2022</v>
      </c>
      <c r="H15" s="116">
        <f>SummerCapacities!M2</f>
        <v>2023</v>
      </c>
      <c r="I15" s="10"/>
    </row>
    <row r="16" spans="1:23">
      <c r="B16" s="115"/>
      <c r="C16" s="117" t="s">
        <v>1019</v>
      </c>
      <c r="D16" s="118">
        <f>SummerCapacities!I401</f>
        <v>65271.699999999968</v>
      </c>
      <c r="E16" s="118">
        <f>SummerCapacities!J401</f>
        <v>65271.699999999968</v>
      </c>
      <c r="F16" s="118">
        <f>SummerCapacities!K401</f>
        <v>65350.699999999968</v>
      </c>
      <c r="G16" s="118">
        <f>SummerCapacities!L401</f>
        <v>65350.699999999968</v>
      </c>
      <c r="H16" s="118">
        <f>SummerCapacities!M401</f>
        <v>65350.699999999968</v>
      </c>
      <c r="I16" s="10"/>
      <c r="J16" s="10"/>
    </row>
    <row r="17" spans="2:15">
      <c r="B17" s="115"/>
      <c r="C17" s="117" t="s">
        <v>545</v>
      </c>
      <c r="D17" s="118">
        <f>SummerCapacities!I423</f>
        <v>3515.8</v>
      </c>
      <c r="E17" s="118">
        <f>SummerCapacities!J423</f>
        <v>3515.8</v>
      </c>
      <c r="F17" s="118">
        <f>SummerCapacities!K423</f>
        <v>3515.8</v>
      </c>
      <c r="G17" s="118">
        <f>SummerCapacities!L423</f>
        <v>3515.8</v>
      </c>
      <c r="H17" s="118">
        <f>SummerCapacities!M423</f>
        <v>3515.8</v>
      </c>
      <c r="J17" s="10"/>
    </row>
    <row r="18" spans="2:15">
      <c r="B18" s="115"/>
      <c r="C18" s="117" t="s">
        <v>1514</v>
      </c>
      <c r="D18" s="118">
        <f>SummerCapacities!I432</f>
        <v>-789.2</v>
      </c>
      <c r="E18" s="118">
        <f>SummerCapacities!J432</f>
        <v>-843.8</v>
      </c>
      <c r="F18" s="118">
        <f>SummerCapacities!K432</f>
        <v>-543.79999999999995</v>
      </c>
      <c r="G18" s="118">
        <f>SummerCapacities!L432</f>
        <v>-543.79999999999995</v>
      </c>
      <c r="H18" s="118">
        <f>SummerCapacities!M432</f>
        <v>-543.79999999999995</v>
      </c>
      <c r="J18" s="10"/>
    </row>
    <row r="19" spans="2:15">
      <c r="B19" s="115"/>
      <c r="C19" s="117" t="s">
        <v>546</v>
      </c>
      <c r="D19" s="118">
        <f>SummerCapacities!I434</f>
        <v>0</v>
      </c>
      <c r="E19" s="118">
        <f>SummerCapacities!J434</f>
        <v>0</v>
      </c>
      <c r="F19" s="118">
        <f>SummerCapacities!K434</f>
        <v>0</v>
      </c>
      <c r="G19" s="118">
        <f>SummerCapacities!L434</f>
        <v>0</v>
      </c>
      <c r="H19" s="118">
        <f>SummerCapacities!M434</f>
        <v>0</v>
      </c>
      <c r="J19" s="10"/>
    </row>
    <row r="20" spans="2:15">
      <c r="B20" s="115"/>
      <c r="C20" s="117" t="s">
        <v>1017</v>
      </c>
      <c r="D20" s="118">
        <f>SummerCapacities!I436+SummerCapacities!I437</f>
        <v>3264.4</v>
      </c>
      <c r="E20" s="118">
        <f>SummerCapacities!J436+SummerCapacities!J437</f>
        <v>3228.4</v>
      </c>
      <c r="F20" s="118">
        <f>SummerCapacities!K436+SummerCapacities!K437</f>
        <v>3199.4</v>
      </c>
      <c r="G20" s="118">
        <f>SummerCapacities!L436+SummerCapacities!L437</f>
        <v>3259.4</v>
      </c>
      <c r="H20" s="118">
        <f>SummerCapacities!M436+SummerCapacities!M437</f>
        <v>3259.4</v>
      </c>
      <c r="J20" s="10"/>
    </row>
    <row r="21" spans="2:15">
      <c r="B21" s="115"/>
      <c r="C21" s="117" t="s">
        <v>1491</v>
      </c>
      <c r="D21" s="118">
        <f>SummerCapacities!I609*SummerCapacities!I610/100</f>
        <v>2555.8119999999999</v>
      </c>
      <c r="E21" s="118">
        <f>SummerCapacities!J609*SummerCapacities!J610/100</f>
        <v>2555.8119999999999</v>
      </c>
      <c r="F21" s="118">
        <f>SummerCapacities!K609*SummerCapacities!K610/100</f>
        <v>2555.8119999999999</v>
      </c>
      <c r="G21" s="118">
        <f>SummerCapacities!L609*SummerCapacities!L610/100</f>
        <v>2555.8119999999999</v>
      </c>
      <c r="H21" s="118">
        <f>SummerCapacities!M609*SummerCapacities!M610/100</f>
        <v>2555.8119999999999</v>
      </c>
      <c r="J21" s="10"/>
    </row>
    <row r="22" spans="2:15">
      <c r="B22" s="115"/>
      <c r="C22" s="117" t="s">
        <v>1755</v>
      </c>
      <c r="D22" s="118">
        <f>SummerCapacities!I632*SummerCapacities!I633/100</f>
        <v>1545.5639999999999</v>
      </c>
      <c r="E22" s="118">
        <f>SummerCapacities!J632*SummerCapacities!J633/100</f>
        <v>1545.5639999999999</v>
      </c>
      <c r="F22" s="118">
        <f>SummerCapacities!K632*SummerCapacities!K633/100</f>
        <v>1545.5639999999999</v>
      </c>
      <c r="G22" s="118">
        <f>SummerCapacities!L632*SummerCapacities!L633/100</f>
        <v>1545.5639999999999</v>
      </c>
      <c r="H22" s="118">
        <f>SummerCapacities!M632*SummerCapacities!M633/100</f>
        <v>1545.5639999999999</v>
      </c>
      <c r="J22" s="10"/>
    </row>
    <row r="23" spans="2:15">
      <c r="B23" s="115"/>
      <c r="C23" s="117" t="s">
        <v>1754</v>
      </c>
      <c r="D23" s="118">
        <f>SummerCapacities!I665*SummerCapacities!I666/100</f>
        <v>829.04999999999984</v>
      </c>
      <c r="E23" s="118">
        <f>SummerCapacities!J665*SummerCapacities!J666/100</f>
        <v>829.04999999999984</v>
      </c>
      <c r="F23" s="118">
        <f>SummerCapacities!K665*SummerCapacities!K666/100</f>
        <v>829.04999999999984</v>
      </c>
      <c r="G23" s="118">
        <f>SummerCapacities!L665*SummerCapacities!L666/100</f>
        <v>829.04999999999984</v>
      </c>
      <c r="H23" s="118">
        <f>SummerCapacities!M665*SummerCapacities!M666/100</f>
        <v>829.04999999999984</v>
      </c>
      <c r="J23" s="10"/>
    </row>
    <row r="24" spans="2:15">
      <c r="B24" s="115"/>
      <c r="C24" s="117" t="s">
        <v>1018</v>
      </c>
      <c r="D24" s="118">
        <f>SummerCapacities!I668</f>
        <v>0</v>
      </c>
      <c r="E24" s="118">
        <f>SummerCapacities!J668</f>
        <v>0</v>
      </c>
      <c r="F24" s="118">
        <f>SummerCapacities!K668</f>
        <v>0</v>
      </c>
      <c r="G24" s="118">
        <f>SummerCapacities!L668</f>
        <v>0</v>
      </c>
      <c r="H24" s="118">
        <f>SummerCapacities!M668</f>
        <v>0</v>
      </c>
      <c r="J24" s="10"/>
    </row>
    <row r="25" spans="2:15">
      <c r="B25" s="115"/>
      <c r="C25" s="117" t="s">
        <v>1790</v>
      </c>
      <c r="D25" s="118">
        <f>SummerCapacities!I670</f>
        <v>0</v>
      </c>
      <c r="E25" s="118">
        <f>SummerCapacities!J670</f>
        <v>0</v>
      </c>
      <c r="F25" s="118">
        <f>SummerCapacities!K670</f>
        <v>0</v>
      </c>
      <c r="G25" s="118">
        <f>SummerCapacities!L670</f>
        <v>0</v>
      </c>
      <c r="H25" s="118">
        <f>SummerCapacities!M670</f>
        <v>0</v>
      </c>
      <c r="J25" s="10"/>
    </row>
    <row r="26" spans="2:15" ht="13">
      <c r="B26" s="115"/>
      <c r="C26" s="114" t="s">
        <v>1014</v>
      </c>
      <c r="D26" s="119">
        <f>SUM(D16:D25)</f>
        <v>76193.125999999975</v>
      </c>
      <c r="E26" s="119">
        <f t="shared" ref="E26:H26" si="4">SUM(E16:E25)</f>
        <v>76102.525999999969</v>
      </c>
      <c r="F26" s="119">
        <f t="shared" si="4"/>
        <v>76452.525999999969</v>
      </c>
      <c r="G26" s="119">
        <f t="shared" si="4"/>
        <v>76512.525999999969</v>
      </c>
      <c r="H26" s="119">
        <f t="shared" si="4"/>
        <v>76512.525999999969</v>
      </c>
      <c r="J26" s="10"/>
    </row>
    <row r="27" spans="2:15">
      <c r="B27" s="115"/>
      <c r="C27" s="115"/>
      <c r="D27" s="120"/>
      <c r="E27" s="120"/>
      <c r="F27" s="120"/>
      <c r="G27" s="120"/>
      <c r="H27" s="120"/>
    </row>
    <row r="28" spans="2:15">
      <c r="B28" s="115"/>
      <c r="C28" s="117" t="s">
        <v>993</v>
      </c>
      <c r="D28" s="118">
        <f>SummerCapacities!I680</f>
        <v>389</v>
      </c>
      <c r="E28" s="118">
        <f>SummerCapacities!J680</f>
        <v>389</v>
      </c>
      <c r="F28" s="118">
        <f>SummerCapacities!K680</f>
        <v>389</v>
      </c>
      <c r="G28" s="118">
        <f>SummerCapacities!L680</f>
        <v>389</v>
      </c>
      <c r="H28" s="118">
        <f>SummerCapacities!M680</f>
        <v>389</v>
      </c>
      <c r="J28" s="189"/>
      <c r="K28" s="189"/>
      <c r="L28" s="189"/>
      <c r="M28" s="189"/>
      <c r="N28" s="189"/>
      <c r="O28" s="26"/>
    </row>
    <row r="29" spans="2:15">
      <c r="B29" s="115"/>
      <c r="C29" s="117" t="s">
        <v>1424</v>
      </c>
      <c r="D29" s="118">
        <f>SummerCapacities!I695</f>
        <v>1288.8</v>
      </c>
      <c r="E29" s="118">
        <f>SummerCapacities!J695</f>
        <v>2505.8000000000002</v>
      </c>
      <c r="F29" s="118">
        <f>SummerCapacities!K695</f>
        <v>3572.7</v>
      </c>
      <c r="G29" s="118">
        <f>SummerCapacities!L695</f>
        <v>4226.7</v>
      </c>
      <c r="H29" s="118">
        <f>SummerCapacities!M695</f>
        <v>4226.7</v>
      </c>
      <c r="J29" s="10"/>
      <c r="K29" s="10"/>
      <c r="L29" s="10"/>
      <c r="M29" s="10"/>
      <c r="N29" s="10"/>
      <c r="O29" s="10"/>
    </row>
    <row r="30" spans="2:15">
      <c r="B30" s="115"/>
      <c r="C30" s="117" t="s">
        <v>1492</v>
      </c>
      <c r="D30" s="118">
        <f>SummerCapacities!I742*SummerCapacities!I743/100</f>
        <v>567.51799999999992</v>
      </c>
      <c r="E30" s="118">
        <f>SummerCapacities!J742*SummerCapacities!J743/100</f>
        <v>1171.9959999999999</v>
      </c>
      <c r="F30" s="118">
        <f>SummerCapacities!K742*SummerCapacities!K743/100</f>
        <v>1229.1159999999998</v>
      </c>
      <c r="G30" s="118">
        <f>SummerCapacities!L742*SummerCapacities!L743/100</f>
        <v>1229.1159999999998</v>
      </c>
      <c r="H30" s="118">
        <f>SummerCapacities!M742*SummerCapacities!M743/100</f>
        <v>1229.1159999999998</v>
      </c>
      <c r="J30" s="25"/>
      <c r="K30" s="25"/>
      <c r="L30" s="25"/>
      <c r="M30" s="25"/>
      <c r="N30" s="25"/>
      <c r="O30" s="10"/>
    </row>
    <row r="31" spans="2:15">
      <c r="B31" s="115"/>
      <c r="C31" s="117" t="s">
        <v>1752</v>
      </c>
      <c r="D31" s="118">
        <f>SummerCapacities!I745*SummerCapacities!I746/100</f>
        <v>355.71100000000001</v>
      </c>
      <c r="E31" s="118">
        <f>SummerCapacities!J745*SummerCapacities!J746/100</f>
        <v>677.202</v>
      </c>
      <c r="F31" s="118">
        <f>SummerCapacities!K745*SummerCapacities!K746/100</f>
        <v>765.702</v>
      </c>
      <c r="G31" s="118">
        <f>SummerCapacities!L745*SummerCapacities!L746/100</f>
        <v>765.702</v>
      </c>
      <c r="H31" s="118">
        <f>SummerCapacities!M745*SummerCapacities!M746/100</f>
        <v>765.702</v>
      </c>
      <c r="J31" s="10"/>
    </row>
    <row r="32" spans="2:15">
      <c r="B32" s="115"/>
      <c r="C32" s="117" t="s">
        <v>1753</v>
      </c>
      <c r="D32" s="118">
        <f>SummerCapacities!I768*SummerCapacities!I769/100</f>
        <v>793.05</v>
      </c>
      <c r="E32" s="118">
        <f>SummerCapacities!J768*SummerCapacities!J769/100</f>
        <v>1540.8</v>
      </c>
      <c r="F32" s="118">
        <f>SummerCapacities!K768*SummerCapacities!K769/100</f>
        <v>1690.8</v>
      </c>
      <c r="G32" s="118">
        <f>SummerCapacities!L768*SummerCapacities!L769/100</f>
        <v>1690.8</v>
      </c>
      <c r="H32" s="118">
        <f>SummerCapacities!M768*SummerCapacities!M769/100</f>
        <v>1690.8</v>
      </c>
      <c r="J32" s="10"/>
      <c r="K32" s="10"/>
      <c r="L32" s="10"/>
      <c r="M32" s="10"/>
      <c r="N32" s="10"/>
    </row>
    <row r="33" spans="2:12" ht="13">
      <c r="B33" s="115"/>
      <c r="C33" s="114" t="s">
        <v>1012</v>
      </c>
      <c r="D33" s="119">
        <f>SUM(D26:D32)</f>
        <v>79587.204999999973</v>
      </c>
      <c r="E33" s="119">
        <f t="shared" ref="E33:G33" si="5">SUM(E26:E32)</f>
        <v>82387.323999999979</v>
      </c>
      <c r="F33" s="119">
        <f t="shared" si="5"/>
        <v>84099.843999999968</v>
      </c>
      <c r="G33" s="119">
        <f t="shared" si="5"/>
        <v>84813.843999999968</v>
      </c>
      <c r="H33" s="119">
        <f>SUM(H26:H32)</f>
        <v>84813.843999999968</v>
      </c>
      <c r="J33" s="10"/>
    </row>
    <row r="34" spans="2:12" ht="13">
      <c r="B34" s="7"/>
      <c r="C34" s="8"/>
      <c r="D34" s="33"/>
      <c r="E34" s="33"/>
      <c r="F34" s="33"/>
      <c r="G34" s="33"/>
      <c r="H34" s="33"/>
    </row>
    <row r="35" spans="2:12" ht="13">
      <c r="C35" s="121" t="s">
        <v>1498</v>
      </c>
      <c r="D35" s="122">
        <f>(D33-D13)/D13</f>
        <v>0.11033400476949942</v>
      </c>
      <c r="E35" s="122">
        <f t="shared" ref="E35:G35" si="6">(E33-E13)/E13</f>
        <v>0.12312826212432552</v>
      </c>
      <c r="F35" s="122">
        <f t="shared" si="6"/>
        <v>0.12026052174407827</v>
      </c>
      <c r="G35" s="122">
        <f t="shared" si="6"/>
        <v>0.10862842890858151</v>
      </c>
      <c r="H35" s="122">
        <f>(H33-H13)/H13</f>
        <v>8.8652419412796543E-2</v>
      </c>
      <c r="K35" s="180"/>
    </row>
    <row r="36" spans="2:12" ht="13">
      <c r="C36" s="26" t="s">
        <v>1001</v>
      </c>
      <c r="D36" s="78"/>
      <c r="E36" s="78"/>
      <c r="F36" s="78"/>
      <c r="G36" s="78"/>
      <c r="H36" s="78"/>
      <c r="I36" s="78"/>
      <c r="J36" s="78"/>
      <c r="K36" s="180"/>
      <c r="L36" s="78"/>
    </row>
    <row r="37" spans="2:12" ht="13">
      <c r="C37" s="26"/>
      <c r="D37" s="78"/>
      <c r="E37" s="78"/>
      <c r="F37" s="78"/>
      <c r="G37" s="78"/>
      <c r="I37" s="78"/>
      <c r="J37" s="78"/>
      <c r="K37" s="78"/>
      <c r="L37" s="78"/>
    </row>
    <row r="38" spans="2:12" ht="13">
      <c r="C38" s="26"/>
      <c r="D38" s="78"/>
      <c r="E38" s="78"/>
      <c r="F38" s="78"/>
      <c r="G38" s="78"/>
      <c r="H38" s="78"/>
      <c r="I38" s="78"/>
      <c r="J38" s="78"/>
      <c r="K38" s="181"/>
      <c r="L38" s="78"/>
    </row>
    <row r="39" spans="2:12" ht="13" customHeight="1">
      <c r="B39" s="12"/>
      <c r="C39" s="12"/>
      <c r="D39" s="78"/>
      <c r="E39" s="78"/>
      <c r="F39" s="78"/>
      <c r="G39" s="78"/>
      <c r="H39" s="12"/>
    </row>
    <row r="40" spans="2:12" ht="13" customHeight="1">
      <c r="B40" s="12"/>
      <c r="C40" s="12"/>
      <c r="D40" s="12"/>
      <c r="E40" s="12"/>
      <c r="F40" s="12"/>
      <c r="G40" s="12"/>
      <c r="H40" s="12"/>
    </row>
    <row r="41" spans="2:12" ht="13" customHeight="1"/>
    <row r="42" spans="2:12" ht="13" customHeight="1"/>
    <row r="43" spans="2:12" ht="13" customHeight="1"/>
    <row r="44" spans="2:12" ht="13" customHeight="1"/>
    <row r="45" spans="2:12" ht="13" customHeight="1"/>
    <row r="72" spans="13:13">
      <c r="M72" s="26"/>
    </row>
  </sheetData>
  <mergeCells count="2">
    <mergeCell ref="B1:H1"/>
    <mergeCell ref="B2:H2"/>
  </mergeCells>
  <phoneticPr fontId="30" type="noConversion"/>
  <printOptions horizontalCentered="1"/>
  <pageMargins left="0.75" right="0.75" top="1" bottom="1" header="0.5" footer="0.5"/>
  <pageSetup scale="62" firstPageNumber="8" fitToHeight="2" orientation="portrait" r:id="rId1"/>
  <headerFooter alignWithMargins="0">
    <oddFooter>&amp;C&amp;14&amp;P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sheetPr>
  <dimension ref="A1:W780"/>
  <sheetViews>
    <sheetView view="pageBreakPreview" zoomScale="82" zoomScaleNormal="100" zoomScaleSheetLayoutView="82" workbookViewId="0">
      <pane ySplit="2" topLeftCell="A3" activePane="bottomLeft" state="frozen"/>
      <selection pane="bottomLeft" activeCell="A3" sqref="A3"/>
    </sheetView>
  </sheetViews>
  <sheetFormatPr defaultColWidth="15.7265625" defaultRowHeight="12.5"/>
  <cols>
    <col min="1" max="1" width="4.7265625" style="26" customWidth="1"/>
    <col min="2" max="2" width="45.1796875" style="26" customWidth="1"/>
    <col min="3" max="3" width="20.54296875" style="54" customWidth="1"/>
    <col min="4" max="4" width="24.54296875" style="54" customWidth="1"/>
    <col min="5" max="5" width="14" style="54" customWidth="1"/>
    <col min="6" max="6" width="9.7265625" style="54" customWidth="1"/>
    <col min="7" max="7" width="12.26953125" style="54" bestFit="1" customWidth="1"/>
    <col min="8" max="8" width="11.26953125" style="54" customWidth="1"/>
    <col min="9" max="9" width="11.1796875" style="59" customWidth="1"/>
    <col min="10" max="13" width="9.7265625" style="57" customWidth="1"/>
    <col min="14" max="18" width="9.7265625" style="58" customWidth="1"/>
    <col min="19" max="16384" width="15.7265625" style="26"/>
  </cols>
  <sheetData>
    <row r="1" spans="1:20" s="64" customFormat="1" ht="25.9" customHeight="1">
      <c r="A1" s="123"/>
      <c r="B1" s="124" t="s">
        <v>1112</v>
      </c>
      <c r="C1" s="125"/>
      <c r="D1" s="125"/>
      <c r="E1" s="126"/>
      <c r="F1" s="125"/>
      <c r="G1" s="125"/>
      <c r="H1" s="125"/>
      <c r="I1" s="127"/>
      <c r="J1" s="128"/>
      <c r="K1" s="129"/>
      <c r="L1" s="129"/>
      <c r="M1" s="129"/>
      <c r="N1" s="130"/>
      <c r="O1" s="130"/>
      <c r="P1" s="130"/>
      <c r="Q1" s="253"/>
      <c r="R1" s="254"/>
    </row>
    <row r="2" spans="1:20" s="55" customFormat="1" ht="40.5" customHeight="1">
      <c r="B2" s="207" t="s">
        <v>694</v>
      </c>
      <c r="C2" s="208" t="s">
        <v>1114</v>
      </c>
      <c r="D2" s="209" t="s">
        <v>695</v>
      </c>
      <c r="E2" s="207" t="s">
        <v>500</v>
      </c>
      <c r="F2" s="209" t="s">
        <v>544</v>
      </c>
      <c r="G2" s="209" t="s">
        <v>542</v>
      </c>
      <c r="H2" s="210" t="s">
        <v>1119</v>
      </c>
      <c r="I2" s="206">
        <v>2019</v>
      </c>
      <c r="J2" s="206">
        <v>2020</v>
      </c>
      <c r="K2" s="206">
        <v>2021</v>
      </c>
      <c r="L2" s="206">
        <v>2022</v>
      </c>
      <c r="M2" s="206">
        <v>2023</v>
      </c>
      <c r="N2" s="206">
        <v>2024</v>
      </c>
      <c r="O2" s="206">
        <v>2025</v>
      </c>
      <c r="P2" s="206">
        <v>2026</v>
      </c>
      <c r="Q2" s="206">
        <v>2027</v>
      </c>
      <c r="R2" s="206">
        <v>2028</v>
      </c>
    </row>
    <row r="3" spans="1:20" s="18" customFormat="1" ht="18" customHeight="1">
      <c r="A3" s="18">
        <v>3</v>
      </c>
      <c r="B3" s="79" t="s">
        <v>1120</v>
      </c>
      <c r="C3" s="79"/>
      <c r="D3" s="79"/>
      <c r="E3" s="79"/>
      <c r="F3" s="79"/>
      <c r="G3" s="79"/>
      <c r="H3" s="80"/>
      <c r="I3" s="81"/>
      <c r="J3" s="82"/>
      <c r="K3" s="82"/>
      <c r="L3" s="82"/>
      <c r="M3" s="56"/>
      <c r="N3" s="56"/>
      <c r="O3" s="56"/>
      <c r="P3" s="56"/>
      <c r="Q3" s="56"/>
      <c r="R3" s="56"/>
    </row>
    <row r="4" spans="1:20">
      <c r="A4" s="26">
        <v>4</v>
      </c>
      <c r="B4" s="83" t="s">
        <v>805</v>
      </c>
      <c r="C4" s="83"/>
      <c r="D4" s="83" t="s">
        <v>77</v>
      </c>
      <c r="E4" s="83" t="s">
        <v>683</v>
      </c>
      <c r="F4" s="83" t="s">
        <v>620</v>
      </c>
      <c r="G4" s="83" t="s">
        <v>501</v>
      </c>
      <c r="H4" s="84">
        <v>1990</v>
      </c>
      <c r="I4" s="77">
        <v>1205</v>
      </c>
      <c r="J4" s="57">
        <v>1205</v>
      </c>
      <c r="K4" s="57">
        <v>1205</v>
      </c>
      <c r="L4" s="57">
        <v>1205</v>
      </c>
      <c r="M4" s="58">
        <v>1205</v>
      </c>
      <c r="N4" s="58">
        <v>1205</v>
      </c>
      <c r="O4" s="58">
        <v>1205</v>
      </c>
      <c r="P4" s="58">
        <v>1205</v>
      </c>
      <c r="Q4" s="58">
        <v>1205</v>
      </c>
      <c r="R4" s="58">
        <v>1205</v>
      </c>
    </row>
    <row r="5" spans="1:20">
      <c r="A5" s="26">
        <f>A4+1</f>
        <v>5</v>
      </c>
      <c r="B5" s="83" t="s">
        <v>806</v>
      </c>
      <c r="C5" s="83"/>
      <c r="D5" s="83" t="s">
        <v>78</v>
      </c>
      <c r="E5" s="83" t="s">
        <v>683</v>
      </c>
      <c r="F5" s="83" t="s">
        <v>620</v>
      </c>
      <c r="G5" s="83" t="s">
        <v>501</v>
      </c>
      <c r="H5" s="84">
        <v>1993</v>
      </c>
      <c r="I5" s="77">
        <v>1195</v>
      </c>
      <c r="J5" s="57">
        <v>1195</v>
      </c>
      <c r="K5" s="57">
        <v>1195</v>
      </c>
      <c r="L5" s="57">
        <v>1195</v>
      </c>
      <c r="M5" s="58">
        <v>1195</v>
      </c>
      <c r="N5" s="58">
        <v>1195</v>
      </c>
      <c r="O5" s="58">
        <v>1195</v>
      </c>
      <c r="P5" s="58">
        <v>1195</v>
      </c>
      <c r="Q5" s="58">
        <v>1195</v>
      </c>
      <c r="R5" s="58">
        <v>1195</v>
      </c>
    </row>
    <row r="6" spans="1:20">
      <c r="A6" s="26">
        <f t="shared" ref="A6:A69" si="0">A5+1</f>
        <v>6</v>
      </c>
      <c r="B6" s="83" t="s">
        <v>807</v>
      </c>
      <c r="C6" s="83"/>
      <c r="D6" s="83" t="s">
        <v>276</v>
      </c>
      <c r="E6" s="83" t="s">
        <v>684</v>
      </c>
      <c r="F6" s="83" t="s">
        <v>620</v>
      </c>
      <c r="G6" s="83" t="s">
        <v>1043</v>
      </c>
      <c r="H6" s="84">
        <v>1988</v>
      </c>
      <c r="I6" s="77">
        <v>1280</v>
      </c>
      <c r="J6" s="57">
        <v>1280</v>
      </c>
      <c r="K6" s="57">
        <v>1280</v>
      </c>
      <c r="L6" s="57">
        <v>1280</v>
      </c>
      <c r="M6" s="58">
        <v>1280</v>
      </c>
      <c r="N6" s="58">
        <v>1280</v>
      </c>
      <c r="O6" s="58">
        <v>1280</v>
      </c>
      <c r="P6" s="58">
        <v>1280</v>
      </c>
      <c r="Q6" s="58">
        <v>1280</v>
      </c>
      <c r="R6" s="58">
        <v>1280</v>
      </c>
    </row>
    <row r="7" spans="1:20">
      <c r="A7" s="26">
        <f t="shared" si="0"/>
        <v>7</v>
      </c>
      <c r="B7" s="83" t="s">
        <v>808</v>
      </c>
      <c r="C7" s="83"/>
      <c r="D7" s="83" t="s">
        <v>277</v>
      </c>
      <c r="E7" s="83" t="s">
        <v>684</v>
      </c>
      <c r="F7" s="83" t="s">
        <v>620</v>
      </c>
      <c r="G7" s="83" t="s">
        <v>1043</v>
      </c>
      <c r="H7" s="84">
        <v>1989</v>
      </c>
      <c r="I7" s="77">
        <v>1280</v>
      </c>
      <c r="J7" s="57">
        <v>1280</v>
      </c>
      <c r="K7" s="57">
        <v>1280</v>
      </c>
      <c r="L7" s="57">
        <v>1280</v>
      </c>
      <c r="M7" s="58">
        <v>1280</v>
      </c>
      <c r="N7" s="58">
        <v>1280</v>
      </c>
      <c r="O7" s="58">
        <v>1280</v>
      </c>
      <c r="P7" s="58">
        <v>1280</v>
      </c>
      <c r="Q7" s="58">
        <v>1280</v>
      </c>
      <c r="R7" s="58">
        <v>1280</v>
      </c>
      <c r="T7" s="58"/>
    </row>
    <row r="8" spans="1:20">
      <c r="A8" s="26">
        <f t="shared" si="0"/>
        <v>8</v>
      </c>
      <c r="B8" s="83" t="s">
        <v>520</v>
      </c>
      <c r="C8" s="83"/>
      <c r="D8" s="83" t="s">
        <v>70</v>
      </c>
      <c r="E8" s="83" t="s">
        <v>651</v>
      </c>
      <c r="F8" s="83" t="s">
        <v>615</v>
      </c>
      <c r="G8" s="83" t="s">
        <v>503</v>
      </c>
      <c r="H8" s="84">
        <v>1980</v>
      </c>
      <c r="I8" s="77">
        <v>655</v>
      </c>
      <c r="J8" s="57">
        <v>655</v>
      </c>
      <c r="K8" s="57">
        <v>655</v>
      </c>
      <c r="L8" s="57">
        <v>655</v>
      </c>
      <c r="M8" s="58">
        <v>655</v>
      </c>
      <c r="N8" s="58">
        <v>655</v>
      </c>
      <c r="O8" s="58">
        <v>655</v>
      </c>
      <c r="P8" s="58">
        <v>655</v>
      </c>
      <c r="Q8" s="58">
        <v>655</v>
      </c>
      <c r="R8" s="58">
        <v>655</v>
      </c>
    </row>
    <row r="9" spans="1:20">
      <c r="A9" s="26">
        <f t="shared" si="0"/>
        <v>9</v>
      </c>
      <c r="B9" s="83" t="s">
        <v>1044</v>
      </c>
      <c r="C9" s="83"/>
      <c r="D9" s="83" t="s">
        <v>111</v>
      </c>
      <c r="E9" s="83" t="s">
        <v>652</v>
      </c>
      <c r="F9" s="83" t="s">
        <v>615</v>
      </c>
      <c r="G9" s="83" t="s">
        <v>503</v>
      </c>
      <c r="H9" s="84">
        <v>1979</v>
      </c>
      <c r="I9" s="77">
        <v>604</v>
      </c>
      <c r="J9" s="57">
        <v>604</v>
      </c>
      <c r="K9" s="57">
        <v>604</v>
      </c>
      <c r="L9" s="57">
        <v>604</v>
      </c>
      <c r="M9" s="58">
        <v>604</v>
      </c>
      <c r="N9" s="58">
        <v>604</v>
      </c>
      <c r="O9" s="58">
        <v>604</v>
      </c>
      <c r="P9" s="58">
        <v>604</v>
      </c>
      <c r="Q9" s="58">
        <v>604</v>
      </c>
      <c r="R9" s="58">
        <v>604</v>
      </c>
    </row>
    <row r="10" spans="1:20">
      <c r="A10" s="26">
        <f t="shared" si="0"/>
        <v>10</v>
      </c>
      <c r="B10" s="83" t="s">
        <v>1045</v>
      </c>
      <c r="C10" s="83"/>
      <c r="D10" s="83" t="s">
        <v>112</v>
      </c>
      <c r="E10" s="83" t="s">
        <v>652</v>
      </c>
      <c r="F10" s="83" t="s">
        <v>615</v>
      </c>
      <c r="G10" s="83" t="s">
        <v>503</v>
      </c>
      <c r="H10" s="84">
        <v>1980</v>
      </c>
      <c r="I10" s="77">
        <v>599</v>
      </c>
      <c r="J10" s="57">
        <v>599</v>
      </c>
      <c r="K10" s="57">
        <v>599</v>
      </c>
      <c r="L10" s="57">
        <v>599</v>
      </c>
      <c r="M10" s="58">
        <v>599</v>
      </c>
      <c r="N10" s="58">
        <v>599</v>
      </c>
      <c r="O10" s="58">
        <v>599</v>
      </c>
      <c r="P10" s="58">
        <v>599</v>
      </c>
      <c r="Q10" s="58">
        <v>599</v>
      </c>
      <c r="R10" s="58">
        <v>599</v>
      </c>
    </row>
    <row r="11" spans="1:20">
      <c r="A11" s="26">
        <f t="shared" si="0"/>
        <v>11</v>
      </c>
      <c r="B11" s="83" t="s">
        <v>1046</v>
      </c>
      <c r="C11" s="83"/>
      <c r="D11" s="83" t="s">
        <v>113</v>
      </c>
      <c r="E11" s="83" t="s">
        <v>652</v>
      </c>
      <c r="F11" s="83" t="s">
        <v>615</v>
      </c>
      <c r="G11" s="83" t="s">
        <v>503</v>
      </c>
      <c r="H11" s="84">
        <v>1988</v>
      </c>
      <c r="I11" s="77">
        <v>437</v>
      </c>
      <c r="J11" s="57">
        <v>437</v>
      </c>
      <c r="K11" s="57">
        <v>437</v>
      </c>
      <c r="L11" s="57">
        <v>437</v>
      </c>
      <c r="M11" s="58">
        <v>437</v>
      </c>
      <c r="N11" s="58">
        <v>437</v>
      </c>
      <c r="O11" s="58">
        <v>437</v>
      </c>
      <c r="P11" s="58">
        <v>437</v>
      </c>
      <c r="Q11" s="58">
        <v>437</v>
      </c>
      <c r="R11" s="58">
        <v>437</v>
      </c>
    </row>
    <row r="12" spans="1:20">
      <c r="A12" s="26">
        <f t="shared" si="0"/>
        <v>12</v>
      </c>
      <c r="B12" s="83" t="s">
        <v>809</v>
      </c>
      <c r="C12" s="83"/>
      <c r="D12" s="83" t="s">
        <v>130</v>
      </c>
      <c r="E12" s="83" t="s">
        <v>626</v>
      </c>
      <c r="F12" s="83" t="s">
        <v>615</v>
      </c>
      <c r="G12" s="83" t="s">
        <v>501</v>
      </c>
      <c r="H12" s="84">
        <v>1983</v>
      </c>
      <c r="I12" s="77">
        <v>470</v>
      </c>
      <c r="J12" s="57">
        <v>470</v>
      </c>
      <c r="K12" s="57">
        <v>470</v>
      </c>
      <c r="L12" s="57">
        <v>470</v>
      </c>
      <c r="M12" s="58">
        <v>470</v>
      </c>
      <c r="N12" s="58">
        <v>470</v>
      </c>
      <c r="O12" s="58">
        <v>470</v>
      </c>
      <c r="P12" s="58">
        <v>470</v>
      </c>
      <c r="Q12" s="58">
        <v>470</v>
      </c>
      <c r="R12" s="58">
        <v>470</v>
      </c>
    </row>
    <row r="13" spans="1:20">
      <c r="A13" s="26">
        <f t="shared" si="0"/>
        <v>13</v>
      </c>
      <c r="B13" s="83" t="s">
        <v>810</v>
      </c>
      <c r="C13" s="83"/>
      <c r="D13" s="83" t="s">
        <v>158</v>
      </c>
      <c r="E13" s="83" t="s">
        <v>537</v>
      </c>
      <c r="F13" s="83" t="s">
        <v>615</v>
      </c>
      <c r="G13" s="83" t="s">
        <v>503</v>
      </c>
      <c r="H13" s="84">
        <v>1992</v>
      </c>
      <c r="I13" s="77">
        <v>560</v>
      </c>
      <c r="J13" s="57">
        <v>560</v>
      </c>
      <c r="K13" s="57">
        <v>560</v>
      </c>
      <c r="L13" s="57">
        <v>560</v>
      </c>
      <c r="M13" s="58">
        <v>560</v>
      </c>
      <c r="N13" s="58">
        <v>560</v>
      </c>
      <c r="O13" s="58">
        <v>560</v>
      </c>
      <c r="P13" s="58">
        <v>560</v>
      </c>
      <c r="Q13" s="58">
        <v>560</v>
      </c>
      <c r="R13" s="58">
        <v>560</v>
      </c>
    </row>
    <row r="14" spans="1:20">
      <c r="A14" s="26">
        <f t="shared" si="0"/>
        <v>14</v>
      </c>
      <c r="B14" s="83" t="s">
        <v>811</v>
      </c>
      <c r="C14" s="83"/>
      <c r="D14" s="83" t="s">
        <v>159</v>
      </c>
      <c r="E14" s="83" t="s">
        <v>537</v>
      </c>
      <c r="F14" s="83" t="s">
        <v>615</v>
      </c>
      <c r="G14" s="83" t="s">
        <v>503</v>
      </c>
      <c r="H14" s="84">
        <v>2010</v>
      </c>
      <c r="I14" s="77">
        <v>785</v>
      </c>
      <c r="J14" s="57">
        <v>785</v>
      </c>
      <c r="K14" s="57">
        <v>785</v>
      </c>
      <c r="L14" s="57">
        <v>785</v>
      </c>
      <c r="M14" s="58">
        <v>785</v>
      </c>
      <c r="N14" s="58">
        <v>785</v>
      </c>
      <c r="O14" s="58">
        <v>785</v>
      </c>
      <c r="P14" s="58">
        <v>785</v>
      </c>
      <c r="Q14" s="58">
        <v>785</v>
      </c>
      <c r="R14" s="58">
        <v>785</v>
      </c>
    </row>
    <row r="15" spans="1:20">
      <c r="A15" s="26">
        <f t="shared" si="0"/>
        <v>15</v>
      </c>
      <c r="B15" s="83" t="s">
        <v>812</v>
      </c>
      <c r="C15" s="83"/>
      <c r="D15" s="83" t="s">
        <v>160</v>
      </c>
      <c r="E15" s="83" t="s">
        <v>537</v>
      </c>
      <c r="F15" s="83" t="s">
        <v>615</v>
      </c>
      <c r="G15" s="83" t="s">
        <v>503</v>
      </c>
      <c r="H15" s="84">
        <v>1977</v>
      </c>
      <c r="I15" s="77">
        <v>0</v>
      </c>
      <c r="J15" s="57">
        <v>0</v>
      </c>
      <c r="K15" s="57">
        <v>0</v>
      </c>
      <c r="L15" s="57">
        <v>0</v>
      </c>
      <c r="M15" s="58">
        <v>0</v>
      </c>
      <c r="N15" s="58">
        <v>0</v>
      </c>
      <c r="O15" s="58">
        <v>0</v>
      </c>
      <c r="P15" s="58">
        <v>0</v>
      </c>
      <c r="Q15" s="58">
        <v>0</v>
      </c>
      <c r="R15" s="58">
        <v>0</v>
      </c>
    </row>
    <row r="16" spans="1:20">
      <c r="A16" s="26">
        <f t="shared" si="0"/>
        <v>16</v>
      </c>
      <c r="B16" s="83" t="s">
        <v>813</v>
      </c>
      <c r="C16" s="83"/>
      <c r="D16" s="83" t="s">
        <v>161</v>
      </c>
      <c r="E16" s="83" t="s">
        <v>537</v>
      </c>
      <c r="F16" s="83" t="s">
        <v>615</v>
      </c>
      <c r="G16" s="83" t="s">
        <v>503</v>
      </c>
      <c r="H16" s="84">
        <v>1978</v>
      </c>
      <c r="I16" s="77">
        <v>0</v>
      </c>
      <c r="J16" s="57">
        <v>0</v>
      </c>
      <c r="K16" s="57">
        <v>0</v>
      </c>
      <c r="L16" s="57">
        <v>0</v>
      </c>
      <c r="M16" s="58">
        <v>0</v>
      </c>
      <c r="N16" s="58">
        <v>0</v>
      </c>
      <c r="O16" s="58">
        <v>0</v>
      </c>
      <c r="P16" s="58">
        <v>0</v>
      </c>
      <c r="Q16" s="58">
        <v>0</v>
      </c>
      <c r="R16" s="58">
        <v>0</v>
      </c>
    </row>
    <row r="17" spans="1:18">
      <c r="A17" s="26">
        <f t="shared" si="0"/>
        <v>17</v>
      </c>
      <c r="B17" s="83" t="s">
        <v>814</v>
      </c>
      <c r="C17" s="83"/>
      <c r="D17" s="83" t="s">
        <v>181</v>
      </c>
      <c r="E17" s="83" t="s">
        <v>653</v>
      </c>
      <c r="F17" s="83" t="s">
        <v>615</v>
      </c>
      <c r="G17" s="83" t="s">
        <v>501</v>
      </c>
      <c r="H17" s="84">
        <v>1985</v>
      </c>
      <c r="I17" s="77">
        <v>824</v>
      </c>
      <c r="J17" s="57">
        <v>824</v>
      </c>
      <c r="K17" s="57">
        <v>824</v>
      </c>
      <c r="L17" s="57">
        <v>824</v>
      </c>
      <c r="M17" s="58">
        <v>824</v>
      </c>
      <c r="N17" s="58">
        <v>824</v>
      </c>
      <c r="O17" s="58">
        <v>824</v>
      </c>
      <c r="P17" s="58">
        <v>824</v>
      </c>
      <c r="Q17" s="58">
        <v>824</v>
      </c>
      <c r="R17" s="58">
        <v>824</v>
      </c>
    </row>
    <row r="18" spans="1:18">
      <c r="A18" s="26">
        <f t="shared" si="0"/>
        <v>18</v>
      </c>
      <c r="B18" s="83" t="s">
        <v>815</v>
      </c>
      <c r="C18" s="83"/>
      <c r="D18" s="83" t="s">
        <v>182</v>
      </c>
      <c r="E18" s="83" t="s">
        <v>653</v>
      </c>
      <c r="F18" s="83" t="s">
        <v>615</v>
      </c>
      <c r="G18" s="83" t="s">
        <v>501</v>
      </c>
      <c r="H18" s="84">
        <v>1986</v>
      </c>
      <c r="I18" s="77">
        <v>836</v>
      </c>
      <c r="J18" s="57">
        <v>836</v>
      </c>
      <c r="K18" s="57">
        <v>836</v>
      </c>
      <c r="L18" s="57">
        <v>836</v>
      </c>
      <c r="M18" s="58">
        <v>836</v>
      </c>
      <c r="N18" s="58">
        <v>836</v>
      </c>
      <c r="O18" s="58">
        <v>836</v>
      </c>
      <c r="P18" s="58">
        <v>836</v>
      </c>
      <c r="Q18" s="58">
        <v>836</v>
      </c>
      <c r="R18" s="58">
        <v>836</v>
      </c>
    </row>
    <row r="19" spans="1:18">
      <c r="A19" s="26">
        <f t="shared" si="0"/>
        <v>19</v>
      </c>
      <c r="B19" s="83" t="s">
        <v>1385</v>
      </c>
      <c r="C19" s="83"/>
      <c r="D19" s="83" t="s">
        <v>194</v>
      </c>
      <c r="E19" s="83" t="s">
        <v>649</v>
      </c>
      <c r="F19" s="83" t="s">
        <v>615</v>
      </c>
      <c r="G19" s="83" t="s">
        <v>501</v>
      </c>
      <c r="H19" s="84">
        <v>1977</v>
      </c>
      <c r="I19" s="77">
        <v>800</v>
      </c>
      <c r="J19" s="57">
        <v>800</v>
      </c>
      <c r="K19" s="57">
        <v>800</v>
      </c>
      <c r="L19" s="57">
        <v>800</v>
      </c>
      <c r="M19" s="58">
        <v>800</v>
      </c>
      <c r="N19" s="58">
        <v>800</v>
      </c>
      <c r="O19" s="58">
        <v>800</v>
      </c>
      <c r="P19" s="58">
        <v>800</v>
      </c>
      <c r="Q19" s="58">
        <v>800</v>
      </c>
      <c r="R19" s="58">
        <v>800</v>
      </c>
    </row>
    <row r="20" spans="1:18">
      <c r="A20" s="26">
        <f t="shared" si="0"/>
        <v>20</v>
      </c>
      <c r="B20" s="83" t="s">
        <v>1428</v>
      </c>
      <c r="C20" s="83"/>
      <c r="D20" s="83" t="s">
        <v>195</v>
      </c>
      <c r="E20" s="83" t="s">
        <v>649</v>
      </c>
      <c r="F20" s="83" t="s">
        <v>615</v>
      </c>
      <c r="G20" s="83" t="s">
        <v>501</v>
      </c>
      <c r="H20" s="84">
        <v>1978</v>
      </c>
      <c r="I20" s="77">
        <v>805</v>
      </c>
      <c r="J20" s="57">
        <v>805</v>
      </c>
      <c r="K20" s="57">
        <v>805</v>
      </c>
      <c r="L20" s="57">
        <v>805</v>
      </c>
      <c r="M20" s="58">
        <v>805</v>
      </c>
      <c r="N20" s="58">
        <v>805</v>
      </c>
      <c r="O20" s="58">
        <v>805</v>
      </c>
      <c r="P20" s="58">
        <v>805</v>
      </c>
      <c r="Q20" s="58">
        <v>805</v>
      </c>
      <c r="R20" s="58">
        <v>805</v>
      </c>
    </row>
    <row r="21" spans="1:18">
      <c r="A21" s="26">
        <f t="shared" si="0"/>
        <v>21</v>
      </c>
      <c r="B21" s="83" t="s">
        <v>992</v>
      </c>
      <c r="C21" s="83"/>
      <c r="D21" s="83" t="s">
        <v>196</v>
      </c>
      <c r="E21" s="83" t="s">
        <v>649</v>
      </c>
      <c r="F21" s="83" t="s">
        <v>615</v>
      </c>
      <c r="G21" s="83" t="s">
        <v>501</v>
      </c>
      <c r="H21" s="84">
        <v>1979</v>
      </c>
      <c r="I21" s="77">
        <v>805</v>
      </c>
      <c r="J21" s="57">
        <v>805</v>
      </c>
      <c r="K21" s="57">
        <v>805</v>
      </c>
      <c r="L21" s="57">
        <v>805</v>
      </c>
      <c r="M21" s="58">
        <v>805</v>
      </c>
      <c r="N21" s="58">
        <v>805</v>
      </c>
      <c r="O21" s="58">
        <v>805</v>
      </c>
      <c r="P21" s="58">
        <v>805</v>
      </c>
      <c r="Q21" s="58">
        <v>805</v>
      </c>
      <c r="R21" s="58">
        <v>805</v>
      </c>
    </row>
    <row r="22" spans="1:18">
      <c r="A22" s="26">
        <f t="shared" si="0"/>
        <v>22</v>
      </c>
      <c r="B22" s="83" t="s">
        <v>816</v>
      </c>
      <c r="C22" s="83"/>
      <c r="D22" s="83" t="s">
        <v>434</v>
      </c>
      <c r="E22" s="83" t="s">
        <v>654</v>
      </c>
      <c r="F22" s="83" t="s">
        <v>615</v>
      </c>
      <c r="G22" s="83" t="s">
        <v>501</v>
      </c>
      <c r="H22" s="84">
        <v>2010</v>
      </c>
      <c r="I22" s="77">
        <v>840</v>
      </c>
      <c r="J22" s="57">
        <v>840</v>
      </c>
      <c r="K22" s="57">
        <v>840</v>
      </c>
      <c r="L22" s="57">
        <v>840</v>
      </c>
      <c r="M22" s="58">
        <v>840</v>
      </c>
      <c r="N22" s="58">
        <v>840</v>
      </c>
      <c r="O22" s="58">
        <v>840</v>
      </c>
      <c r="P22" s="58">
        <v>840</v>
      </c>
      <c r="Q22" s="58">
        <v>840</v>
      </c>
      <c r="R22" s="58">
        <v>840</v>
      </c>
    </row>
    <row r="23" spans="1:18">
      <c r="A23" s="26">
        <f t="shared" si="0"/>
        <v>23</v>
      </c>
      <c r="B23" s="83" t="s">
        <v>817</v>
      </c>
      <c r="C23" s="83"/>
      <c r="D23" s="83" t="s">
        <v>424</v>
      </c>
      <c r="E23" s="83" t="s">
        <v>654</v>
      </c>
      <c r="F23" s="83" t="s">
        <v>615</v>
      </c>
      <c r="G23" s="83" t="s">
        <v>501</v>
      </c>
      <c r="H23" s="84">
        <v>2011</v>
      </c>
      <c r="I23" s="77">
        <v>825</v>
      </c>
      <c r="J23" s="57">
        <v>825</v>
      </c>
      <c r="K23" s="57">
        <v>825</v>
      </c>
      <c r="L23" s="57">
        <v>825</v>
      </c>
      <c r="M23" s="58">
        <v>825</v>
      </c>
      <c r="N23" s="58">
        <v>825</v>
      </c>
      <c r="O23" s="58">
        <v>825</v>
      </c>
      <c r="P23" s="58">
        <v>825</v>
      </c>
      <c r="Q23" s="58">
        <v>825</v>
      </c>
      <c r="R23" s="58">
        <v>825</v>
      </c>
    </row>
    <row r="24" spans="1:18">
      <c r="A24" s="26">
        <f t="shared" si="0"/>
        <v>24</v>
      </c>
      <c r="B24" s="83" t="s">
        <v>818</v>
      </c>
      <c r="C24" s="83"/>
      <c r="D24" s="83" t="s">
        <v>224</v>
      </c>
      <c r="E24" s="83" t="s">
        <v>631</v>
      </c>
      <c r="F24" s="83" t="s">
        <v>615</v>
      </c>
      <c r="G24" s="83" t="s">
        <v>504</v>
      </c>
      <c r="H24" s="84">
        <v>1986</v>
      </c>
      <c r="I24" s="77">
        <v>650</v>
      </c>
      <c r="J24" s="57">
        <v>650</v>
      </c>
      <c r="K24" s="57">
        <v>650</v>
      </c>
      <c r="L24" s="57">
        <v>650</v>
      </c>
      <c r="M24" s="58">
        <v>650</v>
      </c>
      <c r="N24" s="58">
        <v>650</v>
      </c>
      <c r="O24" s="58">
        <v>650</v>
      </c>
      <c r="P24" s="58">
        <v>650</v>
      </c>
      <c r="Q24" s="58">
        <v>650</v>
      </c>
      <c r="R24" s="58">
        <v>650</v>
      </c>
    </row>
    <row r="25" spans="1:18">
      <c r="A25" s="26">
        <f t="shared" si="0"/>
        <v>25</v>
      </c>
      <c r="B25" s="83" t="s">
        <v>819</v>
      </c>
      <c r="C25" s="83"/>
      <c r="D25" s="83" t="s">
        <v>1386</v>
      </c>
      <c r="E25" s="83" t="s">
        <v>657</v>
      </c>
      <c r="F25" s="83" t="s">
        <v>615</v>
      </c>
      <c r="G25" s="83" t="s">
        <v>503</v>
      </c>
      <c r="H25" s="84">
        <v>1982</v>
      </c>
      <c r="I25" s="77">
        <v>391</v>
      </c>
      <c r="J25" s="57">
        <v>391</v>
      </c>
      <c r="K25" s="57">
        <v>391</v>
      </c>
      <c r="L25" s="57">
        <v>391</v>
      </c>
      <c r="M25" s="58">
        <v>391</v>
      </c>
      <c r="N25" s="58">
        <v>391</v>
      </c>
      <c r="O25" s="58">
        <v>391</v>
      </c>
      <c r="P25" s="58">
        <v>391</v>
      </c>
      <c r="Q25" s="58">
        <v>391</v>
      </c>
      <c r="R25" s="58">
        <v>391</v>
      </c>
    </row>
    <row r="26" spans="1:18">
      <c r="A26" s="26">
        <f t="shared" si="0"/>
        <v>26</v>
      </c>
      <c r="B26" s="83" t="s">
        <v>820</v>
      </c>
      <c r="C26" s="83"/>
      <c r="D26" s="83" t="s">
        <v>497</v>
      </c>
      <c r="E26" s="83" t="s">
        <v>613</v>
      </c>
      <c r="F26" s="83" t="s">
        <v>615</v>
      </c>
      <c r="G26" s="83" t="s">
        <v>501</v>
      </c>
      <c r="H26" s="84">
        <v>2013</v>
      </c>
      <c r="I26" s="77">
        <v>940</v>
      </c>
      <c r="J26" s="57">
        <v>940</v>
      </c>
      <c r="K26" s="57">
        <v>940</v>
      </c>
      <c r="L26" s="57">
        <v>940</v>
      </c>
      <c r="M26" s="58">
        <v>940</v>
      </c>
      <c r="N26" s="58">
        <v>940</v>
      </c>
      <c r="O26" s="58">
        <v>940</v>
      </c>
      <c r="P26" s="58">
        <v>940</v>
      </c>
      <c r="Q26" s="58">
        <v>940</v>
      </c>
      <c r="R26" s="58">
        <v>940</v>
      </c>
    </row>
    <row r="27" spans="1:18">
      <c r="A27" s="26">
        <f t="shared" si="0"/>
        <v>27</v>
      </c>
      <c r="B27" s="83" t="s">
        <v>821</v>
      </c>
      <c r="C27" s="83"/>
      <c r="D27" s="83" t="s">
        <v>304</v>
      </c>
      <c r="E27" s="83" t="s">
        <v>654</v>
      </c>
      <c r="F27" s="83" t="s">
        <v>615</v>
      </c>
      <c r="G27" s="83" t="s">
        <v>501</v>
      </c>
      <c r="H27" s="84">
        <v>1990</v>
      </c>
      <c r="I27" s="77">
        <v>155</v>
      </c>
      <c r="J27" s="57">
        <v>155</v>
      </c>
      <c r="K27" s="57">
        <v>155</v>
      </c>
      <c r="L27" s="57">
        <v>155</v>
      </c>
      <c r="M27" s="58">
        <v>155</v>
      </c>
      <c r="N27" s="58">
        <v>155</v>
      </c>
      <c r="O27" s="58">
        <v>155</v>
      </c>
      <c r="P27" s="58">
        <v>155</v>
      </c>
      <c r="Q27" s="58">
        <v>155</v>
      </c>
      <c r="R27" s="58">
        <v>155</v>
      </c>
    </row>
    <row r="28" spans="1:18">
      <c r="A28" s="26">
        <f t="shared" si="0"/>
        <v>28</v>
      </c>
      <c r="B28" s="83" t="s">
        <v>822</v>
      </c>
      <c r="C28" s="83"/>
      <c r="D28" s="83" t="s">
        <v>305</v>
      </c>
      <c r="E28" s="83" t="s">
        <v>654</v>
      </c>
      <c r="F28" s="83" t="s">
        <v>615</v>
      </c>
      <c r="G28" s="83" t="s">
        <v>501</v>
      </c>
      <c r="H28" s="84">
        <v>1991</v>
      </c>
      <c r="I28" s="77">
        <v>155</v>
      </c>
      <c r="J28" s="57">
        <v>155</v>
      </c>
      <c r="K28" s="57">
        <v>155</v>
      </c>
      <c r="L28" s="57">
        <v>155</v>
      </c>
      <c r="M28" s="58">
        <v>155</v>
      </c>
      <c r="N28" s="58">
        <v>155</v>
      </c>
      <c r="O28" s="58">
        <v>155</v>
      </c>
      <c r="P28" s="58">
        <v>155</v>
      </c>
      <c r="Q28" s="58">
        <v>155</v>
      </c>
      <c r="R28" s="58">
        <v>155</v>
      </c>
    </row>
    <row r="29" spans="1:18">
      <c r="A29" s="26">
        <f t="shared" si="0"/>
        <v>29</v>
      </c>
      <c r="B29" s="83" t="s">
        <v>823</v>
      </c>
      <c r="C29" s="83"/>
      <c r="D29" s="83" t="s">
        <v>315</v>
      </c>
      <c r="E29" s="83" t="s">
        <v>696</v>
      </c>
      <c r="F29" s="83" t="s">
        <v>615</v>
      </c>
      <c r="G29" s="83" t="s">
        <v>502</v>
      </c>
      <c r="H29" s="84">
        <v>1977</v>
      </c>
      <c r="I29" s="77">
        <v>664</v>
      </c>
      <c r="J29" s="57">
        <v>664</v>
      </c>
      <c r="K29" s="57">
        <v>664</v>
      </c>
      <c r="L29" s="57">
        <v>664</v>
      </c>
      <c r="M29" s="58">
        <v>664</v>
      </c>
      <c r="N29" s="58">
        <v>664</v>
      </c>
      <c r="O29" s="58">
        <v>664</v>
      </c>
      <c r="P29" s="58">
        <v>664</v>
      </c>
      <c r="Q29" s="58">
        <v>664</v>
      </c>
      <c r="R29" s="58">
        <v>664</v>
      </c>
    </row>
    <row r="30" spans="1:18">
      <c r="A30" s="26">
        <f t="shared" si="0"/>
        <v>30</v>
      </c>
      <c r="B30" s="83" t="s">
        <v>824</v>
      </c>
      <c r="C30" s="83"/>
      <c r="D30" s="83" t="s">
        <v>316</v>
      </c>
      <c r="E30" s="83" t="s">
        <v>696</v>
      </c>
      <c r="F30" s="83" t="s">
        <v>615</v>
      </c>
      <c r="G30" s="83" t="s">
        <v>502</v>
      </c>
      <c r="H30" s="84">
        <v>1978</v>
      </c>
      <c r="I30" s="77">
        <v>663</v>
      </c>
      <c r="J30" s="57">
        <v>663</v>
      </c>
      <c r="K30" s="57">
        <v>663</v>
      </c>
      <c r="L30" s="57">
        <v>663</v>
      </c>
      <c r="M30" s="58">
        <v>663</v>
      </c>
      <c r="N30" s="58">
        <v>663</v>
      </c>
      <c r="O30" s="58">
        <v>663</v>
      </c>
      <c r="P30" s="58">
        <v>663</v>
      </c>
      <c r="Q30" s="58">
        <v>663</v>
      </c>
      <c r="R30" s="58">
        <v>663</v>
      </c>
    </row>
    <row r="31" spans="1:18">
      <c r="A31" s="26">
        <f t="shared" si="0"/>
        <v>31</v>
      </c>
      <c r="B31" s="83" t="s">
        <v>825</v>
      </c>
      <c r="C31" s="83"/>
      <c r="D31" s="83" t="s">
        <v>317</v>
      </c>
      <c r="E31" s="83" t="s">
        <v>696</v>
      </c>
      <c r="F31" s="83" t="s">
        <v>615</v>
      </c>
      <c r="G31" s="83" t="s">
        <v>502</v>
      </c>
      <c r="H31" s="84">
        <v>1980</v>
      </c>
      <c r="I31" s="77">
        <v>577</v>
      </c>
      <c r="J31" s="57">
        <v>577</v>
      </c>
      <c r="K31" s="57">
        <v>577</v>
      </c>
      <c r="L31" s="57">
        <v>577</v>
      </c>
      <c r="M31" s="58">
        <v>577</v>
      </c>
      <c r="N31" s="58">
        <v>577</v>
      </c>
      <c r="O31" s="58">
        <v>577</v>
      </c>
      <c r="P31" s="58">
        <v>577</v>
      </c>
      <c r="Q31" s="58">
        <v>577</v>
      </c>
      <c r="R31" s="58">
        <v>577</v>
      </c>
    </row>
    <row r="32" spans="1:18">
      <c r="A32" s="26">
        <f t="shared" si="0"/>
        <v>32</v>
      </c>
      <c r="B32" s="83" t="s">
        <v>826</v>
      </c>
      <c r="C32" s="83"/>
      <c r="D32" s="83" t="s">
        <v>318</v>
      </c>
      <c r="E32" s="83" t="s">
        <v>696</v>
      </c>
      <c r="F32" s="83" t="s">
        <v>615</v>
      </c>
      <c r="G32" s="83" t="s">
        <v>502</v>
      </c>
      <c r="H32" s="84">
        <v>1982</v>
      </c>
      <c r="I32" s="77">
        <v>610</v>
      </c>
      <c r="J32" s="57">
        <v>610</v>
      </c>
      <c r="K32" s="57">
        <v>610</v>
      </c>
      <c r="L32" s="57">
        <v>610</v>
      </c>
      <c r="M32" s="58">
        <v>610</v>
      </c>
      <c r="N32" s="58">
        <v>610</v>
      </c>
      <c r="O32" s="58">
        <v>610</v>
      </c>
      <c r="P32" s="58">
        <v>610</v>
      </c>
      <c r="Q32" s="58">
        <v>610</v>
      </c>
      <c r="R32" s="58">
        <v>610</v>
      </c>
    </row>
    <row r="33" spans="1:18">
      <c r="A33" s="26">
        <f t="shared" si="0"/>
        <v>33</v>
      </c>
      <c r="B33" s="83" t="s">
        <v>1121</v>
      </c>
      <c r="C33" s="83"/>
      <c r="D33" s="83" t="s">
        <v>36</v>
      </c>
      <c r="E33" s="83" t="s">
        <v>537</v>
      </c>
      <c r="F33" s="83" t="s">
        <v>600</v>
      </c>
      <c r="G33" s="83" t="s">
        <v>503</v>
      </c>
      <c r="H33" s="84">
        <v>2000</v>
      </c>
      <c r="I33" s="77">
        <v>157</v>
      </c>
      <c r="J33" s="57">
        <v>157</v>
      </c>
      <c r="K33" s="57">
        <v>157</v>
      </c>
      <c r="L33" s="57">
        <v>157</v>
      </c>
      <c r="M33" s="58">
        <v>157</v>
      </c>
      <c r="N33" s="58">
        <v>157</v>
      </c>
      <c r="O33" s="58">
        <v>157</v>
      </c>
      <c r="P33" s="58">
        <v>157</v>
      </c>
      <c r="Q33" s="58">
        <v>157</v>
      </c>
      <c r="R33" s="58">
        <v>157</v>
      </c>
    </row>
    <row r="34" spans="1:18">
      <c r="A34" s="26">
        <f t="shared" si="0"/>
        <v>34</v>
      </c>
      <c r="B34" s="83" t="s">
        <v>1122</v>
      </c>
      <c r="C34" s="83"/>
      <c r="D34" s="83" t="s">
        <v>38</v>
      </c>
      <c r="E34" s="83" t="s">
        <v>537</v>
      </c>
      <c r="F34" s="83" t="s">
        <v>600</v>
      </c>
      <c r="G34" s="83" t="s">
        <v>503</v>
      </c>
      <c r="H34" s="84">
        <v>2000</v>
      </c>
      <c r="I34" s="77">
        <v>157</v>
      </c>
      <c r="J34" s="57">
        <v>157</v>
      </c>
      <c r="K34" s="57">
        <v>157</v>
      </c>
      <c r="L34" s="57">
        <v>157</v>
      </c>
      <c r="M34" s="58">
        <v>157</v>
      </c>
      <c r="N34" s="58">
        <v>157</v>
      </c>
      <c r="O34" s="58">
        <v>157</v>
      </c>
      <c r="P34" s="58">
        <v>157</v>
      </c>
      <c r="Q34" s="58">
        <v>157</v>
      </c>
      <c r="R34" s="58">
        <v>157</v>
      </c>
    </row>
    <row r="35" spans="1:18">
      <c r="A35" s="26">
        <f t="shared" si="0"/>
        <v>35</v>
      </c>
      <c r="B35" s="83" t="s">
        <v>1123</v>
      </c>
      <c r="C35" s="83"/>
      <c r="D35" s="83" t="s">
        <v>39</v>
      </c>
      <c r="E35" s="83" t="s">
        <v>537</v>
      </c>
      <c r="F35" s="83" t="s">
        <v>600</v>
      </c>
      <c r="G35" s="83" t="s">
        <v>503</v>
      </c>
      <c r="H35" s="84">
        <v>2000</v>
      </c>
      <c r="I35" s="77">
        <v>164</v>
      </c>
      <c r="J35" s="57">
        <v>164</v>
      </c>
      <c r="K35" s="57">
        <v>164</v>
      </c>
      <c r="L35" s="57">
        <v>164</v>
      </c>
      <c r="M35" s="58">
        <v>164</v>
      </c>
      <c r="N35" s="58">
        <v>164</v>
      </c>
      <c r="O35" s="58">
        <v>164</v>
      </c>
      <c r="P35" s="58">
        <v>164</v>
      </c>
      <c r="Q35" s="58">
        <v>164</v>
      </c>
      <c r="R35" s="58">
        <v>164</v>
      </c>
    </row>
    <row r="36" spans="1:18">
      <c r="A36" s="26">
        <f t="shared" si="0"/>
        <v>36</v>
      </c>
      <c r="B36" s="83" t="s">
        <v>1124</v>
      </c>
      <c r="C36" s="83"/>
      <c r="D36" s="83" t="s">
        <v>48</v>
      </c>
      <c r="E36" s="83" t="s">
        <v>595</v>
      </c>
      <c r="F36" s="83" t="s">
        <v>600</v>
      </c>
      <c r="G36" s="83" t="s">
        <v>1043</v>
      </c>
      <c r="H36" s="84">
        <v>2010</v>
      </c>
      <c r="I36" s="77">
        <v>157</v>
      </c>
      <c r="J36" s="57">
        <v>157</v>
      </c>
      <c r="K36" s="57">
        <v>157</v>
      </c>
      <c r="L36" s="57">
        <v>157</v>
      </c>
      <c r="M36" s="58">
        <v>157</v>
      </c>
      <c r="N36" s="58">
        <v>157</v>
      </c>
      <c r="O36" s="58">
        <v>157</v>
      </c>
      <c r="P36" s="58">
        <v>157</v>
      </c>
      <c r="Q36" s="58">
        <v>157</v>
      </c>
      <c r="R36" s="58">
        <v>157</v>
      </c>
    </row>
    <row r="37" spans="1:18">
      <c r="A37" s="26">
        <f t="shared" si="0"/>
        <v>37</v>
      </c>
      <c r="B37" s="83" t="s">
        <v>1125</v>
      </c>
      <c r="C37" s="83"/>
      <c r="D37" s="83" t="s">
        <v>49</v>
      </c>
      <c r="E37" s="83" t="s">
        <v>595</v>
      </c>
      <c r="F37" s="83" t="s">
        <v>600</v>
      </c>
      <c r="G37" s="83" t="s">
        <v>1043</v>
      </c>
      <c r="H37" s="84">
        <v>2010</v>
      </c>
      <c r="I37" s="77">
        <v>157</v>
      </c>
      <c r="J37" s="57">
        <v>157</v>
      </c>
      <c r="K37" s="57">
        <v>157</v>
      </c>
      <c r="L37" s="57">
        <v>157</v>
      </c>
      <c r="M37" s="58">
        <v>157</v>
      </c>
      <c r="N37" s="58">
        <v>157</v>
      </c>
      <c r="O37" s="58">
        <v>157</v>
      </c>
      <c r="P37" s="58">
        <v>157</v>
      </c>
      <c r="Q37" s="58">
        <v>157</v>
      </c>
      <c r="R37" s="58">
        <v>157</v>
      </c>
    </row>
    <row r="38" spans="1:18">
      <c r="A38" s="26">
        <f t="shared" si="0"/>
        <v>38</v>
      </c>
      <c r="B38" s="83" t="s">
        <v>1126</v>
      </c>
      <c r="C38" s="83"/>
      <c r="D38" s="83" t="s">
        <v>47</v>
      </c>
      <c r="E38" s="83" t="s">
        <v>595</v>
      </c>
      <c r="F38" s="83" t="s">
        <v>600</v>
      </c>
      <c r="G38" s="83" t="s">
        <v>1043</v>
      </c>
      <c r="H38" s="84">
        <v>1976</v>
      </c>
      <c r="I38" s="77">
        <v>319</v>
      </c>
      <c r="J38" s="57">
        <v>319</v>
      </c>
      <c r="K38" s="57">
        <v>319</v>
      </c>
      <c r="L38" s="57">
        <v>319</v>
      </c>
      <c r="M38" s="58">
        <v>319</v>
      </c>
      <c r="N38" s="58">
        <v>319</v>
      </c>
      <c r="O38" s="58">
        <v>319</v>
      </c>
      <c r="P38" s="58">
        <v>319</v>
      </c>
      <c r="Q38" s="58">
        <v>319</v>
      </c>
      <c r="R38" s="58">
        <v>319</v>
      </c>
    </row>
    <row r="39" spans="1:18">
      <c r="A39" s="26">
        <f t="shared" si="0"/>
        <v>39</v>
      </c>
      <c r="B39" s="83" t="s">
        <v>697</v>
      </c>
      <c r="C39" s="83"/>
      <c r="D39" s="83" t="s">
        <v>50</v>
      </c>
      <c r="E39" s="83" t="s">
        <v>514</v>
      </c>
      <c r="F39" s="83" t="s">
        <v>600</v>
      </c>
      <c r="G39" s="83" t="s">
        <v>503</v>
      </c>
      <c r="H39" s="84">
        <v>2002</v>
      </c>
      <c r="I39" s="77">
        <v>150</v>
      </c>
      <c r="J39" s="57">
        <v>150</v>
      </c>
      <c r="K39" s="57">
        <v>150</v>
      </c>
      <c r="L39" s="57">
        <v>150</v>
      </c>
      <c r="M39" s="58">
        <v>150</v>
      </c>
      <c r="N39" s="58">
        <v>150</v>
      </c>
      <c r="O39" s="58">
        <v>150</v>
      </c>
      <c r="P39" s="58">
        <v>150</v>
      </c>
      <c r="Q39" s="58">
        <v>150</v>
      </c>
      <c r="R39" s="58">
        <v>150</v>
      </c>
    </row>
    <row r="40" spans="1:18">
      <c r="A40" s="26">
        <f t="shared" si="0"/>
        <v>40</v>
      </c>
      <c r="B40" s="83" t="s">
        <v>698</v>
      </c>
      <c r="C40" s="83"/>
      <c r="D40" s="83" t="s">
        <v>51</v>
      </c>
      <c r="E40" s="83" t="s">
        <v>514</v>
      </c>
      <c r="F40" s="83" t="s">
        <v>600</v>
      </c>
      <c r="G40" s="83" t="s">
        <v>503</v>
      </c>
      <c r="H40" s="84">
        <v>2002</v>
      </c>
      <c r="I40" s="77">
        <v>150</v>
      </c>
      <c r="J40" s="57">
        <v>150</v>
      </c>
      <c r="K40" s="57">
        <v>150</v>
      </c>
      <c r="L40" s="57">
        <v>150</v>
      </c>
      <c r="M40" s="58">
        <v>150</v>
      </c>
      <c r="N40" s="58">
        <v>150</v>
      </c>
      <c r="O40" s="58">
        <v>150</v>
      </c>
      <c r="P40" s="58">
        <v>150</v>
      </c>
      <c r="Q40" s="58">
        <v>150</v>
      </c>
      <c r="R40" s="58">
        <v>150</v>
      </c>
    </row>
    <row r="41" spans="1:18">
      <c r="A41" s="26">
        <f t="shared" si="0"/>
        <v>41</v>
      </c>
      <c r="B41" s="83" t="s">
        <v>827</v>
      </c>
      <c r="C41" s="83"/>
      <c r="D41" s="83" t="s">
        <v>52</v>
      </c>
      <c r="E41" s="83" t="s">
        <v>514</v>
      </c>
      <c r="F41" s="83" t="s">
        <v>600</v>
      </c>
      <c r="G41" s="83" t="s">
        <v>503</v>
      </c>
      <c r="H41" s="84">
        <v>2002</v>
      </c>
      <c r="I41" s="77">
        <v>233</v>
      </c>
      <c r="J41" s="57">
        <v>233</v>
      </c>
      <c r="K41" s="57">
        <v>233</v>
      </c>
      <c r="L41" s="57">
        <v>233</v>
      </c>
      <c r="M41" s="58">
        <v>233</v>
      </c>
      <c r="N41" s="58">
        <v>233</v>
      </c>
      <c r="O41" s="58">
        <v>233</v>
      </c>
      <c r="P41" s="58">
        <v>233</v>
      </c>
      <c r="Q41" s="58">
        <v>233</v>
      </c>
      <c r="R41" s="58">
        <v>233</v>
      </c>
    </row>
    <row r="42" spans="1:18">
      <c r="A42" s="26">
        <f t="shared" si="0"/>
        <v>42</v>
      </c>
      <c r="B42" s="83" t="s">
        <v>1127</v>
      </c>
      <c r="C42" s="83"/>
      <c r="D42" s="83" t="s">
        <v>54</v>
      </c>
      <c r="E42" s="83" t="s">
        <v>662</v>
      </c>
      <c r="F42" s="83" t="s">
        <v>600</v>
      </c>
      <c r="G42" s="83" t="s">
        <v>501</v>
      </c>
      <c r="H42" s="84">
        <v>2000</v>
      </c>
      <c r="I42" s="77">
        <v>148.9</v>
      </c>
      <c r="J42" s="57">
        <v>148.9</v>
      </c>
      <c r="K42" s="57">
        <v>148.9</v>
      </c>
      <c r="L42" s="57">
        <v>148.9</v>
      </c>
      <c r="M42" s="58">
        <v>148.9</v>
      </c>
      <c r="N42" s="58">
        <v>148.9</v>
      </c>
      <c r="O42" s="58">
        <v>148.9</v>
      </c>
      <c r="P42" s="58">
        <v>148.9</v>
      </c>
      <c r="Q42" s="58">
        <v>148.9</v>
      </c>
      <c r="R42" s="58">
        <v>148.9</v>
      </c>
    </row>
    <row r="43" spans="1:18">
      <c r="A43" s="26">
        <f t="shared" si="0"/>
        <v>43</v>
      </c>
      <c r="B43" s="83" t="s">
        <v>1128</v>
      </c>
      <c r="C43" s="83"/>
      <c r="D43" s="83" t="s">
        <v>57</v>
      </c>
      <c r="E43" s="83" t="s">
        <v>662</v>
      </c>
      <c r="F43" s="83" t="s">
        <v>600</v>
      </c>
      <c r="G43" s="83" t="s">
        <v>501</v>
      </c>
      <c r="H43" s="84">
        <v>2001</v>
      </c>
      <c r="I43" s="77">
        <v>81.400000000000006</v>
      </c>
      <c r="J43" s="57">
        <v>81.400000000000006</v>
      </c>
      <c r="K43" s="57">
        <v>81.400000000000006</v>
      </c>
      <c r="L43" s="57">
        <v>81.400000000000006</v>
      </c>
      <c r="M43" s="58">
        <v>81.400000000000006</v>
      </c>
      <c r="N43" s="58">
        <v>81.400000000000006</v>
      </c>
      <c r="O43" s="58">
        <v>81.400000000000006</v>
      </c>
      <c r="P43" s="58">
        <v>81.400000000000006</v>
      </c>
      <c r="Q43" s="58">
        <v>81.400000000000006</v>
      </c>
      <c r="R43" s="58">
        <v>81.400000000000006</v>
      </c>
    </row>
    <row r="44" spans="1:18">
      <c r="A44" s="26">
        <f t="shared" si="0"/>
        <v>44</v>
      </c>
      <c r="B44" s="83" t="s">
        <v>1129</v>
      </c>
      <c r="C44" s="83"/>
      <c r="D44" s="83" t="s">
        <v>55</v>
      </c>
      <c r="E44" s="83" t="s">
        <v>662</v>
      </c>
      <c r="F44" s="83" t="s">
        <v>600</v>
      </c>
      <c r="G44" s="83" t="s">
        <v>501</v>
      </c>
      <c r="H44" s="84">
        <v>2000</v>
      </c>
      <c r="I44" s="77">
        <v>148.9</v>
      </c>
      <c r="J44" s="57">
        <v>148.9</v>
      </c>
      <c r="K44" s="57">
        <v>148.9</v>
      </c>
      <c r="L44" s="57">
        <v>148.9</v>
      </c>
      <c r="M44" s="58">
        <v>148.9</v>
      </c>
      <c r="N44" s="58">
        <v>148.9</v>
      </c>
      <c r="O44" s="58">
        <v>148.9</v>
      </c>
      <c r="P44" s="58">
        <v>148.9</v>
      </c>
      <c r="Q44" s="58">
        <v>148.9</v>
      </c>
      <c r="R44" s="58">
        <v>148.9</v>
      </c>
    </row>
    <row r="45" spans="1:18">
      <c r="A45" s="26">
        <f t="shared" si="0"/>
        <v>45</v>
      </c>
      <c r="B45" s="83" t="s">
        <v>1130</v>
      </c>
      <c r="C45" s="83"/>
      <c r="D45" s="83" t="s">
        <v>56</v>
      </c>
      <c r="E45" s="83" t="s">
        <v>662</v>
      </c>
      <c r="F45" s="83" t="s">
        <v>600</v>
      </c>
      <c r="G45" s="83" t="s">
        <v>501</v>
      </c>
      <c r="H45" s="84">
        <v>2001</v>
      </c>
      <c r="I45" s="77">
        <v>150.19999999999999</v>
      </c>
      <c r="J45" s="57">
        <v>150.19999999999999</v>
      </c>
      <c r="K45" s="57">
        <v>150.19999999999999</v>
      </c>
      <c r="L45" s="57">
        <v>150.19999999999999</v>
      </c>
      <c r="M45" s="58">
        <v>150.19999999999999</v>
      </c>
      <c r="N45" s="58">
        <v>150.19999999999999</v>
      </c>
      <c r="O45" s="58">
        <v>150.19999999999999</v>
      </c>
      <c r="P45" s="58">
        <v>150.19999999999999</v>
      </c>
      <c r="Q45" s="58">
        <v>150.19999999999999</v>
      </c>
      <c r="R45" s="58">
        <v>150.19999999999999</v>
      </c>
    </row>
    <row r="46" spans="1:18">
      <c r="A46" s="26">
        <f t="shared" si="0"/>
        <v>46</v>
      </c>
      <c r="B46" s="83" t="s">
        <v>1131</v>
      </c>
      <c r="C46" s="83"/>
      <c r="D46" s="83" t="s">
        <v>58</v>
      </c>
      <c r="E46" s="83" t="s">
        <v>662</v>
      </c>
      <c r="F46" s="83" t="s">
        <v>600</v>
      </c>
      <c r="G46" s="83" t="s">
        <v>501</v>
      </c>
      <c r="H46" s="84">
        <v>2009</v>
      </c>
      <c r="I46" s="77">
        <v>214.9</v>
      </c>
      <c r="J46" s="57">
        <v>214.9</v>
      </c>
      <c r="K46" s="57">
        <v>214.9</v>
      </c>
      <c r="L46" s="57">
        <v>214.9</v>
      </c>
      <c r="M46" s="58">
        <v>214.9</v>
      </c>
      <c r="N46" s="58">
        <v>214.9</v>
      </c>
      <c r="O46" s="58">
        <v>214.9</v>
      </c>
      <c r="P46" s="58">
        <v>214.9</v>
      </c>
      <c r="Q46" s="58">
        <v>214.9</v>
      </c>
      <c r="R46" s="58">
        <v>214.9</v>
      </c>
    </row>
    <row r="47" spans="1:18">
      <c r="A47" s="26">
        <f t="shared" si="0"/>
        <v>47</v>
      </c>
      <c r="B47" s="83" t="s">
        <v>699</v>
      </c>
      <c r="C47" s="83"/>
      <c r="D47" s="83" t="s">
        <v>438</v>
      </c>
      <c r="E47" s="83" t="s">
        <v>629</v>
      </c>
      <c r="F47" s="83" t="s">
        <v>600</v>
      </c>
      <c r="G47" s="83" t="s">
        <v>502</v>
      </c>
      <c r="H47" s="84">
        <v>2003</v>
      </c>
      <c r="I47" s="77">
        <v>166</v>
      </c>
      <c r="J47" s="57">
        <v>166</v>
      </c>
      <c r="K47" s="57">
        <v>166</v>
      </c>
      <c r="L47" s="57">
        <v>166</v>
      </c>
      <c r="M47" s="58">
        <v>166</v>
      </c>
      <c r="N47" s="58">
        <v>166</v>
      </c>
      <c r="O47" s="58">
        <v>166</v>
      </c>
      <c r="P47" s="58">
        <v>166</v>
      </c>
      <c r="Q47" s="58">
        <v>166</v>
      </c>
      <c r="R47" s="58">
        <v>166</v>
      </c>
    </row>
    <row r="48" spans="1:18">
      <c r="A48" s="26">
        <f t="shared" si="0"/>
        <v>48</v>
      </c>
      <c r="B48" s="83" t="s">
        <v>700</v>
      </c>
      <c r="C48" s="83"/>
      <c r="D48" s="83" t="s">
        <v>439</v>
      </c>
      <c r="E48" s="83" t="s">
        <v>629</v>
      </c>
      <c r="F48" s="83" t="s">
        <v>600</v>
      </c>
      <c r="G48" s="83" t="s">
        <v>502</v>
      </c>
      <c r="H48" s="84">
        <v>2003</v>
      </c>
      <c r="I48" s="77">
        <v>166</v>
      </c>
      <c r="J48" s="57">
        <v>166</v>
      </c>
      <c r="K48" s="57">
        <v>166</v>
      </c>
      <c r="L48" s="57">
        <v>166</v>
      </c>
      <c r="M48" s="58">
        <v>166</v>
      </c>
      <c r="N48" s="58">
        <v>166</v>
      </c>
      <c r="O48" s="58">
        <v>166</v>
      </c>
      <c r="P48" s="58">
        <v>166</v>
      </c>
      <c r="Q48" s="58">
        <v>166</v>
      </c>
      <c r="R48" s="58">
        <v>166</v>
      </c>
    </row>
    <row r="49" spans="1:18">
      <c r="A49" s="26">
        <f t="shared" si="0"/>
        <v>49</v>
      </c>
      <c r="B49" s="83" t="s">
        <v>701</v>
      </c>
      <c r="C49" s="83"/>
      <c r="D49" s="83" t="s">
        <v>440</v>
      </c>
      <c r="E49" s="83" t="s">
        <v>629</v>
      </c>
      <c r="F49" s="83" t="s">
        <v>600</v>
      </c>
      <c r="G49" s="83" t="s">
        <v>502</v>
      </c>
      <c r="H49" s="84">
        <v>2003</v>
      </c>
      <c r="I49" s="77">
        <v>270</v>
      </c>
      <c r="J49" s="57">
        <v>270</v>
      </c>
      <c r="K49" s="57">
        <v>270</v>
      </c>
      <c r="L49" s="57">
        <v>270</v>
      </c>
      <c r="M49" s="58">
        <v>270</v>
      </c>
      <c r="N49" s="58">
        <v>270</v>
      </c>
      <c r="O49" s="58">
        <v>270</v>
      </c>
      <c r="P49" s="58">
        <v>270</v>
      </c>
      <c r="Q49" s="58">
        <v>270</v>
      </c>
      <c r="R49" s="58">
        <v>270</v>
      </c>
    </row>
    <row r="50" spans="1:18">
      <c r="A50" s="26">
        <f t="shared" si="0"/>
        <v>50</v>
      </c>
      <c r="B50" s="83" t="s">
        <v>1132</v>
      </c>
      <c r="C50" s="83"/>
      <c r="D50" s="83" t="s">
        <v>62</v>
      </c>
      <c r="E50" s="83" t="s">
        <v>636</v>
      </c>
      <c r="F50" s="83" t="s">
        <v>600</v>
      </c>
      <c r="G50" s="83" t="s">
        <v>504</v>
      </c>
      <c r="H50" s="84">
        <v>1987</v>
      </c>
      <c r="I50" s="77">
        <v>75</v>
      </c>
      <c r="J50" s="57">
        <v>75</v>
      </c>
      <c r="K50" s="57">
        <v>75</v>
      </c>
      <c r="L50" s="57">
        <v>75</v>
      </c>
      <c r="M50" s="58">
        <v>75</v>
      </c>
      <c r="N50" s="58">
        <v>75</v>
      </c>
      <c r="O50" s="58">
        <v>75</v>
      </c>
      <c r="P50" s="58">
        <v>75</v>
      </c>
      <c r="Q50" s="58">
        <v>75</v>
      </c>
      <c r="R50" s="58">
        <v>75</v>
      </c>
    </row>
    <row r="51" spans="1:18">
      <c r="A51" s="26">
        <f t="shared" si="0"/>
        <v>51</v>
      </c>
      <c r="B51" s="83" t="s">
        <v>1133</v>
      </c>
      <c r="C51" s="83"/>
      <c r="D51" s="83" t="s">
        <v>63</v>
      </c>
      <c r="E51" s="83" t="s">
        <v>636</v>
      </c>
      <c r="F51" s="83" t="s">
        <v>600</v>
      </c>
      <c r="G51" s="83" t="s">
        <v>504</v>
      </c>
      <c r="H51" s="84">
        <v>1987</v>
      </c>
      <c r="I51" s="77">
        <v>75</v>
      </c>
      <c r="J51" s="57">
        <v>75</v>
      </c>
      <c r="K51" s="57">
        <v>75</v>
      </c>
      <c r="L51" s="57">
        <v>75</v>
      </c>
      <c r="M51" s="58">
        <v>75</v>
      </c>
      <c r="N51" s="58">
        <v>75</v>
      </c>
      <c r="O51" s="58">
        <v>75</v>
      </c>
      <c r="P51" s="58">
        <v>75</v>
      </c>
      <c r="Q51" s="58">
        <v>75</v>
      </c>
      <c r="R51" s="58">
        <v>75</v>
      </c>
    </row>
    <row r="52" spans="1:18">
      <c r="A52" s="26">
        <f t="shared" si="0"/>
        <v>52</v>
      </c>
      <c r="B52" s="83" t="s">
        <v>1134</v>
      </c>
      <c r="C52" s="83"/>
      <c r="D52" s="83" t="s">
        <v>64</v>
      </c>
      <c r="E52" s="83" t="s">
        <v>636</v>
      </c>
      <c r="F52" s="83" t="s">
        <v>600</v>
      </c>
      <c r="G52" s="83" t="s">
        <v>504</v>
      </c>
      <c r="H52" s="84">
        <v>1988</v>
      </c>
      <c r="I52" s="77">
        <v>70</v>
      </c>
      <c r="J52" s="57">
        <v>70</v>
      </c>
      <c r="K52" s="57">
        <v>70</v>
      </c>
      <c r="L52" s="57">
        <v>70</v>
      </c>
      <c r="M52" s="58">
        <v>70</v>
      </c>
      <c r="N52" s="58">
        <v>70</v>
      </c>
      <c r="O52" s="58">
        <v>70</v>
      </c>
      <c r="P52" s="58">
        <v>70</v>
      </c>
      <c r="Q52" s="58">
        <v>70</v>
      </c>
      <c r="R52" s="58">
        <v>70</v>
      </c>
    </row>
    <row r="53" spans="1:18">
      <c r="A53" s="26">
        <f t="shared" si="0"/>
        <v>53</v>
      </c>
      <c r="B53" s="83" t="s">
        <v>1597</v>
      </c>
      <c r="C53" s="83"/>
      <c r="D53" s="83" t="s">
        <v>1598</v>
      </c>
      <c r="E53" s="83" t="s">
        <v>1599</v>
      </c>
      <c r="F53" s="83" t="s">
        <v>600</v>
      </c>
      <c r="G53" s="83" t="s">
        <v>1043</v>
      </c>
      <c r="H53" s="84">
        <v>2017</v>
      </c>
      <c r="I53" s="77">
        <v>44</v>
      </c>
      <c r="J53" s="57">
        <v>44</v>
      </c>
      <c r="K53" s="57">
        <v>44</v>
      </c>
      <c r="L53" s="57">
        <v>44</v>
      </c>
      <c r="M53" s="58">
        <v>44</v>
      </c>
      <c r="N53" s="58">
        <v>44</v>
      </c>
      <c r="O53" s="58">
        <v>44</v>
      </c>
      <c r="P53" s="58">
        <v>44</v>
      </c>
      <c r="Q53" s="58">
        <v>44</v>
      </c>
      <c r="R53" s="58">
        <v>44</v>
      </c>
    </row>
    <row r="54" spans="1:18">
      <c r="A54" s="26">
        <f t="shared" si="0"/>
        <v>54</v>
      </c>
      <c r="B54" s="83" t="s">
        <v>1600</v>
      </c>
      <c r="C54" s="83"/>
      <c r="D54" s="83" t="s">
        <v>1601</v>
      </c>
      <c r="E54" s="83" t="s">
        <v>1599</v>
      </c>
      <c r="F54" s="83" t="s">
        <v>600</v>
      </c>
      <c r="G54" s="83" t="s">
        <v>1043</v>
      </c>
      <c r="H54" s="84">
        <v>2017</v>
      </c>
      <c r="I54" s="77">
        <v>44</v>
      </c>
      <c r="J54" s="57">
        <v>44</v>
      </c>
      <c r="K54" s="57">
        <v>44</v>
      </c>
      <c r="L54" s="57">
        <v>44</v>
      </c>
      <c r="M54" s="58">
        <v>44</v>
      </c>
      <c r="N54" s="58">
        <v>44</v>
      </c>
      <c r="O54" s="58">
        <v>44</v>
      </c>
      <c r="P54" s="58">
        <v>44</v>
      </c>
      <c r="Q54" s="58">
        <v>44</v>
      </c>
      <c r="R54" s="58">
        <v>44</v>
      </c>
    </row>
    <row r="55" spans="1:18">
      <c r="A55" s="26">
        <f t="shared" si="0"/>
        <v>55</v>
      </c>
      <c r="B55" s="83" t="s">
        <v>1135</v>
      </c>
      <c r="C55" s="83"/>
      <c r="D55" s="83" t="s">
        <v>67</v>
      </c>
      <c r="E55" s="83" t="s">
        <v>664</v>
      </c>
      <c r="F55" s="83" t="s">
        <v>600</v>
      </c>
      <c r="G55" s="83" t="s">
        <v>502</v>
      </c>
      <c r="H55" s="84">
        <v>2009</v>
      </c>
      <c r="I55" s="77">
        <v>163</v>
      </c>
      <c r="J55" s="57">
        <v>163</v>
      </c>
      <c r="K55" s="57">
        <v>163</v>
      </c>
      <c r="L55" s="57">
        <v>163</v>
      </c>
      <c r="M55" s="58">
        <v>163</v>
      </c>
      <c r="N55" s="58">
        <v>163</v>
      </c>
      <c r="O55" s="58">
        <v>163</v>
      </c>
      <c r="P55" s="58">
        <v>163</v>
      </c>
      <c r="Q55" s="58">
        <v>163</v>
      </c>
      <c r="R55" s="58">
        <v>163</v>
      </c>
    </row>
    <row r="56" spans="1:18">
      <c r="A56" s="26">
        <f t="shared" si="0"/>
        <v>56</v>
      </c>
      <c r="B56" s="83" t="s">
        <v>1136</v>
      </c>
      <c r="C56" s="83"/>
      <c r="D56" s="83" t="s">
        <v>68</v>
      </c>
      <c r="E56" s="83" t="s">
        <v>664</v>
      </c>
      <c r="F56" s="83" t="s">
        <v>600</v>
      </c>
      <c r="G56" s="83" t="s">
        <v>502</v>
      </c>
      <c r="H56" s="84">
        <v>2009</v>
      </c>
      <c r="I56" s="77">
        <v>163</v>
      </c>
      <c r="J56" s="57">
        <v>163</v>
      </c>
      <c r="K56" s="57">
        <v>163</v>
      </c>
      <c r="L56" s="57">
        <v>163</v>
      </c>
      <c r="M56" s="58">
        <v>163</v>
      </c>
      <c r="N56" s="58">
        <v>163</v>
      </c>
      <c r="O56" s="58">
        <v>163</v>
      </c>
      <c r="P56" s="58">
        <v>163</v>
      </c>
      <c r="Q56" s="58">
        <v>163</v>
      </c>
      <c r="R56" s="58">
        <v>163</v>
      </c>
    </row>
    <row r="57" spans="1:18">
      <c r="A57" s="26">
        <f t="shared" si="0"/>
        <v>57</v>
      </c>
      <c r="B57" s="83" t="s">
        <v>1137</v>
      </c>
      <c r="C57" s="83"/>
      <c r="D57" s="83" t="s">
        <v>69</v>
      </c>
      <c r="E57" s="83" t="s">
        <v>664</v>
      </c>
      <c r="F57" s="83" t="s">
        <v>600</v>
      </c>
      <c r="G57" s="83" t="s">
        <v>502</v>
      </c>
      <c r="H57" s="84">
        <v>2009</v>
      </c>
      <c r="I57" s="77">
        <v>178</v>
      </c>
      <c r="J57" s="57">
        <v>178</v>
      </c>
      <c r="K57" s="57">
        <v>178</v>
      </c>
      <c r="L57" s="57">
        <v>178</v>
      </c>
      <c r="M57" s="58">
        <v>178</v>
      </c>
      <c r="N57" s="58">
        <v>178</v>
      </c>
      <c r="O57" s="58">
        <v>178</v>
      </c>
      <c r="P57" s="58">
        <v>178</v>
      </c>
      <c r="Q57" s="58">
        <v>178</v>
      </c>
      <c r="R57" s="58">
        <v>178</v>
      </c>
    </row>
    <row r="58" spans="1:18">
      <c r="A58" s="26">
        <f t="shared" si="0"/>
        <v>58</v>
      </c>
      <c r="B58" s="83" t="s">
        <v>702</v>
      </c>
      <c r="C58" s="83"/>
      <c r="D58" s="83" t="s">
        <v>71</v>
      </c>
      <c r="E58" s="83" t="s">
        <v>669</v>
      </c>
      <c r="F58" s="83" t="s">
        <v>600</v>
      </c>
      <c r="G58" s="83" t="s">
        <v>503</v>
      </c>
      <c r="H58" s="84">
        <v>2007</v>
      </c>
      <c r="I58" s="77">
        <v>70</v>
      </c>
      <c r="J58" s="57">
        <v>70</v>
      </c>
      <c r="K58" s="57">
        <v>70</v>
      </c>
      <c r="L58" s="57">
        <v>70</v>
      </c>
      <c r="M58" s="58">
        <v>70</v>
      </c>
      <c r="N58" s="58">
        <v>70</v>
      </c>
      <c r="O58" s="58">
        <v>70</v>
      </c>
      <c r="P58" s="58">
        <v>70</v>
      </c>
      <c r="Q58" s="58">
        <v>70</v>
      </c>
      <c r="R58" s="58">
        <v>70</v>
      </c>
    </row>
    <row r="59" spans="1:18">
      <c r="A59" s="26">
        <f t="shared" si="0"/>
        <v>59</v>
      </c>
      <c r="B59" s="83" t="s">
        <v>703</v>
      </c>
      <c r="C59" s="83"/>
      <c r="D59" s="83" t="s">
        <v>72</v>
      </c>
      <c r="E59" s="83" t="s">
        <v>669</v>
      </c>
      <c r="F59" s="83" t="s">
        <v>600</v>
      </c>
      <c r="G59" s="83" t="s">
        <v>503</v>
      </c>
      <c r="H59" s="84">
        <v>2007</v>
      </c>
      <c r="I59" s="77">
        <v>62</v>
      </c>
      <c r="J59" s="57">
        <v>62</v>
      </c>
      <c r="K59" s="57">
        <v>62</v>
      </c>
      <c r="L59" s="57">
        <v>62</v>
      </c>
      <c r="M59" s="58">
        <v>62</v>
      </c>
      <c r="N59" s="58">
        <v>62</v>
      </c>
      <c r="O59" s="58">
        <v>62</v>
      </c>
      <c r="P59" s="58">
        <v>62</v>
      </c>
      <c r="Q59" s="58">
        <v>62</v>
      </c>
      <c r="R59" s="58">
        <v>62</v>
      </c>
    </row>
    <row r="60" spans="1:18">
      <c r="A60" s="26">
        <f t="shared" si="0"/>
        <v>60</v>
      </c>
      <c r="B60" s="83" t="s">
        <v>706</v>
      </c>
      <c r="C60" s="83"/>
      <c r="D60" s="83" t="s">
        <v>75</v>
      </c>
      <c r="E60" s="83" t="s">
        <v>669</v>
      </c>
      <c r="F60" s="83" t="s">
        <v>600</v>
      </c>
      <c r="G60" s="83" t="s">
        <v>503</v>
      </c>
      <c r="H60" s="84">
        <v>2007</v>
      </c>
      <c r="I60" s="77">
        <v>101</v>
      </c>
      <c r="J60" s="57">
        <v>101</v>
      </c>
      <c r="K60" s="57">
        <v>101</v>
      </c>
      <c r="L60" s="57">
        <v>101</v>
      </c>
      <c r="M60" s="58">
        <v>101</v>
      </c>
      <c r="N60" s="58">
        <v>101</v>
      </c>
      <c r="O60" s="58">
        <v>101</v>
      </c>
      <c r="P60" s="58">
        <v>101</v>
      </c>
      <c r="Q60" s="58">
        <v>101</v>
      </c>
      <c r="R60" s="58">
        <v>101</v>
      </c>
    </row>
    <row r="61" spans="1:18">
      <c r="A61" s="26">
        <f t="shared" si="0"/>
        <v>61</v>
      </c>
      <c r="B61" s="83" t="s">
        <v>704</v>
      </c>
      <c r="C61" s="83"/>
      <c r="D61" s="83" t="s">
        <v>73</v>
      </c>
      <c r="E61" s="83" t="s">
        <v>669</v>
      </c>
      <c r="F61" s="83" t="s">
        <v>600</v>
      </c>
      <c r="G61" s="83" t="s">
        <v>503</v>
      </c>
      <c r="H61" s="84">
        <v>2008</v>
      </c>
      <c r="I61" s="77">
        <v>69</v>
      </c>
      <c r="J61" s="57">
        <v>69</v>
      </c>
      <c r="K61" s="57">
        <v>69</v>
      </c>
      <c r="L61" s="57">
        <v>69</v>
      </c>
      <c r="M61" s="58">
        <v>69</v>
      </c>
      <c r="N61" s="58">
        <v>69</v>
      </c>
      <c r="O61" s="58">
        <v>69</v>
      </c>
      <c r="P61" s="58">
        <v>69</v>
      </c>
      <c r="Q61" s="58">
        <v>69</v>
      </c>
      <c r="R61" s="58">
        <v>69</v>
      </c>
    </row>
    <row r="62" spans="1:18">
      <c r="A62" s="26">
        <f t="shared" si="0"/>
        <v>62</v>
      </c>
      <c r="B62" s="83" t="s">
        <v>705</v>
      </c>
      <c r="C62" s="83"/>
      <c r="D62" s="83" t="s">
        <v>74</v>
      </c>
      <c r="E62" s="83" t="s">
        <v>669</v>
      </c>
      <c r="F62" s="83" t="s">
        <v>600</v>
      </c>
      <c r="G62" s="83" t="s">
        <v>503</v>
      </c>
      <c r="H62" s="84">
        <v>2008</v>
      </c>
      <c r="I62" s="77">
        <v>63</v>
      </c>
      <c r="J62" s="57">
        <v>63</v>
      </c>
      <c r="K62" s="57">
        <v>63</v>
      </c>
      <c r="L62" s="57">
        <v>63</v>
      </c>
      <c r="M62" s="58">
        <v>63</v>
      </c>
      <c r="N62" s="58">
        <v>63</v>
      </c>
      <c r="O62" s="58">
        <v>63</v>
      </c>
      <c r="P62" s="58">
        <v>63</v>
      </c>
      <c r="Q62" s="58">
        <v>63</v>
      </c>
      <c r="R62" s="58">
        <v>63</v>
      </c>
    </row>
    <row r="63" spans="1:18">
      <c r="A63" s="26">
        <f t="shared" si="0"/>
        <v>63</v>
      </c>
      <c r="B63" s="83" t="s">
        <v>707</v>
      </c>
      <c r="C63" s="83"/>
      <c r="D63" s="83" t="s">
        <v>76</v>
      </c>
      <c r="E63" s="83" t="s">
        <v>669</v>
      </c>
      <c r="F63" s="83" t="s">
        <v>600</v>
      </c>
      <c r="G63" s="83" t="s">
        <v>503</v>
      </c>
      <c r="H63" s="84">
        <v>2008</v>
      </c>
      <c r="I63" s="77">
        <v>103</v>
      </c>
      <c r="J63" s="57">
        <v>103</v>
      </c>
      <c r="K63" s="57">
        <v>103</v>
      </c>
      <c r="L63" s="57">
        <v>103</v>
      </c>
      <c r="M63" s="58">
        <v>103</v>
      </c>
      <c r="N63" s="58">
        <v>103</v>
      </c>
      <c r="O63" s="58">
        <v>103</v>
      </c>
      <c r="P63" s="58">
        <v>103</v>
      </c>
      <c r="Q63" s="58">
        <v>103</v>
      </c>
      <c r="R63" s="58">
        <v>103</v>
      </c>
    </row>
    <row r="64" spans="1:18">
      <c r="A64" s="26">
        <f t="shared" si="0"/>
        <v>64</v>
      </c>
      <c r="B64" s="83" t="s">
        <v>1602</v>
      </c>
      <c r="C64" s="83"/>
      <c r="D64" s="83" t="s">
        <v>1603</v>
      </c>
      <c r="E64" s="83" t="s">
        <v>669</v>
      </c>
      <c r="F64" s="83" t="s">
        <v>600</v>
      </c>
      <c r="G64" s="83" t="s">
        <v>503</v>
      </c>
      <c r="H64" s="84">
        <v>2017</v>
      </c>
      <c r="I64" s="77">
        <v>325</v>
      </c>
      <c r="J64" s="57">
        <v>325</v>
      </c>
      <c r="K64" s="57">
        <v>325</v>
      </c>
      <c r="L64" s="57">
        <v>325</v>
      </c>
      <c r="M64" s="58">
        <v>325</v>
      </c>
      <c r="N64" s="58">
        <v>325</v>
      </c>
      <c r="O64" s="58">
        <v>325</v>
      </c>
      <c r="P64" s="58">
        <v>325</v>
      </c>
      <c r="Q64" s="58">
        <v>325</v>
      </c>
      <c r="R64" s="58">
        <v>325</v>
      </c>
    </row>
    <row r="65" spans="1:18">
      <c r="A65" s="26">
        <f t="shared" si="0"/>
        <v>65</v>
      </c>
      <c r="B65" s="83" t="s">
        <v>1604</v>
      </c>
      <c r="C65" s="83"/>
      <c r="D65" s="83" t="s">
        <v>1605</v>
      </c>
      <c r="E65" s="83" t="s">
        <v>669</v>
      </c>
      <c r="F65" s="83" t="s">
        <v>600</v>
      </c>
      <c r="G65" s="83" t="s">
        <v>503</v>
      </c>
      <c r="H65" s="84">
        <v>2017</v>
      </c>
      <c r="I65" s="77">
        <v>325</v>
      </c>
      <c r="J65" s="57">
        <v>325</v>
      </c>
      <c r="K65" s="57">
        <v>325</v>
      </c>
      <c r="L65" s="57">
        <v>325</v>
      </c>
      <c r="M65" s="58">
        <v>325</v>
      </c>
      <c r="N65" s="58">
        <v>325</v>
      </c>
      <c r="O65" s="58">
        <v>325</v>
      </c>
      <c r="P65" s="58">
        <v>325</v>
      </c>
      <c r="Q65" s="58">
        <v>325</v>
      </c>
      <c r="R65" s="58">
        <v>325</v>
      </c>
    </row>
    <row r="66" spans="1:18">
      <c r="A66" s="26">
        <f t="shared" si="0"/>
        <v>66</v>
      </c>
      <c r="B66" s="83" t="s">
        <v>1606</v>
      </c>
      <c r="C66" s="83"/>
      <c r="D66" s="83" t="s">
        <v>1607</v>
      </c>
      <c r="E66" s="83" t="s">
        <v>669</v>
      </c>
      <c r="F66" s="83" t="s">
        <v>600</v>
      </c>
      <c r="G66" s="83" t="s">
        <v>503</v>
      </c>
      <c r="H66" s="84">
        <v>2017</v>
      </c>
      <c r="I66" s="77">
        <v>440</v>
      </c>
      <c r="J66" s="57">
        <v>440</v>
      </c>
      <c r="K66" s="57">
        <v>440</v>
      </c>
      <c r="L66" s="57">
        <v>440</v>
      </c>
      <c r="M66" s="58">
        <v>440</v>
      </c>
      <c r="N66" s="58">
        <v>440</v>
      </c>
      <c r="O66" s="58">
        <v>440</v>
      </c>
      <c r="P66" s="58">
        <v>440</v>
      </c>
      <c r="Q66" s="58">
        <v>440</v>
      </c>
      <c r="R66" s="58">
        <v>440</v>
      </c>
    </row>
    <row r="67" spans="1:18">
      <c r="A67" s="26">
        <f t="shared" si="0"/>
        <v>67</v>
      </c>
      <c r="B67" s="83" t="s">
        <v>708</v>
      </c>
      <c r="C67" s="83"/>
      <c r="D67" s="83" t="s">
        <v>80</v>
      </c>
      <c r="E67" s="83" t="s">
        <v>632</v>
      </c>
      <c r="F67" s="83" t="s">
        <v>600</v>
      </c>
      <c r="G67" s="83" t="s">
        <v>502</v>
      </c>
      <c r="H67" s="84">
        <v>2008</v>
      </c>
      <c r="I67" s="77">
        <v>169</v>
      </c>
      <c r="J67" s="57">
        <v>169</v>
      </c>
      <c r="K67" s="57">
        <v>169</v>
      </c>
      <c r="L67" s="57">
        <v>169</v>
      </c>
      <c r="M67" s="58">
        <v>169</v>
      </c>
      <c r="N67" s="58">
        <v>169</v>
      </c>
      <c r="O67" s="58">
        <v>169</v>
      </c>
      <c r="P67" s="58">
        <v>169</v>
      </c>
      <c r="Q67" s="58">
        <v>169</v>
      </c>
      <c r="R67" s="58">
        <v>169</v>
      </c>
    </row>
    <row r="68" spans="1:18">
      <c r="A68" s="26">
        <f t="shared" si="0"/>
        <v>68</v>
      </c>
      <c r="B68" s="83" t="s">
        <v>709</v>
      </c>
      <c r="C68" s="83"/>
      <c r="D68" s="83" t="s">
        <v>81</v>
      </c>
      <c r="E68" s="83" t="s">
        <v>632</v>
      </c>
      <c r="F68" s="83" t="s">
        <v>600</v>
      </c>
      <c r="G68" s="83" t="s">
        <v>502</v>
      </c>
      <c r="H68" s="84">
        <v>2008</v>
      </c>
      <c r="I68" s="77">
        <v>165</v>
      </c>
      <c r="J68" s="57">
        <v>165</v>
      </c>
      <c r="K68" s="57">
        <v>165</v>
      </c>
      <c r="L68" s="57">
        <v>165</v>
      </c>
      <c r="M68" s="58">
        <v>165</v>
      </c>
      <c r="N68" s="58">
        <v>165</v>
      </c>
      <c r="O68" s="58">
        <v>165</v>
      </c>
      <c r="P68" s="58">
        <v>165</v>
      </c>
      <c r="Q68" s="58">
        <v>165</v>
      </c>
      <c r="R68" s="58">
        <v>165</v>
      </c>
    </row>
    <row r="69" spans="1:18">
      <c r="A69" s="26">
        <f t="shared" si="0"/>
        <v>69</v>
      </c>
      <c r="B69" s="83" t="s">
        <v>710</v>
      </c>
      <c r="C69" s="83"/>
      <c r="D69" s="83" t="s">
        <v>82</v>
      </c>
      <c r="E69" s="83" t="s">
        <v>632</v>
      </c>
      <c r="F69" s="83" t="s">
        <v>600</v>
      </c>
      <c r="G69" s="83" t="s">
        <v>502</v>
      </c>
      <c r="H69" s="84">
        <v>2008</v>
      </c>
      <c r="I69" s="77">
        <v>165</v>
      </c>
      <c r="J69" s="57">
        <v>165</v>
      </c>
      <c r="K69" s="57">
        <v>165</v>
      </c>
      <c r="L69" s="57">
        <v>165</v>
      </c>
      <c r="M69" s="58">
        <v>165</v>
      </c>
      <c r="N69" s="58">
        <v>165</v>
      </c>
      <c r="O69" s="58">
        <v>165</v>
      </c>
      <c r="P69" s="58">
        <v>165</v>
      </c>
      <c r="Q69" s="58">
        <v>165</v>
      </c>
      <c r="R69" s="58">
        <v>165</v>
      </c>
    </row>
    <row r="70" spans="1:18">
      <c r="A70" s="26">
        <f t="shared" ref="A70:A133" si="1">A69+1</f>
        <v>70</v>
      </c>
      <c r="B70" s="83" t="s">
        <v>711</v>
      </c>
      <c r="C70" s="83"/>
      <c r="D70" s="83" t="s">
        <v>83</v>
      </c>
      <c r="E70" s="83" t="s">
        <v>632</v>
      </c>
      <c r="F70" s="83" t="s">
        <v>600</v>
      </c>
      <c r="G70" s="83" t="s">
        <v>502</v>
      </c>
      <c r="H70" s="84">
        <v>2008</v>
      </c>
      <c r="I70" s="77">
        <v>144</v>
      </c>
      <c r="J70" s="57">
        <v>144</v>
      </c>
      <c r="K70" s="57">
        <v>144</v>
      </c>
      <c r="L70" s="57">
        <v>144</v>
      </c>
      <c r="M70" s="58">
        <v>144</v>
      </c>
      <c r="N70" s="58">
        <v>144</v>
      </c>
      <c r="O70" s="58">
        <v>144</v>
      </c>
      <c r="P70" s="58">
        <v>144</v>
      </c>
      <c r="Q70" s="58">
        <v>144</v>
      </c>
      <c r="R70" s="58">
        <v>144</v>
      </c>
    </row>
    <row r="71" spans="1:18">
      <c r="A71" s="26">
        <f t="shared" si="1"/>
        <v>71</v>
      </c>
      <c r="B71" s="83" t="s">
        <v>712</v>
      </c>
      <c r="C71" s="83"/>
      <c r="D71" s="83" t="s">
        <v>97</v>
      </c>
      <c r="E71" s="83" t="s">
        <v>632</v>
      </c>
      <c r="F71" s="83" t="s">
        <v>600</v>
      </c>
      <c r="G71" s="83" t="s">
        <v>502</v>
      </c>
      <c r="H71" s="84">
        <v>2002</v>
      </c>
      <c r="I71" s="77">
        <v>181</v>
      </c>
      <c r="J71" s="57">
        <v>181</v>
      </c>
      <c r="K71" s="57">
        <v>181</v>
      </c>
      <c r="L71" s="57">
        <v>181</v>
      </c>
      <c r="M71" s="58">
        <v>181</v>
      </c>
      <c r="N71" s="58">
        <v>181</v>
      </c>
      <c r="O71" s="58">
        <v>181</v>
      </c>
      <c r="P71" s="58">
        <v>181</v>
      </c>
      <c r="Q71" s="58">
        <v>181</v>
      </c>
      <c r="R71" s="58">
        <v>181</v>
      </c>
    </row>
    <row r="72" spans="1:18">
      <c r="A72" s="26">
        <f t="shared" si="1"/>
        <v>72</v>
      </c>
      <c r="B72" s="83" t="s">
        <v>713</v>
      </c>
      <c r="C72" s="83"/>
      <c r="D72" s="83" t="s">
        <v>98</v>
      </c>
      <c r="E72" s="83" t="s">
        <v>632</v>
      </c>
      <c r="F72" s="83" t="s">
        <v>600</v>
      </c>
      <c r="G72" s="83" t="s">
        <v>502</v>
      </c>
      <c r="H72" s="84">
        <v>2002</v>
      </c>
      <c r="I72" s="77">
        <v>193</v>
      </c>
      <c r="J72" s="57">
        <v>193</v>
      </c>
      <c r="K72" s="57">
        <v>193</v>
      </c>
      <c r="L72" s="57">
        <v>193</v>
      </c>
      <c r="M72" s="58">
        <v>193</v>
      </c>
      <c r="N72" s="58">
        <v>193</v>
      </c>
      <c r="O72" s="58">
        <v>193</v>
      </c>
      <c r="P72" s="58">
        <v>193</v>
      </c>
      <c r="Q72" s="58">
        <v>193</v>
      </c>
      <c r="R72" s="58">
        <v>193</v>
      </c>
    </row>
    <row r="73" spans="1:18">
      <c r="A73" s="26">
        <f t="shared" si="1"/>
        <v>73</v>
      </c>
      <c r="B73" s="83" t="s">
        <v>714</v>
      </c>
      <c r="C73" s="83"/>
      <c r="D73" s="83" t="s">
        <v>99</v>
      </c>
      <c r="E73" s="83" t="s">
        <v>632</v>
      </c>
      <c r="F73" s="83" t="s">
        <v>600</v>
      </c>
      <c r="G73" s="83" t="s">
        <v>502</v>
      </c>
      <c r="H73" s="84">
        <v>2002</v>
      </c>
      <c r="I73" s="77">
        <v>181</v>
      </c>
      <c r="J73" s="57">
        <v>181</v>
      </c>
      <c r="K73" s="57">
        <v>181</v>
      </c>
      <c r="L73" s="57">
        <v>181</v>
      </c>
      <c r="M73" s="58">
        <v>181</v>
      </c>
      <c r="N73" s="58">
        <v>181</v>
      </c>
      <c r="O73" s="58">
        <v>181</v>
      </c>
      <c r="P73" s="58">
        <v>181</v>
      </c>
      <c r="Q73" s="58">
        <v>181</v>
      </c>
      <c r="R73" s="58">
        <v>181</v>
      </c>
    </row>
    <row r="74" spans="1:18">
      <c r="A74" s="26">
        <f t="shared" si="1"/>
        <v>74</v>
      </c>
      <c r="B74" s="83" t="s">
        <v>715</v>
      </c>
      <c r="C74" s="83"/>
      <c r="D74" s="83" t="s">
        <v>100</v>
      </c>
      <c r="E74" s="83" t="s">
        <v>632</v>
      </c>
      <c r="F74" s="83" t="s">
        <v>600</v>
      </c>
      <c r="G74" s="83" t="s">
        <v>502</v>
      </c>
      <c r="H74" s="84">
        <v>2002</v>
      </c>
      <c r="I74" s="77">
        <v>193</v>
      </c>
      <c r="J74" s="57">
        <v>193</v>
      </c>
      <c r="K74" s="57">
        <v>193</v>
      </c>
      <c r="L74" s="57">
        <v>193</v>
      </c>
      <c r="M74" s="58">
        <v>193</v>
      </c>
      <c r="N74" s="58">
        <v>193</v>
      </c>
      <c r="O74" s="58">
        <v>193</v>
      </c>
      <c r="P74" s="58">
        <v>193</v>
      </c>
      <c r="Q74" s="58">
        <v>193</v>
      </c>
      <c r="R74" s="58">
        <v>193</v>
      </c>
    </row>
    <row r="75" spans="1:18">
      <c r="A75" s="26">
        <f t="shared" si="1"/>
        <v>75</v>
      </c>
      <c r="B75" s="83" t="s">
        <v>716</v>
      </c>
      <c r="C75" s="83"/>
      <c r="D75" s="83" t="s">
        <v>101</v>
      </c>
      <c r="E75" s="83" t="s">
        <v>632</v>
      </c>
      <c r="F75" s="83" t="s">
        <v>600</v>
      </c>
      <c r="G75" s="83" t="s">
        <v>502</v>
      </c>
      <c r="H75" s="84">
        <v>2002</v>
      </c>
      <c r="I75" s="77">
        <v>290</v>
      </c>
      <c r="J75" s="57">
        <v>290</v>
      </c>
      <c r="K75" s="57">
        <v>290</v>
      </c>
      <c r="L75" s="57">
        <v>290</v>
      </c>
      <c r="M75" s="58">
        <v>290</v>
      </c>
      <c r="N75" s="58">
        <v>290</v>
      </c>
      <c r="O75" s="58">
        <v>290</v>
      </c>
      <c r="P75" s="58">
        <v>290</v>
      </c>
      <c r="Q75" s="58">
        <v>290</v>
      </c>
      <c r="R75" s="58">
        <v>290</v>
      </c>
    </row>
    <row r="76" spans="1:18">
      <c r="A76" s="26">
        <f t="shared" si="1"/>
        <v>76</v>
      </c>
      <c r="B76" s="83" t="s">
        <v>803</v>
      </c>
      <c r="C76" s="83"/>
      <c r="D76" s="83" t="s">
        <v>515</v>
      </c>
      <c r="E76" s="83" t="s">
        <v>632</v>
      </c>
      <c r="F76" s="83" t="s">
        <v>600</v>
      </c>
      <c r="G76" s="83" t="s">
        <v>502</v>
      </c>
      <c r="H76" s="84">
        <v>2014</v>
      </c>
      <c r="I76" s="77">
        <v>165</v>
      </c>
      <c r="J76" s="57">
        <v>165</v>
      </c>
      <c r="K76" s="57">
        <v>165</v>
      </c>
      <c r="L76" s="57">
        <v>165</v>
      </c>
      <c r="M76" s="58">
        <v>165</v>
      </c>
      <c r="N76" s="58">
        <v>165</v>
      </c>
      <c r="O76" s="58">
        <v>165</v>
      </c>
      <c r="P76" s="58">
        <v>165</v>
      </c>
      <c r="Q76" s="58">
        <v>165</v>
      </c>
      <c r="R76" s="58">
        <v>165</v>
      </c>
    </row>
    <row r="77" spans="1:18">
      <c r="A77" s="26">
        <f t="shared" si="1"/>
        <v>77</v>
      </c>
      <c r="B77" s="83" t="s">
        <v>718</v>
      </c>
      <c r="C77" s="83"/>
      <c r="D77" s="83" t="s">
        <v>107</v>
      </c>
      <c r="E77" s="83" t="s">
        <v>656</v>
      </c>
      <c r="F77" s="83" t="s">
        <v>600</v>
      </c>
      <c r="G77" s="83" t="s">
        <v>501</v>
      </c>
      <c r="H77" s="84">
        <v>2002</v>
      </c>
      <c r="I77" s="77">
        <v>196</v>
      </c>
      <c r="J77" s="57">
        <v>196</v>
      </c>
      <c r="K77" s="57">
        <v>196</v>
      </c>
      <c r="L77" s="57">
        <v>196</v>
      </c>
      <c r="M77" s="58">
        <v>196</v>
      </c>
      <c r="N77" s="58">
        <v>196</v>
      </c>
      <c r="O77" s="58">
        <v>196</v>
      </c>
      <c r="P77" s="58">
        <v>196</v>
      </c>
      <c r="Q77" s="58">
        <v>196</v>
      </c>
      <c r="R77" s="58">
        <v>196</v>
      </c>
    </row>
    <row r="78" spans="1:18">
      <c r="A78" s="26">
        <f t="shared" si="1"/>
        <v>78</v>
      </c>
      <c r="B78" s="83" t="s">
        <v>717</v>
      </c>
      <c r="C78" s="83"/>
      <c r="D78" s="83" t="s">
        <v>106</v>
      </c>
      <c r="E78" s="83" t="s">
        <v>656</v>
      </c>
      <c r="F78" s="83" t="s">
        <v>600</v>
      </c>
      <c r="G78" s="83" t="s">
        <v>501</v>
      </c>
      <c r="H78" s="84">
        <v>2002</v>
      </c>
      <c r="I78" s="77">
        <v>116</v>
      </c>
      <c r="J78" s="57">
        <v>116</v>
      </c>
      <c r="K78" s="57">
        <v>116</v>
      </c>
      <c r="L78" s="57">
        <v>116</v>
      </c>
      <c r="M78" s="58">
        <v>116</v>
      </c>
      <c r="N78" s="58">
        <v>116</v>
      </c>
      <c r="O78" s="58">
        <v>116</v>
      </c>
      <c r="P78" s="58">
        <v>116</v>
      </c>
      <c r="Q78" s="58">
        <v>116</v>
      </c>
      <c r="R78" s="58">
        <v>116</v>
      </c>
    </row>
    <row r="79" spans="1:18">
      <c r="A79" s="26">
        <f t="shared" si="1"/>
        <v>79</v>
      </c>
      <c r="B79" s="83" t="s">
        <v>580</v>
      </c>
      <c r="C79" s="83"/>
      <c r="D79" s="83" t="s">
        <v>516</v>
      </c>
      <c r="E79" s="83" t="s">
        <v>665</v>
      </c>
      <c r="F79" s="83" t="s">
        <v>600</v>
      </c>
      <c r="G79" s="83" t="s">
        <v>503</v>
      </c>
      <c r="H79" s="84">
        <v>2014</v>
      </c>
      <c r="I79" s="77">
        <v>169</v>
      </c>
      <c r="J79" s="57">
        <v>169</v>
      </c>
      <c r="K79" s="57">
        <v>169</v>
      </c>
      <c r="L79" s="57">
        <v>169</v>
      </c>
      <c r="M79" s="58">
        <v>169</v>
      </c>
      <c r="N79" s="58">
        <v>169</v>
      </c>
      <c r="O79" s="58">
        <v>169</v>
      </c>
      <c r="P79" s="58">
        <v>169</v>
      </c>
      <c r="Q79" s="58">
        <v>169</v>
      </c>
      <c r="R79" s="58">
        <v>169</v>
      </c>
    </row>
    <row r="80" spans="1:18">
      <c r="A80" s="26">
        <f t="shared" si="1"/>
        <v>80</v>
      </c>
      <c r="B80" s="83" t="s">
        <v>581</v>
      </c>
      <c r="C80" s="83"/>
      <c r="D80" s="83" t="s">
        <v>517</v>
      </c>
      <c r="E80" s="83" t="s">
        <v>665</v>
      </c>
      <c r="F80" s="83" t="s">
        <v>600</v>
      </c>
      <c r="G80" s="83" t="s">
        <v>503</v>
      </c>
      <c r="H80" s="84">
        <v>2014</v>
      </c>
      <c r="I80" s="77">
        <v>169</v>
      </c>
      <c r="J80" s="57">
        <v>169</v>
      </c>
      <c r="K80" s="57">
        <v>169</v>
      </c>
      <c r="L80" s="57">
        <v>169</v>
      </c>
      <c r="M80" s="58">
        <v>169</v>
      </c>
      <c r="N80" s="58">
        <v>169</v>
      </c>
      <c r="O80" s="58">
        <v>169</v>
      </c>
      <c r="P80" s="58">
        <v>169</v>
      </c>
      <c r="Q80" s="58">
        <v>169</v>
      </c>
      <c r="R80" s="58">
        <v>169</v>
      </c>
    </row>
    <row r="81" spans="1:18">
      <c r="A81" s="26">
        <f t="shared" si="1"/>
        <v>81</v>
      </c>
      <c r="B81" s="83" t="s">
        <v>582</v>
      </c>
      <c r="C81" s="83"/>
      <c r="D81" s="83" t="s">
        <v>518</v>
      </c>
      <c r="E81" s="83" t="s">
        <v>665</v>
      </c>
      <c r="F81" s="83" t="s">
        <v>600</v>
      </c>
      <c r="G81" s="83" t="s">
        <v>503</v>
      </c>
      <c r="H81" s="84">
        <v>2014</v>
      </c>
      <c r="I81" s="77">
        <v>182</v>
      </c>
      <c r="J81" s="57">
        <v>182</v>
      </c>
      <c r="K81" s="57">
        <v>182</v>
      </c>
      <c r="L81" s="57">
        <v>182</v>
      </c>
      <c r="M81" s="58">
        <v>182</v>
      </c>
      <c r="N81" s="58">
        <v>182</v>
      </c>
      <c r="O81" s="58">
        <v>182</v>
      </c>
      <c r="P81" s="58">
        <v>182</v>
      </c>
      <c r="Q81" s="58">
        <v>182</v>
      </c>
      <c r="R81" s="58">
        <v>182</v>
      </c>
    </row>
    <row r="82" spans="1:18">
      <c r="A82" s="26">
        <f t="shared" si="1"/>
        <v>82</v>
      </c>
      <c r="B82" s="83" t="s">
        <v>719</v>
      </c>
      <c r="C82" s="83"/>
      <c r="D82" s="83" t="s">
        <v>114</v>
      </c>
      <c r="E82" s="83" t="s">
        <v>627</v>
      </c>
      <c r="F82" s="83" t="s">
        <v>600</v>
      </c>
      <c r="G82" s="83" t="s">
        <v>501</v>
      </c>
      <c r="H82" s="84">
        <v>2003</v>
      </c>
      <c r="I82" s="77">
        <v>169</v>
      </c>
      <c r="J82" s="57">
        <v>169</v>
      </c>
      <c r="K82" s="57">
        <v>169</v>
      </c>
      <c r="L82" s="57">
        <v>169</v>
      </c>
      <c r="M82" s="58">
        <v>169</v>
      </c>
      <c r="N82" s="58">
        <v>169</v>
      </c>
      <c r="O82" s="58">
        <v>169</v>
      </c>
      <c r="P82" s="58">
        <v>169</v>
      </c>
      <c r="Q82" s="58">
        <v>169</v>
      </c>
      <c r="R82" s="58">
        <v>169</v>
      </c>
    </row>
    <row r="83" spans="1:18">
      <c r="A83" s="26">
        <f t="shared" si="1"/>
        <v>83</v>
      </c>
      <c r="B83" s="83" t="s">
        <v>720</v>
      </c>
      <c r="C83" s="83"/>
      <c r="D83" s="83" t="s">
        <v>115</v>
      </c>
      <c r="E83" s="83" t="s">
        <v>627</v>
      </c>
      <c r="F83" s="83" t="s">
        <v>600</v>
      </c>
      <c r="G83" s="83" t="s">
        <v>501</v>
      </c>
      <c r="H83" s="84">
        <v>2003</v>
      </c>
      <c r="I83" s="77">
        <v>161</v>
      </c>
      <c r="J83" s="57">
        <v>161</v>
      </c>
      <c r="K83" s="57">
        <v>161</v>
      </c>
      <c r="L83" s="57">
        <v>161</v>
      </c>
      <c r="M83" s="58">
        <v>161</v>
      </c>
      <c r="N83" s="58">
        <v>161</v>
      </c>
      <c r="O83" s="58">
        <v>161</v>
      </c>
      <c r="P83" s="58">
        <v>161</v>
      </c>
      <c r="Q83" s="58">
        <v>161</v>
      </c>
      <c r="R83" s="58">
        <v>161</v>
      </c>
    </row>
    <row r="84" spans="1:18">
      <c r="A84" s="26">
        <f t="shared" si="1"/>
        <v>84</v>
      </c>
      <c r="B84" s="83" t="s">
        <v>721</v>
      </c>
      <c r="C84" s="83"/>
      <c r="D84" s="83" t="s">
        <v>116</v>
      </c>
      <c r="E84" s="83" t="s">
        <v>627</v>
      </c>
      <c r="F84" s="83" t="s">
        <v>600</v>
      </c>
      <c r="G84" s="83" t="s">
        <v>501</v>
      </c>
      <c r="H84" s="84">
        <v>2003</v>
      </c>
      <c r="I84" s="77">
        <v>161</v>
      </c>
      <c r="J84" s="57">
        <v>161</v>
      </c>
      <c r="K84" s="57">
        <v>161</v>
      </c>
      <c r="L84" s="57">
        <v>161</v>
      </c>
      <c r="M84" s="58">
        <v>161</v>
      </c>
      <c r="N84" s="58">
        <v>161</v>
      </c>
      <c r="O84" s="58">
        <v>161</v>
      </c>
      <c r="P84" s="58">
        <v>161</v>
      </c>
      <c r="Q84" s="58">
        <v>161</v>
      </c>
      <c r="R84" s="58">
        <v>161</v>
      </c>
    </row>
    <row r="85" spans="1:18">
      <c r="A85" s="26">
        <f t="shared" si="1"/>
        <v>85</v>
      </c>
      <c r="B85" s="83" t="s">
        <v>722</v>
      </c>
      <c r="C85" s="83"/>
      <c r="D85" s="83" t="s">
        <v>117</v>
      </c>
      <c r="E85" s="83" t="s">
        <v>627</v>
      </c>
      <c r="F85" s="83" t="s">
        <v>600</v>
      </c>
      <c r="G85" s="83" t="s">
        <v>501</v>
      </c>
      <c r="H85" s="84">
        <v>2003</v>
      </c>
      <c r="I85" s="77">
        <v>169</v>
      </c>
      <c r="J85" s="57">
        <v>169</v>
      </c>
      <c r="K85" s="57">
        <v>169</v>
      </c>
      <c r="L85" s="57">
        <v>169</v>
      </c>
      <c r="M85" s="58">
        <v>169</v>
      </c>
      <c r="N85" s="58">
        <v>169</v>
      </c>
      <c r="O85" s="58">
        <v>169</v>
      </c>
      <c r="P85" s="58">
        <v>169</v>
      </c>
      <c r="Q85" s="58">
        <v>169</v>
      </c>
      <c r="R85" s="58">
        <v>169</v>
      </c>
    </row>
    <row r="86" spans="1:18">
      <c r="A86" s="26">
        <f t="shared" si="1"/>
        <v>86</v>
      </c>
      <c r="B86" s="83" t="s">
        <v>723</v>
      </c>
      <c r="C86" s="83"/>
      <c r="D86" s="83" t="s">
        <v>118</v>
      </c>
      <c r="E86" s="83" t="s">
        <v>627</v>
      </c>
      <c r="F86" s="83" t="s">
        <v>600</v>
      </c>
      <c r="G86" s="83" t="s">
        <v>501</v>
      </c>
      <c r="H86" s="84">
        <v>2003</v>
      </c>
      <c r="I86" s="77">
        <v>161</v>
      </c>
      <c r="J86" s="57">
        <v>161</v>
      </c>
      <c r="K86" s="57">
        <v>161</v>
      </c>
      <c r="L86" s="57">
        <v>161</v>
      </c>
      <c r="M86" s="58">
        <v>161</v>
      </c>
      <c r="N86" s="58">
        <v>161</v>
      </c>
      <c r="O86" s="58">
        <v>161</v>
      </c>
      <c r="P86" s="58">
        <v>161</v>
      </c>
      <c r="Q86" s="58">
        <v>161</v>
      </c>
      <c r="R86" s="58">
        <v>161</v>
      </c>
    </row>
    <row r="87" spans="1:18">
      <c r="A87" s="26">
        <f t="shared" si="1"/>
        <v>87</v>
      </c>
      <c r="B87" s="83" t="s">
        <v>724</v>
      </c>
      <c r="C87" s="83"/>
      <c r="D87" s="83" t="s">
        <v>119</v>
      </c>
      <c r="E87" s="83" t="s">
        <v>627</v>
      </c>
      <c r="F87" s="83" t="s">
        <v>600</v>
      </c>
      <c r="G87" s="83" t="s">
        <v>501</v>
      </c>
      <c r="H87" s="84">
        <v>2003</v>
      </c>
      <c r="I87" s="77">
        <v>161</v>
      </c>
      <c r="J87" s="57">
        <v>161</v>
      </c>
      <c r="K87" s="57">
        <v>161</v>
      </c>
      <c r="L87" s="57">
        <v>161</v>
      </c>
      <c r="M87" s="58">
        <v>161</v>
      </c>
      <c r="N87" s="58">
        <v>161</v>
      </c>
      <c r="O87" s="58">
        <v>161</v>
      </c>
      <c r="P87" s="58">
        <v>161</v>
      </c>
      <c r="Q87" s="58">
        <v>161</v>
      </c>
      <c r="R87" s="58">
        <v>161</v>
      </c>
    </row>
    <row r="88" spans="1:18">
      <c r="A88" s="26">
        <f t="shared" si="1"/>
        <v>88</v>
      </c>
      <c r="B88" s="83" t="s">
        <v>725</v>
      </c>
      <c r="C88" s="83"/>
      <c r="D88" s="83" t="s">
        <v>120</v>
      </c>
      <c r="E88" s="83" t="s">
        <v>627</v>
      </c>
      <c r="F88" s="83" t="s">
        <v>600</v>
      </c>
      <c r="G88" s="83" t="s">
        <v>501</v>
      </c>
      <c r="H88" s="84">
        <v>2003</v>
      </c>
      <c r="I88" s="77">
        <v>420</v>
      </c>
      <c r="J88" s="57">
        <v>420</v>
      </c>
      <c r="K88" s="57">
        <v>420</v>
      </c>
      <c r="L88" s="57">
        <v>420</v>
      </c>
      <c r="M88" s="58">
        <v>420</v>
      </c>
      <c r="N88" s="58">
        <v>420</v>
      </c>
      <c r="O88" s="58">
        <v>420</v>
      </c>
      <c r="P88" s="58">
        <v>420</v>
      </c>
      <c r="Q88" s="58">
        <v>420</v>
      </c>
      <c r="R88" s="58">
        <v>420</v>
      </c>
    </row>
    <row r="89" spans="1:18">
      <c r="A89" s="26">
        <f t="shared" si="1"/>
        <v>89</v>
      </c>
      <c r="B89" s="83" t="s">
        <v>726</v>
      </c>
      <c r="C89" s="83"/>
      <c r="D89" s="83" t="s">
        <v>121</v>
      </c>
      <c r="E89" s="83" t="s">
        <v>627</v>
      </c>
      <c r="F89" s="83" t="s">
        <v>600</v>
      </c>
      <c r="G89" s="83" t="s">
        <v>501</v>
      </c>
      <c r="H89" s="84">
        <v>2003</v>
      </c>
      <c r="I89" s="77">
        <v>420</v>
      </c>
      <c r="J89" s="57">
        <v>420</v>
      </c>
      <c r="K89" s="57">
        <v>420</v>
      </c>
      <c r="L89" s="57">
        <v>420</v>
      </c>
      <c r="M89" s="58">
        <v>420</v>
      </c>
      <c r="N89" s="58">
        <v>420</v>
      </c>
      <c r="O89" s="58">
        <v>420</v>
      </c>
      <c r="P89" s="58">
        <v>420</v>
      </c>
      <c r="Q89" s="58">
        <v>420</v>
      </c>
      <c r="R89" s="58">
        <v>420</v>
      </c>
    </row>
    <row r="90" spans="1:18">
      <c r="A90" s="26">
        <f t="shared" si="1"/>
        <v>90</v>
      </c>
      <c r="B90" s="83" t="s">
        <v>727</v>
      </c>
      <c r="C90" s="83"/>
      <c r="D90" s="83" t="s">
        <v>122</v>
      </c>
      <c r="E90" s="83" t="s">
        <v>650</v>
      </c>
      <c r="F90" s="83" t="s">
        <v>600</v>
      </c>
      <c r="G90" s="83" t="s">
        <v>501</v>
      </c>
      <c r="H90" s="84">
        <v>2002</v>
      </c>
      <c r="I90" s="77">
        <v>151.6</v>
      </c>
      <c r="J90" s="57">
        <v>151.6</v>
      </c>
      <c r="K90" s="57">
        <v>151.6</v>
      </c>
      <c r="L90" s="57">
        <v>151.6</v>
      </c>
      <c r="M90" s="58">
        <v>151.6</v>
      </c>
      <c r="N90" s="58">
        <v>151.6</v>
      </c>
      <c r="O90" s="58">
        <v>151.6</v>
      </c>
      <c r="P90" s="58">
        <v>151.6</v>
      </c>
      <c r="Q90" s="58">
        <v>151.6</v>
      </c>
      <c r="R90" s="58">
        <v>151.6</v>
      </c>
    </row>
    <row r="91" spans="1:18">
      <c r="A91" s="26">
        <f t="shared" si="1"/>
        <v>91</v>
      </c>
      <c r="B91" s="83" t="s">
        <v>728</v>
      </c>
      <c r="C91" s="83"/>
      <c r="D91" s="83" t="s">
        <v>123</v>
      </c>
      <c r="E91" s="83" t="s">
        <v>650</v>
      </c>
      <c r="F91" s="83" t="s">
        <v>600</v>
      </c>
      <c r="G91" s="83" t="s">
        <v>501</v>
      </c>
      <c r="H91" s="84">
        <v>2002</v>
      </c>
      <c r="I91" s="77">
        <v>151.6</v>
      </c>
      <c r="J91" s="57">
        <v>151.6</v>
      </c>
      <c r="K91" s="57">
        <v>151.6</v>
      </c>
      <c r="L91" s="57">
        <v>151.6</v>
      </c>
      <c r="M91" s="58">
        <v>151.6</v>
      </c>
      <c r="N91" s="58">
        <v>151.6</v>
      </c>
      <c r="O91" s="58">
        <v>151.6</v>
      </c>
      <c r="P91" s="58">
        <v>151.6</v>
      </c>
      <c r="Q91" s="58">
        <v>151.6</v>
      </c>
      <c r="R91" s="58">
        <v>151.6</v>
      </c>
    </row>
    <row r="92" spans="1:18">
      <c r="A92" s="26">
        <f t="shared" si="1"/>
        <v>92</v>
      </c>
      <c r="B92" s="83" t="s">
        <v>729</v>
      </c>
      <c r="C92" s="83"/>
      <c r="D92" s="83" t="s">
        <v>124</v>
      </c>
      <c r="E92" s="83" t="s">
        <v>650</v>
      </c>
      <c r="F92" s="83" t="s">
        <v>600</v>
      </c>
      <c r="G92" s="83" t="s">
        <v>501</v>
      </c>
      <c r="H92" s="84">
        <v>2002</v>
      </c>
      <c r="I92" s="77">
        <v>176.2</v>
      </c>
      <c r="J92" s="57">
        <v>176.2</v>
      </c>
      <c r="K92" s="57">
        <v>176.2</v>
      </c>
      <c r="L92" s="57">
        <v>176.2</v>
      </c>
      <c r="M92" s="58">
        <v>176.2</v>
      </c>
      <c r="N92" s="58">
        <v>176.2</v>
      </c>
      <c r="O92" s="58">
        <v>176.2</v>
      </c>
      <c r="P92" s="58">
        <v>176.2</v>
      </c>
      <c r="Q92" s="58">
        <v>176.2</v>
      </c>
      <c r="R92" s="58">
        <v>176.2</v>
      </c>
    </row>
    <row r="93" spans="1:18">
      <c r="A93" s="26">
        <f t="shared" si="1"/>
        <v>93</v>
      </c>
      <c r="B93" s="83" t="s">
        <v>730</v>
      </c>
      <c r="C93" s="83"/>
      <c r="D93" s="83" t="s">
        <v>125</v>
      </c>
      <c r="E93" s="83" t="s">
        <v>650</v>
      </c>
      <c r="F93" s="83" t="s">
        <v>600</v>
      </c>
      <c r="G93" s="83" t="s">
        <v>501</v>
      </c>
      <c r="H93" s="84">
        <v>2002</v>
      </c>
      <c r="I93" s="77">
        <v>151.69999999999999</v>
      </c>
      <c r="J93" s="57">
        <v>151.69999999999999</v>
      </c>
      <c r="K93" s="57">
        <v>151.69999999999999</v>
      </c>
      <c r="L93" s="57">
        <v>151.69999999999999</v>
      </c>
      <c r="M93" s="58">
        <v>151.69999999999999</v>
      </c>
      <c r="N93" s="58">
        <v>151.69999999999999</v>
      </c>
      <c r="O93" s="58">
        <v>151.69999999999999</v>
      </c>
      <c r="P93" s="58">
        <v>151.69999999999999</v>
      </c>
      <c r="Q93" s="58">
        <v>151.69999999999999</v>
      </c>
      <c r="R93" s="58">
        <v>151.69999999999999</v>
      </c>
    </row>
    <row r="94" spans="1:18">
      <c r="A94" s="26">
        <f t="shared" si="1"/>
        <v>94</v>
      </c>
      <c r="B94" s="83" t="s">
        <v>731</v>
      </c>
      <c r="C94" s="83"/>
      <c r="D94" s="83" t="s">
        <v>126</v>
      </c>
      <c r="E94" s="83" t="s">
        <v>650</v>
      </c>
      <c r="F94" s="83" t="s">
        <v>600</v>
      </c>
      <c r="G94" s="83" t="s">
        <v>501</v>
      </c>
      <c r="H94" s="84">
        <v>2002</v>
      </c>
      <c r="I94" s="77">
        <v>151.69999999999999</v>
      </c>
      <c r="J94" s="57">
        <v>151.69999999999999</v>
      </c>
      <c r="K94" s="57">
        <v>151.69999999999999</v>
      </c>
      <c r="L94" s="57">
        <v>151.69999999999999</v>
      </c>
      <c r="M94" s="58">
        <v>151.69999999999999</v>
      </c>
      <c r="N94" s="58">
        <v>151.69999999999999</v>
      </c>
      <c r="O94" s="58">
        <v>151.69999999999999</v>
      </c>
      <c r="P94" s="58">
        <v>151.69999999999999</v>
      </c>
      <c r="Q94" s="58">
        <v>151.69999999999999</v>
      </c>
      <c r="R94" s="58">
        <v>151.69999999999999</v>
      </c>
    </row>
    <row r="95" spans="1:18">
      <c r="A95" s="26">
        <f t="shared" si="1"/>
        <v>95</v>
      </c>
      <c r="B95" s="83" t="s">
        <v>732</v>
      </c>
      <c r="C95" s="83"/>
      <c r="D95" s="83" t="s">
        <v>127</v>
      </c>
      <c r="E95" s="83" t="s">
        <v>650</v>
      </c>
      <c r="F95" s="83" t="s">
        <v>600</v>
      </c>
      <c r="G95" s="83" t="s">
        <v>501</v>
      </c>
      <c r="H95" s="84">
        <v>2002</v>
      </c>
      <c r="I95" s="77">
        <v>174.5</v>
      </c>
      <c r="J95" s="57">
        <v>174.5</v>
      </c>
      <c r="K95" s="57">
        <v>174.5</v>
      </c>
      <c r="L95" s="57">
        <v>174.5</v>
      </c>
      <c r="M95" s="58">
        <v>174.5</v>
      </c>
      <c r="N95" s="58">
        <v>174.5</v>
      </c>
      <c r="O95" s="58">
        <v>174.5</v>
      </c>
      <c r="P95" s="58">
        <v>174.5</v>
      </c>
      <c r="Q95" s="58">
        <v>174.5</v>
      </c>
      <c r="R95" s="58">
        <v>174.5</v>
      </c>
    </row>
    <row r="96" spans="1:18">
      <c r="A96" s="26">
        <f t="shared" si="1"/>
        <v>96</v>
      </c>
      <c r="B96" s="83" t="s">
        <v>1608</v>
      </c>
      <c r="C96" s="83"/>
      <c r="D96" s="83" t="s">
        <v>1609</v>
      </c>
      <c r="E96" s="83" t="s">
        <v>638</v>
      </c>
      <c r="F96" s="83" t="s">
        <v>600</v>
      </c>
      <c r="G96" s="83" t="s">
        <v>1043</v>
      </c>
      <c r="H96" s="84">
        <v>2000</v>
      </c>
      <c r="I96" s="77">
        <v>145</v>
      </c>
      <c r="J96" s="57">
        <v>145</v>
      </c>
      <c r="K96" s="57">
        <v>145</v>
      </c>
      <c r="L96" s="57">
        <v>145</v>
      </c>
      <c r="M96" s="58">
        <v>145</v>
      </c>
      <c r="N96" s="58">
        <v>145</v>
      </c>
      <c r="O96" s="58">
        <v>145</v>
      </c>
      <c r="P96" s="58">
        <v>145</v>
      </c>
      <c r="Q96" s="58">
        <v>145</v>
      </c>
      <c r="R96" s="58">
        <v>145</v>
      </c>
    </row>
    <row r="97" spans="1:18">
      <c r="A97" s="26">
        <f t="shared" si="1"/>
        <v>97</v>
      </c>
      <c r="B97" s="83" t="s">
        <v>1610</v>
      </c>
      <c r="C97" s="83"/>
      <c r="D97" s="83" t="s">
        <v>1611</v>
      </c>
      <c r="E97" s="83" t="s">
        <v>638</v>
      </c>
      <c r="F97" s="83" t="s">
        <v>600</v>
      </c>
      <c r="G97" s="83" t="s">
        <v>1043</v>
      </c>
      <c r="H97" s="84">
        <v>2000</v>
      </c>
      <c r="I97" s="77">
        <v>145</v>
      </c>
      <c r="J97" s="57">
        <v>145</v>
      </c>
      <c r="K97" s="57">
        <v>145</v>
      </c>
      <c r="L97" s="57">
        <v>145</v>
      </c>
      <c r="M97" s="58">
        <v>145</v>
      </c>
      <c r="N97" s="58">
        <v>145</v>
      </c>
      <c r="O97" s="58">
        <v>145</v>
      </c>
      <c r="P97" s="58">
        <v>145</v>
      </c>
      <c r="Q97" s="58">
        <v>145</v>
      </c>
      <c r="R97" s="58">
        <v>145</v>
      </c>
    </row>
    <row r="98" spans="1:18">
      <c r="A98" s="26">
        <f t="shared" si="1"/>
        <v>98</v>
      </c>
      <c r="B98" s="83" t="s">
        <v>1612</v>
      </c>
      <c r="C98" s="83"/>
      <c r="D98" s="83" t="s">
        <v>1613</v>
      </c>
      <c r="E98" s="83" t="s">
        <v>638</v>
      </c>
      <c r="F98" s="83" t="s">
        <v>600</v>
      </c>
      <c r="G98" s="83" t="s">
        <v>1043</v>
      </c>
      <c r="H98" s="84">
        <v>2000</v>
      </c>
      <c r="I98" s="77">
        <v>75</v>
      </c>
      <c r="J98" s="57">
        <v>75</v>
      </c>
      <c r="K98" s="57">
        <v>75</v>
      </c>
      <c r="L98" s="57">
        <v>75</v>
      </c>
      <c r="M98" s="58">
        <v>75</v>
      </c>
      <c r="N98" s="58">
        <v>75</v>
      </c>
      <c r="O98" s="58">
        <v>75</v>
      </c>
      <c r="P98" s="58">
        <v>75</v>
      </c>
      <c r="Q98" s="58">
        <v>75</v>
      </c>
      <c r="R98" s="58">
        <v>75</v>
      </c>
    </row>
    <row r="99" spans="1:18">
      <c r="A99" s="26">
        <f t="shared" si="1"/>
        <v>99</v>
      </c>
      <c r="B99" s="83" t="s">
        <v>1138</v>
      </c>
      <c r="C99" s="83"/>
      <c r="D99" s="83" t="s">
        <v>141</v>
      </c>
      <c r="E99" s="83" t="s">
        <v>668</v>
      </c>
      <c r="F99" s="83" t="s">
        <v>600</v>
      </c>
      <c r="G99" s="83" t="s">
        <v>503</v>
      </c>
      <c r="H99" s="84">
        <v>2000</v>
      </c>
      <c r="I99" s="77">
        <v>148</v>
      </c>
      <c r="J99" s="57">
        <v>148</v>
      </c>
      <c r="K99" s="57">
        <v>148</v>
      </c>
      <c r="L99" s="57">
        <v>148</v>
      </c>
      <c r="M99" s="58">
        <v>148</v>
      </c>
      <c r="N99" s="58">
        <v>148</v>
      </c>
      <c r="O99" s="58">
        <v>148</v>
      </c>
      <c r="P99" s="58">
        <v>148</v>
      </c>
      <c r="Q99" s="58">
        <v>148</v>
      </c>
      <c r="R99" s="58">
        <v>148</v>
      </c>
    </row>
    <row r="100" spans="1:18">
      <c r="A100" s="26">
        <f t="shared" si="1"/>
        <v>100</v>
      </c>
      <c r="B100" s="83" t="s">
        <v>1139</v>
      </c>
      <c r="C100" s="83"/>
      <c r="D100" s="83" t="s">
        <v>142</v>
      </c>
      <c r="E100" s="83" t="s">
        <v>668</v>
      </c>
      <c r="F100" s="83" t="s">
        <v>600</v>
      </c>
      <c r="G100" s="83" t="s">
        <v>503</v>
      </c>
      <c r="H100" s="84">
        <v>2000</v>
      </c>
      <c r="I100" s="77">
        <v>148</v>
      </c>
      <c r="J100" s="57">
        <v>148</v>
      </c>
      <c r="K100" s="57">
        <v>148</v>
      </c>
      <c r="L100" s="57">
        <v>148</v>
      </c>
      <c r="M100" s="58">
        <v>148</v>
      </c>
      <c r="N100" s="58">
        <v>148</v>
      </c>
      <c r="O100" s="58">
        <v>148</v>
      </c>
      <c r="P100" s="58">
        <v>148</v>
      </c>
      <c r="Q100" s="58">
        <v>148</v>
      </c>
      <c r="R100" s="58">
        <v>148</v>
      </c>
    </row>
    <row r="101" spans="1:18">
      <c r="A101" s="26">
        <f t="shared" si="1"/>
        <v>101</v>
      </c>
      <c r="B101" s="83" t="s">
        <v>1140</v>
      </c>
      <c r="C101" s="83"/>
      <c r="D101" s="83" t="s">
        <v>143</v>
      </c>
      <c r="E101" s="83" t="s">
        <v>668</v>
      </c>
      <c r="F101" s="83" t="s">
        <v>600</v>
      </c>
      <c r="G101" s="83" t="s">
        <v>503</v>
      </c>
      <c r="H101" s="84">
        <v>2000</v>
      </c>
      <c r="I101" s="77">
        <v>148</v>
      </c>
      <c r="J101" s="57">
        <v>148</v>
      </c>
      <c r="K101" s="57">
        <v>148</v>
      </c>
      <c r="L101" s="57">
        <v>148</v>
      </c>
      <c r="M101" s="58">
        <v>148</v>
      </c>
      <c r="N101" s="58">
        <v>148</v>
      </c>
      <c r="O101" s="58">
        <v>148</v>
      </c>
      <c r="P101" s="58">
        <v>148</v>
      </c>
      <c r="Q101" s="58">
        <v>148</v>
      </c>
      <c r="R101" s="58">
        <v>148</v>
      </c>
    </row>
    <row r="102" spans="1:18">
      <c r="A102" s="26">
        <f t="shared" si="1"/>
        <v>102</v>
      </c>
      <c r="B102" s="83" t="s">
        <v>1141</v>
      </c>
      <c r="C102" s="83"/>
      <c r="D102" s="83" t="s">
        <v>144</v>
      </c>
      <c r="E102" s="83" t="s">
        <v>668</v>
      </c>
      <c r="F102" s="83" t="s">
        <v>600</v>
      </c>
      <c r="G102" s="83" t="s">
        <v>503</v>
      </c>
      <c r="H102" s="84">
        <v>2000</v>
      </c>
      <c r="I102" s="77">
        <v>148</v>
      </c>
      <c r="J102" s="57">
        <v>148</v>
      </c>
      <c r="K102" s="57">
        <v>148</v>
      </c>
      <c r="L102" s="57">
        <v>148</v>
      </c>
      <c r="M102" s="58">
        <v>148</v>
      </c>
      <c r="N102" s="58">
        <v>148</v>
      </c>
      <c r="O102" s="58">
        <v>148</v>
      </c>
      <c r="P102" s="58">
        <v>148</v>
      </c>
      <c r="Q102" s="58">
        <v>148</v>
      </c>
      <c r="R102" s="58">
        <v>148</v>
      </c>
    </row>
    <row r="103" spans="1:18">
      <c r="A103" s="26">
        <f t="shared" si="1"/>
        <v>103</v>
      </c>
      <c r="B103" s="83" t="s">
        <v>1142</v>
      </c>
      <c r="C103" s="83"/>
      <c r="D103" s="83" t="s">
        <v>145</v>
      </c>
      <c r="E103" s="83" t="s">
        <v>668</v>
      </c>
      <c r="F103" s="83" t="s">
        <v>600</v>
      </c>
      <c r="G103" s="83" t="s">
        <v>503</v>
      </c>
      <c r="H103" s="84">
        <v>2000</v>
      </c>
      <c r="I103" s="77">
        <v>197</v>
      </c>
      <c r="J103" s="57">
        <v>197</v>
      </c>
      <c r="K103" s="57">
        <v>197</v>
      </c>
      <c r="L103" s="57">
        <v>197</v>
      </c>
      <c r="M103" s="58">
        <v>197</v>
      </c>
      <c r="N103" s="58">
        <v>197</v>
      </c>
      <c r="O103" s="58">
        <v>197</v>
      </c>
      <c r="P103" s="58">
        <v>197</v>
      </c>
      <c r="Q103" s="58">
        <v>197</v>
      </c>
      <c r="R103" s="58">
        <v>197</v>
      </c>
    </row>
    <row r="104" spans="1:18">
      <c r="A104" s="26">
        <f t="shared" si="1"/>
        <v>104</v>
      </c>
      <c r="B104" s="83" t="s">
        <v>1143</v>
      </c>
      <c r="C104" s="83"/>
      <c r="D104" s="83" t="s">
        <v>146</v>
      </c>
      <c r="E104" s="83" t="s">
        <v>668</v>
      </c>
      <c r="F104" s="83" t="s">
        <v>600</v>
      </c>
      <c r="G104" s="83" t="s">
        <v>503</v>
      </c>
      <c r="H104" s="84">
        <v>2000</v>
      </c>
      <c r="I104" s="77">
        <v>197</v>
      </c>
      <c r="J104" s="57">
        <v>197</v>
      </c>
      <c r="K104" s="57">
        <v>197</v>
      </c>
      <c r="L104" s="57">
        <v>197</v>
      </c>
      <c r="M104" s="58">
        <v>197</v>
      </c>
      <c r="N104" s="58">
        <v>197</v>
      </c>
      <c r="O104" s="58">
        <v>197</v>
      </c>
      <c r="P104" s="58">
        <v>197</v>
      </c>
      <c r="Q104" s="58">
        <v>197</v>
      </c>
      <c r="R104" s="58">
        <v>197</v>
      </c>
    </row>
    <row r="105" spans="1:18">
      <c r="A105" s="26">
        <f t="shared" si="1"/>
        <v>105</v>
      </c>
      <c r="B105" s="83" t="s">
        <v>733</v>
      </c>
      <c r="C105" s="83"/>
      <c r="D105" s="83" t="s">
        <v>150</v>
      </c>
      <c r="E105" s="83" t="s">
        <v>675</v>
      </c>
      <c r="F105" s="83" t="s">
        <v>600</v>
      </c>
      <c r="G105" s="83" t="s">
        <v>503</v>
      </c>
      <c r="H105" s="84">
        <v>2002</v>
      </c>
      <c r="I105" s="77">
        <v>250</v>
      </c>
      <c r="J105" s="57">
        <v>250</v>
      </c>
      <c r="K105" s="57">
        <v>250</v>
      </c>
      <c r="L105" s="57">
        <v>250</v>
      </c>
      <c r="M105" s="58">
        <v>250</v>
      </c>
      <c r="N105" s="58">
        <v>250</v>
      </c>
      <c r="O105" s="58">
        <v>250</v>
      </c>
      <c r="P105" s="58">
        <v>250</v>
      </c>
      <c r="Q105" s="58">
        <v>250</v>
      </c>
      <c r="R105" s="58">
        <v>250</v>
      </c>
    </row>
    <row r="106" spans="1:18">
      <c r="A106" s="26">
        <f t="shared" si="1"/>
        <v>106</v>
      </c>
      <c r="B106" s="83" t="s">
        <v>734</v>
      </c>
      <c r="C106" s="83"/>
      <c r="D106" s="83" t="s">
        <v>151</v>
      </c>
      <c r="E106" s="83" t="s">
        <v>675</v>
      </c>
      <c r="F106" s="83" t="s">
        <v>600</v>
      </c>
      <c r="G106" s="83" t="s">
        <v>503</v>
      </c>
      <c r="H106" s="84">
        <v>2002</v>
      </c>
      <c r="I106" s="77">
        <v>250</v>
      </c>
      <c r="J106" s="57">
        <v>250</v>
      </c>
      <c r="K106" s="57">
        <v>250</v>
      </c>
      <c r="L106" s="57">
        <v>250</v>
      </c>
      <c r="M106" s="58">
        <v>250</v>
      </c>
      <c r="N106" s="58">
        <v>250</v>
      </c>
      <c r="O106" s="58">
        <v>250</v>
      </c>
      <c r="P106" s="58">
        <v>250</v>
      </c>
      <c r="Q106" s="58">
        <v>250</v>
      </c>
      <c r="R106" s="58">
        <v>250</v>
      </c>
    </row>
    <row r="107" spans="1:18">
      <c r="A107" s="26">
        <f t="shared" si="1"/>
        <v>107</v>
      </c>
      <c r="B107" s="83" t="s">
        <v>735</v>
      </c>
      <c r="C107" s="83"/>
      <c r="D107" s="83" t="s">
        <v>152</v>
      </c>
      <c r="E107" s="83" t="s">
        <v>675</v>
      </c>
      <c r="F107" s="83" t="s">
        <v>600</v>
      </c>
      <c r="G107" s="83" t="s">
        <v>503</v>
      </c>
      <c r="H107" s="84">
        <v>2002</v>
      </c>
      <c r="I107" s="77">
        <v>255</v>
      </c>
      <c r="J107" s="57">
        <v>255</v>
      </c>
      <c r="K107" s="57">
        <v>255</v>
      </c>
      <c r="L107" s="57">
        <v>255</v>
      </c>
      <c r="M107" s="58">
        <v>255</v>
      </c>
      <c r="N107" s="58">
        <v>255</v>
      </c>
      <c r="O107" s="58">
        <v>255</v>
      </c>
      <c r="P107" s="58">
        <v>255</v>
      </c>
      <c r="Q107" s="58">
        <v>255</v>
      </c>
      <c r="R107" s="58">
        <v>255</v>
      </c>
    </row>
    <row r="108" spans="1:18">
      <c r="A108" s="26">
        <f t="shared" si="1"/>
        <v>108</v>
      </c>
      <c r="B108" s="83" t="s">
        <v>736</v>
      </c>
      <c r="C108" s="83"/>
      <c r="D108" s="83" t="s">
        <v>153</v>
      </c>
      <c r="E108" s="83" t="s">
        <v>675</v>
      </c>
      <c r="F108" s="83" t="s">
        <v>600</v>
      </c>
      <c r="G108" s="83" t="s">
        <v>503</v>
      </c>
      <c r="H108" s="84">
        <v>2002</v>
      </c>
      <c r="I108" s="77">
        <v>255</v>
      </c>
      <c r="J108" s="57">
        <v>255</v>
      </c>
      <c r="K108" s="57">
        <v>255</v>
      </c>
      <c r="L108" s="57">
        <v>255</v>
      </c>
      <c r="M108" s="58">
        <v>255</v>
      </c>
      <c r="N108" s="58">
        <v>255</v>
      </c>
      <c r="O108" s="58">
        <v>255</v>
      </c>
      <c r="P108" s="58">
        <v>255</v>
      </c>
      <c r="Q108" s="58">
        <v>255</v>
      </c>
      <c r="R108" s="58">
        <v>255</v>
      </c>
    </row>
    <row r="109" spans="1:18">
      <c r="A109" s="26">
        <f t="shared" si="1"/>
        <v>109</v>
      </c>
      <c r="B109" s="83" t="s">
        <v>1144</v>
      </c>
      <c r="C109" s="83"/>
      <c r="D109" s="83" t="s">
        <v>154</v>
      </c>
      <c r="E109" s="83" t="s">
        <v>688</v>
      </c>
      <c r="F109" s="83" t="s">
        <v>600</v>
      </c>
      <c r="G109" s="83" t="s">
        <v>503</v>
      </c>
      <c r="H109" s="84">
        <v>2000</v>
      </c>
      <c r="I109" s="77">
        <v>143</v>
      </c>
      <c r="J109" s="57">
        <v>143</v>
      </c>
      <c r="K109" s="57">
        <v>143</v>
      </c>
      <c r="L109" s="57">
        <v>143</v>
      </c>
      <c r="M109" s="58">
        <v>143</v>
      </c>
      <c r="N109" s="58">
        <v>143</v>
      </c>
      <c r="O109" s="58">
        <v>143</v>
      </c>
      <c r="P109" s="58">
        <v>143</v>
      </c>
      <c r="Q109" s="58">
        <v>143</v>
      </c>
      <c r="R109" s="58">
        <v>143</v>
      </c>
    </row>
    <row r="110" spans="1:18">
      <c r="A110" s="26">
        <f t="shared" si="1"/>
        <v>110</v>
      </c>
      <c r="B110" s="83" t="s">
        <v>1145</v>
      </c>
      <c r="C110" s="83"/>
      <c r="D110" s="83" t="s">
        <v>155</v>
      </c>
      <c r="E110" s="83" t="s">
        <v>688</v>
      </c>
      <c r="F110" s="83" t="s">
        <v>600</v>
      </c>
      <c r="G110" s="83" t="s">
        <v>503</v>
      </c>
      <c r="H110" s="84">
        <v>2000</v>
      </c>
      <c r="I110" s="77">
        <v>143</v>
      </c>
      <c r="J110" s="57">
        <v>143</v>
      </c>
      <c r="K110" s="57">
        <v>143</v>
      </c>
      <c r="L110" s="57">
        <v>143</v>
      </c>
      <c r="M110" s="58">
        <v>143</v>
      </c>
      <c r="N110" s="58">
        <v>143</v>
      </c>
      <c r="O110" s="58">
        <v>143</v>
      </c>
      <c r="P110" s="58">
        <v>143</v>
      </c>
      <c r="Q110" s="58">
        <v>143</v>
      </c>
      <c r="R110" s="58">
        <v>143</v>
      </c>
    </row>
    <row r="111" spans="1:18">
      <c r="A111" s="26">
        <f t="shared" si="1"/>
        <v>111</v>
      </c>
      <c r="B111" s="83" t="s">
        <v>1146</v>
      </c>
      <c r="C111" s="83"/>
      <c r="D111" s="83" t="s">
        <v>156</v>
      </c>
      <c r="E111" s="83" t="s">
        <v>688</v>
      </c>
      <c r="F111" s="83" t="s">
        <v>600</v>
      </c>
      <c r="G111" s="83" t="s">
        <v>503</v>
      </c>
      <c r="H111" s="84">
        <v>2000</v>
      </c>
      <c r="I111" s="77">
        <v>172</v>
      </c>
      <c r="J111" s="57">
        <v>172</v>
      </c>
      <c r="K111" s="57">
        <v>172</v>
      </c>
      <c r="L111" s="57">
        <v>172</v>
      </c>
      <c r="M111" s="58">
        <v>172</v>
      </c>
      <c r="N111" s="58">
        <v>172</v>
      </c>
      <c r="O111" s="58">
        <v>172</v>
      </c>
      <c r="P111" s="58">
        <v>172</v>
      </c>
      <c r="Q111" s="58">
        <v>172</v>
      </c>
      <c r="R111" s="58">
        <v>172</v>
      </c>
    </row>
    <row r="112" spans="1:18">
      <c r="A112" s="26">
        <f t="shared" si="1"/>
        <v>112</v>
      </c>
      <c r="B112" s="83" t="s">
        <v>737</v>
      </c>
      <c r="C112" s="83"/>
      <c r="D112" s="83" t="s">
        <v>162</v>
      </c>
      <c r="E112" s="83" t="s">
        <v>543</v>
      </c>
      <c r="F112" s="83" t="s">
        <v>600</v>
      </c>
      <c r="G112" s="83" t="s">
        <v>501</v>
      </c>
      <c r="H112" s="84">
        <v>2006</v>
      </c>
      <c r="I112" s="77">
        <v>155</v>
      </c>
      <c r="J112" s="57">
        <v>155</v>
      </c>
      <c r="K112" s="57">
        <v>155</v>
      </c>
      <c r="L112" s="57">
        <v>155</v>
      </c>
      <c r="M112" s="58">
        <v>155</v>
      </c>
      <c r="N112" s="58">
        <v>155</v>
      </c>
      <c r="O112" s="58">
        <v>155</v>
      </c>
      <c r="P112" s="58">
        <v>155</v>
      </c>
      <c r="Q112" s="58">
        <v>155</v>
      </c>
      <c r="R112" s="58">
        <v>155</v>
      </c>
    </row>
    <row r="113" spans="1:18">
      <c r="A113" s="26">
        <f t="shared" si="1"/>
        <v>113</v>
      </c>
      <c r="B113" s="83" t="s">
        <v>738</v>
      </c>
      <c r="C113" s="83"/>
      <c r="D113" s="83" t="s">
        <v>163</v>
      </c>
      <c r="E113" s="83" t="s">
        <v>543</v>
      </c>
      <c r="F113" s="83" t="s">
        <v>600</v>
      </c>
      <c r="G113" s="83" t="s">
        <v>501</v>
      </c>
      <c r="H113" s="84">
        <v>2006</v>
      </c>
      <c r="I113" s="77">
        <v>155</v>
      </c>
      <c r="J113" s="57">
        <v>155</v>
      </c>
      <c r="K113" s="57">
        <v>155</v>
      </c>
      <c r="L113" s="57">
        <v>155</v>
      </c>
      <c r="M113" s="58">
        <v>155</v>
      </c>
      <c r="N113" s="58">
        <v>155</v>
      </c>
      <c r="O113" s="58">
        <v>155</v>
      </c>
      <c r="P113" s="58">
        <v>155</v>
      </c>
      <c r="Q113" s="58">
        <v>155</v>
      </c>
      <c r="R113" s="58">
        <v>155</v>
      </c>
    </row>
    <row r="114" spans="1:18">
      <c r="A114" s="26">
        <f t="shared" si="1"/>
        <v>114</v>
      </c>
      <c r="B114" s="83" t="s">
        <v>739</v>
      </c>
      <c r="C114" s="83"/>
      <c r="D114" s="83" t="s">
        <v>164</v>
      </c>
      <c r="E114" s="83" t="s">
        <v>543</v>
      </c>
      <c r="F114" s="83" t="s">
        <v>600</v>
      </c>
      <c r="G114" s="83" t="s">
        <v>501</v>
      </c>
      <c r="H114" s="84">
        <v>2006</v>
      </c>
      <c r="I114" s="77">
        <v>295</v>
      </c>
      <c r="J114" s="57">
        <v>295</v>
      </c>
      <c r="K114" s="57">
        <v>295</v>
      </c>
      <c r="L114" s="57">
        <v>295</v>
      </c>
      <c r="M114" s="58">
        <v>295</v>
      </c>
      <c r="N114" s="58">
        <v>295</v>
      </c>
      <c r="O114" s="58">
        <v>295</v>
      </c>
      <c r="P114" s="58">
        <v>295</v>
      </c>
      <c r="Q114" s="58">
        <v>295</v>
      </c>
      <c r="R114" s="58">
        <v>295</v>
      </c>
    </row>
    <row r="115" spans="1:18">
      <c r="A115" s="26">
        <f t="shared" si="1"/>
        <v>115</v>
      </c>
      <c r="B115" s="83" t="s">
        <v>740</v>
      </c>
      <c r="C115" s="83"/>
      <c r="D115" s="83" t="s">
        <v>454</v>
      </c>
      <c r="E115" s="83" t="s">
        <v>543</v>
      </c>
      <c r="F115" s="83" t="s">
        <v>600</v>
      </c>
      <c r="G115" s="83" t="s">
        <v>501</v>
      </c>
      <c r="H115" s="84">
        <v>2011</v>
      </c>
      <c r="I115" s="77">
        <v>150</v>
      </c>
      <c r="J115" s="57">
        <v>150</v>
      </c>
      <c r="K115" s="57">
        <v>150</v>
      </c>
      <c r="L115" s="57">
        <v>150</v>
      </c>
      <c r="M115" s="58">
        <v>150</v>
      </c>
      <c r="N115" s="58">
        <v>150</v>
      </c>
      <c r="O115" s="58">
        <v>150</v>
      </c>
      <c r="P115" s="58">
        <v>150</v>
      </c>
      <c r="Q115" s="58">
        <v>150</v>
      </c>
      <c r="R115" s="58">
        <v>150</v>
      </c>
    </row>
    <row r="116" spans="1:18">
      <c r="A116" s="26">
        <f t="shared" si="1"/>
        <v>116</v>
      </c>
      <c r="B116" s="83" t="s">
        <v>741</v>
      </c>
      <c r="C116" s="83"/>
      <c r="D116" s="83" t="s">
        <v>455</v>
      </c>
      <c r="E116" s="83" t="s">
        <v>543</v>
      </c>
      <c r="F116" s="83" t="s">
        <v>600</v>
      </c>
      <c r="G116" s="83" t="s">
        <v>501</v>
      </c>
      <c r="H116" s="84">
        <v>2011</v>
      </c>
      <c r="I116" s="77">
        <v>150</v>
      </c>
      <c r="J116" s="57">
        <v>150</v>
      </c>
      <c r="K116" s="57">
        <v>150</v>
      </c>
      <c r="L116" s="57">
        <v>150</v>
      </c>
      <c r="M116" s="58">
        <v>150</v>
      </c>
      <c r="N116" s="58">
        <v>150</v>
      </c>
      <c r="O116" s="58">
        <v>150</v>
      </c>
      <c r="P116" s="58">
        <v>150</v>
      </c>
      <c r="Q116" s="58">
        <v>150</v>
      </c>
      <c r="R116" s="58">
        <v>150</v>
      </c>
    </row>
    <row r="117" spans="1:18">
      <c r="A117" s="26">
        <f t="shared" si="1"/>
        <v>117</v>
      </c>
      <c r="B117" s="83" t="s">
        <v>742</v>
      </c>
      <c r="C117" s="83"/>
      <c r="D117" s="83" t="s">
        <v>459</v>
      </c>
      <c r="E117" s="83" t="s">
        <v>543</v>
      </c>
      <c r="F117" s="83" t="s">
        <v>600</v>
      </c>
      <c r="G117" s="83" t="s">
        <v>501</v>
      </c>
      <c r="H117" s="84">
        <v>2011</v>
      </c>
      <c r="I117" s="77">
        <v>295</v>
      </c>
      <c r="J117" s="57">
        <v>295</v>
      </c>
      <c r="K117" s="57">
        <v>295</v>
      </c>
      <c r="L117" s="57">
        <v>295</v>
      </c>
      <c r="M117" s="58">
        <v>295</v>
      </c>
      <c r="N117" s="58">
        <v>295</v>
      </c>
      <c r="O117" s="58">
        <v>295</v>
      </c>
      <c r="P117" s="58">
        <v>295</v>
      </c>
      <c r="Q117" s="58">
        <v>295</v>
      </c>
      <c r="R117" s="58">
        <v>295</v>
      </c>
    </row>
    <row r="118" spans="1:18">
      <c r="A118" s="26">
        <f t="shared" si="1"/>
        <v>118</v>
      </c>
      <c r="B118" s="83" t="s">
        <v>743</v>
      </c>
      <c r="C118" s="83"/>
      <c r="D118" s="83" t="s">
        <v>165</v>
      </c>
      <c r="E118" s="83" t="s">
        <v>676</v>
      </c>
      <c r="F118" s="83" t="s">
        <v>600</v>
      </c>
      <c r="G118" s="83" t="s">
        <v>501</v>
      </c>
      <c r="H118" s="84">
        <v>1997</v>
      </c>
      <c r="I118" s="77">
        <v>163</v>
      </c>
      <c r="J118" s="57">
        <v>163</v>
      </c>
      <c r="K118" s="57">
        <v>163</v>
      </c>
      <c r="L118" s="57">
        <v>163</v>
      </c>
      <c r="M118" s="58">
        <v>163</v>
      </c>
      <c r="N118" s="58">
        <v>163</v>
      </c>
      <c r="O118" s="58">
        <v>163</v>
      </c>
      <c r="P118" s="58">
        <v>163</v>
      </c>
      <c r="Q118" s="58">
        <v>163</v>
      </c>
      <c r="R118" s="58">
        <v>163</v>
      </c>
    </row>
    <row r="119" spans="1:18">
      <c r="A119" s="26">
        <f t="shared" si="1"/>
        <v>119</v>
      </c>
      <c r="B119" s="83" t="s">
        <v>744</v>
      </c>
      <c r="C119" s="83"/>
      <c r="D119" s="83" t="s">
        <v>166</v>
      </c>
      <c r="E119" s="83" t="s">
        <v>676</v>
      </c>
      <c r="F119" s="83" t="s">
        <v>600</v>
      </c>
      <c r="G119" s="83" t="s">
        <v>501</v>
      </c>
      <c r="H119" s="84">
        <v>1997</v>
      </c>
      <c r="I119" s="77">
        <v>106</v>
      </c>
      <c r="J119" s="57">
        <v>106</v>
      </c>
      <c r="K119" s="57">
        <v>106</v>
      </c>
      <c r="L119" s="57">
        <v>106</v>
      </c>
      <c r="M119" s="58">
        <v>106</v>
      </c>
      <c r="N119" s="58">
        <v>106</v>
      </c>
      <c r="O119" s="58">
        <v>106</v>
      </c>
      <c r="P119" s="58">
        <v>106</v>
      </c>
      <c r="Q119" s="58">
        <v>106</v>
      </c>
      <c r="R119" s="58">
        <v>106</v>
      </c>
    </row>
    <row r="120" spans="1:18">
      <c r="A120" s="26">
        <f t="shared" si="1"/>
        <v>120</v>
      </c>
      <c r="B120" s="83" t="s">
        <v>1147</v>
      </c>
      <c r="C120" s="83"/>
      <c r="D120" s="83" t="s">
        <v>168</v>
      </c>
      <c r="E120" s="83" t="s">
        <v>678</v>
      </c>
      <c r="F120" s="83" t="s">
        <v>600</v>
      </c>
      <c r="G120" s="83" t="s">
        <v>501</v>
      </c>
      <c r="H120" s="84">
        <v>2000</v>
      </c>
      <c r="I120" s="77">
        <v>163</v>
      </c>
      <c r="J120" s="57">
        <v>163</v>
      </c>
      <c r="K120" s="57">
        <v>163</v>
      </c>
      <c r="L120" s="57">
        <v>163</v>
      </c>
      <c r="M120" s="58">
        <v>163</v>
      </c>
      <c r="N120" s="58">
        <v>163</v>
      </c>
      <c r="O120" s="58">
        <v>163</v>
      </c>
      <c r="P120" s="58">
        <v>163</v>
      </c>
      <c r="Q120" s="58">
        <v>163</v>
      </c>
      <c r="R120" s="58">
        <v>163</v>
      </c>
    </row>
    <row r="121" spans="1:18">
      <c r="A121" s="26">
        <f t="shared" si="1"/>
        <v>121</v>
      </c>
      <c r="B121" s="83" t="s">
        <v>1148</v>
      </c>
      <c r="C121" s="83"/>
      <c r="D121" s="83" t="s">
        <v>169</v>
      </c>
      <c r="E121" s="83" t="s">
        <v>678</v>
      </c>
      <c r="F121" s="83" t="s">
        <v>600</v>
      </c>
      <c r="G121" s="83" t="s">
        <v>501</v>
      </c>
      <c r="H121" s="84">
        <v>2000</v>
      </c>
      <c r="I121" s="77">
        <v>153</v>
      </c>
      <c r="J121" s="57">
        <v>153</v>
      </c>
      <c r="K121" s="57">
        <v>153</v>
      </c>
      <c r="L121" s="57">
        <v>153</v>
      </c>
      <c r="M121" s="58">
        <v>153</v>
      </c>
      <c r="N121" s="58">
        <v>153</v>
      </c>
      <c r="O121" s="58">
        <v>153</v>
      </c>
      <c r="P121" s="58">
        <v>153</v>
      </c>
      <c r="Q121" s="58">
        <v>153</v>
      </c>
      <c r="R121" s="58">
        <v>153</v>
      </c>
    </row>
    <row r="122" spans="1:18">
      <c r="A122" s="26">
        <f t="shared" si="1"/>
        <v>122</v>
      </c>
      <c r="B122" s="83" t="s">
        <v>1149</v>
      </c>
      <c r="C122" s="83"/>
      <c r="D122" s="83" t="s">
        <v>170</v>
      </c>
      <c r="E122" s="83" t="s">
        <v>678</v>
      </c>
      <c r="F122" s="83" t="s">
        <v>600</v>
      </c>
      <c r="G122" s="83" t="s">
        <v>501</v>
      </c>
      <c r="H122" s="84">
        <v>2000</v>
      </c>
      <c r="I122" s="77">
        <v>153</v>
      </c>
      <c r="J122" s="57">
        <v>153</v>
      </c>
      <c r="K122" s="57">
        <v>153</v>
      </c>
      <c r="L122" s="57">
        <v>153</v>
      </c>
      <c r="M122" s="58">
        <v>153</v>
      </c>
      <c r="N122" s="58">
        <v>153</v>
      </c>
      <c r="O122" s="58">
        <v>153</v>
      </c>
      <c r="P122" s="58">
        <v>153</v>
      </c>
      <c r="Q122" s="58">
        <v>153</v>
      </c>
      <c r="R122" s="58">
        <v>153</v>
      </c>
    </row>
    <row r="123" spans="1:18">
      <c r="A123" s="26">
        <f t="shared" si="1"/>
        <v>123</v>
      </c>
      <c r="B123" s="83" t="s">
        <v>1150</v>
      </c>
      <c r="C123" s="83"/>
      <c r="D123" s="83" t="s">
        <v>171</v>
      </c>
      <c r="E123" s="83" t="s">
        <v>678</v>
      </c>
      <c r="F123" s="83" t="s">
        <v>600</v>
      </c>
      <c r="G123" s="83" t="s">
        <v>501</v>
      </c>
      <c r="H123" s="84">
        <v>2000</v>
      </c>
      <c r="I123" s="77">
        <v>163</v>
      </c>
      <c r="J123" s="57">
        <v>163</v>
      </c>
      <c r="K123" s="57">
        <v>163</v>
      </c>
      <c r="L123" s="57">
        <v>163</v>
      </c>
      <c r="M123" s="58">
        <v>163</v>
      </c>
      <c r="N123" s="58">
        <v>163</v>
      </c>
      <c r="O123" s="58">
        <v>163</v>
      </c>
      <c r="P123" s="58">
        <v>163</v>
      </c>
      <c r="Q123" s="58">
        <v>163</v>
      </c>
      <c r="R123" s="58">
        <v>163</v>
      </c>
    </row>
    <row r="124" spans="1:18">
      <c r="A124" s="26">
        <f t="shared" si="1"/>
        <v>124</v>
      </c>
      <c r="B124" s="83" t="s">
        <v>1151</v>
      </c>
      <c r="C124" s="83"/>
      <c r="D124" s="83" t="s">
        <v>172</v>
      </c>
      <c r="E124" s="83" t="s">
        <v>678</v>
      </c>
      <c r="F124" s="83" t="s">
        <v>600</v>
      </c>
      <c r="G124" s="83" t="s">
        <v>501</v>
      </c>
      <c r="H124" s="84">
        <v>2000</v>
      </c>
      <c r="I124" s="77">
        <v>204</v>
      </c>
      <c r="J124" s="57">
        <v>204</v>
      </c>
      <c r="K124" s="57">
        <v>204</v>
      </c>
      <c r="L124" s="57">
        <v>204</v>
      </c>
      <c r="M124" s="58">
        <v>204</v>
      </c>
      <c r="N124" s="58">
        <v>204</v>
      </c>
      <c r="O124" s="58">
        <v>204</v>
      </c>
      <c r="P124" s="58">
        <v>204</v>
      </c>
      <c r="Q124" s="58">
        <v>204</v>
      </c>
      <c r="R124" s="58">
        <v>204</v>
      </c>
    </row>
    <row r="125" spans="1:18">
      <c r="A125" s="26">
        <f t="shared" si="1"/>
        <v>125</v>
      </c>
      <c r="B125" s="83" t="s">
        <v>1152</v>
      </c>
      <c r="C125" s="83"/>
      <c r="D125" s="83" t="s">
        <v>173</v>
      </c>
      <c r="E125" s="83" t="s">
        <v>678</v>
      </c>
      <c r="F125" s="83" t="s">
        <v>600</v>
      </c>
      <c r="G125" s="83" t="s">
        <v>501</v>
      </c>
      <c r="H125" s="84">
        <v>2000</v>
      </c>
      <c r="I125" s="77">
        <v>204</v>
      </c>
      <c r="J125" s="57">
        <v>204</v>
      </c>
      <c r="K125" s="57">
        <v>204</v>
      </c>
      <c r="L125" s="57">
        <v>204</v>
      </c>
      <c r="M125" s="58">
        <v>204</v>
      </c>
      <c r="N125" s="58">
        <v>204</v>
      </c>
      <c r="O125" s="58">
        <v>204</v>
      </c>
      <c r="P125" s="58">
        <v>204</v>
      </c>
      <c r="Q125" s="58">
        <v>204</v>
      </c>
      <c r="R125" s="58">
        <v>204</v>
      </c>
    </row>
    <row r="126" spans="1:18">
      <c r="A126" s="26">
        <f t="shared" si="1"/>
        <v>126</v>
      </c>
      <c r="B126" s="83" t="s">
        <v>1153</v>
      </c>
      <c r="C126" s="83"/>
      <c r="D126" s="83" t="s">
        <v>183</v>
      </c>
      <c r="E126" s="83" t="s">
        <v>514</v>
      </c>
      <c r="F126" s="83" t="s">
        <v>600</v>
      </c>
      <c r="G126" s="83" t="s">
        <v>503</v>
      </c>
      <c r="H126" s="84">
        <v>2001</v>
      </c>
      <c r="I126" s="77">
        <v>170</v>
      </c>
      <c r="J126" s="57">
        <v>170</v>
      </c>
      <c r="K126" s="57">
        <v>170</v>
      </c>
      <c r="L126" s="57">
        <v>170</v>
      </c>
      <c r="M126" s="58">
        <v>170</v>
      </c>
      <c r="N126" s="58">
        <v>170</v>
      </c>
      <c r="O126" s="58">
        <v>170</v>
      </c>
      <c r="P126" s="58">
        <v>170</v>
      </c>
      <c r="Q126" s="58">
        <v>170</v>
      </c>
      <c r="R126" s="58">
        <v>170</v>
      </c>
    </row>
    <row r="127" spans="1:18">
      <c r="A127" s="26">
        <f t="shared" si="1"/>
        <v>127</v>
      </c>
      <c r="B127" s="83" t="s">
        <v>1154</v>
      </c>
      <c r="C127" s="83"/>
      <c r="D127" s="83" t="s">
        <v>184</v>
      </c>
      <c r="E127" s="83" t="s">
        <v>514</v>
      </c>
      <c r="F127" s="83" t="s">
        <v>600</v>
      </c>
      <c r="G127" s="83" t="s">
        <v>503</v>
      </c>
      <c r="H127" s="84">
        <v>2001</v>
      </c>
      <c r="I127" s="77">
        <v>170</v>
      </c>
      <c r="J127" s="57">
        <v>170</v>
      </c>
      <c r="K127" s="57">
        <v>170</v>
      </c>
      <c r="L127" s="57">
        <v>170</v>
      </c>
      <c r="M127" s="58">
        <v>170</v>
      </c>
      <c r="N127" s="58">
        <v>170</v>
      </c>
      <c r="O127" s="58">
        <v>170</v>
      </c>
      <c r="P127" s="58">
        <v>170</v>
      </c>
      <c r="Q127" s="58">
        <v>170</v>
      </c>
      <c r="R127" s="58">
        <v>170</v>
      </c>
    </row>
    <row r="128" spans="1:18">
      <c r="A128" s="26">
        <f t="shared" si="1"/>
        <v>128</v>
      </c>
      <c r="B128" s="83" t="s">
        <v>1155</v>
      </c>
      <c r="C128" s="83"/>
      <c r="D128" s="83" t="s">
        <v>185</v>
      </c>
      <c r="E128" s="83" t="s">
        <v>514</v>
      </c>
      <c r="F128" s="83" t="s">
        <v>600</v>
      </c>
      <c r="G128" s="83" t="s">
        <v>503</v>
      </c>
      <c r="H128" s="84">
        <v>2001</v>
      </c>
      <c r="I128" s="77">
        <v>188</v>
      </c>
      <c r="J128" s="57">
        <v>188</v>
      </c>
      <c r="K128" s="57">
        <v>188</v>
      </c>
      <c r="L128" s="57">
        <v>188</v>
      </c>
      <c r="M128" s="58">
        <v>188</v>
      </c>
      <c r="N128" s="58">
        <v>188</v>
      </c>
      <c r="O128" s="58">
        <v>188</v>
      </c>
      <c r="P128" s="58">
        <v>188</v>
      </c>
      <c r="Q128" s="58">
        <v>188</v>
      </c>
      <c r="R128" s="58">
        <v>188</v>
      </c>
    </row>
    <row r="129" spans="1:18">
      <c r="A129" s="26">
        <f t="shared" si="1"/>
        <v>129</v>
      </c>
      <c r="B129" s="83" t="s">
        <v>1156</v>
      </c>
      <c r="C129" s="83"/>
      <c r="D129" s="83" t="s">
        <v>186</v>
      </c>
      <c r="E129" s="83" t="s">
        <v>688</v>
      </c>
      <c r="F129" s="83" t="s">
        <v>600</v>
      </c>
      <c r="G129" s="83" t="s">
        <v>503</v>
      </c>
      <c r="H129" s="84">
        <v>2001</v>
      </c>
      <c r="I129" s="77">
        <v>208.6</v>
      </c>
      <c r="J129" s="57">
        <v>208.6</v>
      </c>
      <c r="K129" s="57">
        <v>208.6</v>
      </c>
      <c r="L129" s="57">
        <v>208.6</v>
      </c>
      <c r="M129" s="58">
        <v>208.6</v>
      </c>
      <c r="N129" s="58">
        <v>208.6</v>
      </c>
      <c r="O129" s="58">
        <v>208.6</v>
      </c>
      <c r="P129" s="58">
        <v>208.6</v>
      </c>
      <c r="Q129" s="58">
        <v>208.6</v>
      </c>
      <c r="R129" s="58">
        <v>208.6</v>
      </c>
    </row>
    <row r="130" spans="1:18">
      <c r="A130" s="26">
        <f t="shared" si="1"/>
        <v>130</v>
      </c>
      <c r="B130" s="83" t="s">
        <v>1157</v>
      </c>
      <c r="C130" s="83"/>
      <c r="D130" s="83" t="s">
        <v>187</v>
      </c>
      <c r="E130" s="83" t="s">
        <v>688</v>
      </c>
      <c r="F130" s="83" t="s">
        <v>600</v>
      </c>
      <c r="G130" s="83" t="s">
        <v>503</v>
      </c>
      <c r="H130" s="84">
        <v>2001</v>
      </c>
      <c r="I130" s="77">
        <v>208.6</v>
      </c>
      <c r="J130" s="57">
        <v>208.6</v>
      </c>
      <c r="K130" s="57">
        <v>208.6</v>
      </c>
      <c r="L130" s="57">
        <v>208.6</v>
      </c>
      <c r="M130" s="58">
        <v>208.6</v>
      </c>
      <c r="N130" s="58">
        <v>208.6</v>
      </c>
      <c r="O130" s="58">
        <v>208.6</v>
      </c>
      <c r="P130" s="58">
        <v>208.6</v>
      </c>
      <c r="Q130" s="58">
        <v>208.6</v>
      </c>
      <c r="R130" s="58">
        <v>208.6</v>
      </c>
    </row>
    <row r="131" spans="1:18">
      <c r="A131" s="26">
        <f t="shared" si="1"/>
        <v>131</v>
      </c>
      <c r="B131" s="83" t="s">
        <v>1158</v>
      </c>
      <c r="C131" s="83"/>
      <c r="D131" s="83" t="s">
        <v>188</v>
      </c>
      <c r="E131" s="83" t="s">
        <v>688</v>
      </c>
      <c r="F131" s="83" t="s">
        <v>600</v>
      </c>
      <c r="G131" s="83" t="s">
        <v>503</v>
      </c>
      <c r="H131" s="84">
        <v>2001</v>
      </c>
      <c r="I131" s="77">
        <v>253</v>
      </c>
      <c r="J131" s="57">
        <v>253</v>
      </c>
      <c r="K131" s="57">
        <v>253</v>
      </c>
      <c r="L131" s="57">
        <v>253</v>
      </c>
      <c r="M131" s="58">
        <v>253</v>
      </c>
      <c r="N131" s="58">
        <v>253</v>
      </c>
      <c r="O131" s="58">
        <v>253</v>
      </c>
      <c r="P131" s="58">
        <v>253</v>
      </c>
      <c r="Q131" s="58">
        <v>253</v>
      </c>
      <c r="R131" s="58">
        <v>253</v>
      </c>
    </row>
    <row r="132" spans="1:18">
      <c r="A132" s="26">
        <f t="shared" si="1"/>
        <v>132</v>
      </c>
      <c r="B132" s="83" t="s">
        <v>1159</v>
      </c>
      <c r="C132" s="83"/>
      <c r="D132" s="83" t="s">
        <v>198</v>
      </c>
      <c r="E132" s="83" t="s">
        <v>656</v>
      </c>
      <c r="F132" s="83" t="s">
        <v>600</v>
      </c>
      <c r="G132" s="83" t="s">
        <v>501</v>
      </c>
      <c r="H132" s="84">
        <v>2001</v>
      </c>
      <c r="I132" s="77">
        <v>235</v>
      </c>
      <c r="J132" s="57">
        <v>235</v>
      </c>
      <c r="K132" s="57">
        <v>235</v>
      </c>
      <c r="L132" s="57">
        <v>235</v>
      </c>
      <c r="M132" s="58">
        <v>235</v>
      </c>
      <c r="N132" s="58">
        <v>235</v>
      </c>
      <c r="O132" s="58">
        <v>235</v>
      </c>
      <c r="P132" s="58">
        <v>235</v>
      </c>
      <c r="Q132" s="58">
        <v>235</v>
      </c>
      <c r="R132" s="58">
        <v>235</v>
      </c>
    </row>
    <row r="133" spans="1:18">
      <c r="A133" s="26">
        <f t="shared" si="1"/>
        <v>133</v>
      </c>
      <c r="B133" s="83" t="s">
        <v>1160</v>
      </c>
      <c r="C133" s="83"/>
      <c r="D133" s="83" t="s">
        <v>199</v>
      </c>
      <c r="E133" s="83" t="s">
        <v>656</v>
      </c>
      <c r="F133" s="83" t="s">
        <v>600</v>
      </c>
      <c r="G133" s="83" t="s">
        <v>501</v>
      </c>
      <c r="H133" s="84">
        <v>2001</v>
      </c>
      <c r="I133" s="77">
        <v>235</v>
      </c>
      <c r="J133" s="57">
        <v>235</v>
      </c>
      <c r="K133" s="57">
        <v>235</v>
      </c>
      <c r="L133" s="57">
        <v>235</v>
      </c>
      <c r="M133" s="58">
        <v>235</v>
      </c>
      <c r="N133" s="58">
        <v>235</v>
      </c>
      <c r="O133" s="58">
        <v>235</v>
      </c>
      <c r="P133" s="58">
        <v>235</v>
      </c>
      <c r="Q133" s="58">
        <v>235</v>
      </c>
      <c r="R133" s="58">
        <v>235</v>
      </c>
    </row>
    <row r="134" spans="1:18">
      <c r="A134" s="26">
        <f t="shared" ref="A134:A197" si="2">A133+1</f>
        <v>134</v>
      </c>
      <c r="B134" s="83" t="s">
        <v>1161</v>
      </c>
      <c r="C134" s="83"/>
      <c r="D134" s="83" t="s">
        <v>200</v>
      </c>
      <c r="E134" s="83" t="s">
        <v>656</v>
      </c>
      <c r="F134" s="83" t="s">
        <v>600</v>
      </c>
      <c r="G134" s="83" t="s">
        <v>501</v>
      </c>
      <c r="H134" s="84">
        <v>2001</v>
      </c>
      <c r="I134" s="77">
        <v>235</v>
      </c>
      <c r="J134" s="57">
        <v>235</v>
      </c>
      <c r="K134" s="57">
        <v>235</v>
      </c>
      <c r="L134" s="57">
        <v>235</v>
      </c>
      <c r="M134" s="58">
        <v>235</v>
      </c>
      <c r="N134" s="58">
        <v>235</v>
      </c>
      <c r="O134" s="58">
        <v>235</v>
      </c>
      <c r="P134" s="58">
        <v>235</v>
      </c>
      <c r="Q134" s="58">
        <v>235</v>
      </c>
      <c r="R134" s="58">
        <v>235</v>
      </c>
    </row>
    <row r="135" spans="1:18">
      <c r="A135" s="26">
        <f t="shared" si="2"/>
        <v>135</v>
      </c>
      <c r="B135" s="83" t="s">
        <v>1162</v>
      </c>
      <c r="C135" s="83"/>
      <c r="D135" s="83" t="s">
        <v>201</v>
      </c>
      <c r="E135" s="83" t="s">
        <v>656</v>
      </c>
      <c r="F135" s="83" t="s">
        <v>600</v>
      </c>
      <c r="G135" s="83" t="s">
        <v>501</v>
      </c>
      <c r="H135" s="84">
        <v>2001</v>
      </c>
      <c r="I135" s="77">
        <v>235</v>
      </c>
      <c r="J135" s="57">
        <v>235</v>
      </c>
      <c r="K135" s="57">
        <v>235</v>
      </c>
      <c r="L135" s="57">
        <v>235</v>
      </c>
      <c r="M135" s="58">
        <v>235</v>
      </c>
      <c r="N135" s="58">
        <v>235</v>
      </c>
      <c r="O135" s="58">
        <v>235</v>
      </c>
      <c r="P135" s="58">
        <v>235</v>
      </c>
      <c r="Q135" s="58">
        <v>235</v>
      </c>
      <c r="R135" s="58">
        <v>235</v>
      </c>
    </row>
    <row r="136" spans="1:18">
      <c r="A136" s="26">
        <f t="shared" si="2"/>
        <v>136</v>
      </c>
      <c r="B136" s="83" t="s">
        <v>1163</v>
      </c>
      <c r="C136" s="83"/>
      <c r="D136" s="83" t="s">
        <v>202</v>
      </c>
      <c r="E136" s="83" t="s">
        <v>656</v>
      </c>
      <c r="F136" s="83" t="s">
        <v>600</v>
      </c>
      <c r="G136" s="83" t="s">
        <v>501</v>
      </c>
      <c r="H136" s="84">
        <v>2002</v>
      </c>
      <c r="I136" s="77">
        <v>252</v>
      </c>
      <c r="J136" s="57">
        <v>252</v>
      </c>
      <c r="K136" s="57">
        <v>252</v>
      </c>
      <c r="L136" s="57">
        <v>252</v>
      </c>
      <c r="M136" s="58">
        <v>252</v>
      </c>
      <c r="N136" s="58">
        <v>252</v>
      </c>
      <c r="O136" s="58">
        <v>252</v>
      </c>
      <c r="P136" s="58">
        <v>252</v>
      </c>
      <c r="Q136" s="58">
        <v>252</v>
      </c>
      <c r="R136" s="58">
        <v>252</v>
      </c>
    </row>
    <row r="137" spans="1:18">
      <c r="A137" s="26">
        <f t="shared" si="2"/>
        <v>137</v>
      </c>
      <c r="B137" s="83" t="s">
        <v>1164</v>
      </c>
      <c r="C137" s="83"/>
      <c r="D137" s="83" t="s">
        <v>203</v>
      </c>
      <c r="E137" s="83" t="s">
        <v>656</v>
      </c>
      <c r="F137" s="83" t="s">
        <v>600</v>
      </c>
      <c r="G137" s="83" t="s">
        <v>501</v>
      </c>
      <c r="H137" s="84">
        <v>2002</v>
      </c>
      <c r="I137" s="77">
        <v>252</v>
      </c>
      <c r="J137" s="57">
        <v>252</v>
      </c>
      <c r="K137" s="57">
        <v>252</v>
      </c>
      <c r="L137" s="57">
        <v>252</v>
      </c>
      <c r="M137" s="58">
        <v>252</v>
      </c>
      <c r="N137" s="58">
        <v>252</v>
      </c>
      <c r="O137" s="58">
        <v>252</v>
      </c>
      <c r="P137" s="58">
        <v>252</v>
      </c>
      <c r="Q137" s="58">
        <v>252</v>
      </c>
      <c r="R137" s="58">
        <v>252</v>
      </c>
    </row>
    <row r="138" spans="1:18">
      <c r="A138" s="26">
        <f t="shared" si="2"/>
        <v>138</v>
      </c>
      <c r="B138" s="83" t="s">
        <v>1165</v>
      </c>
      <c r="C138" s="83"/>
      <c r="D138" s="83" t="s">
        <v>214</v>
      </c>
      <c r="E138" s="83" t="s">
        <v>595</v>
      </c>
      <c r="F138" s="83" t="s">
        <v>600</v>
      </c>
      <c r="G138" s="83" t="s">
        <v>1043</v>
      </c>
      <c r="H138" s="84">
        <v>2010</v>
      </c>
      <c r="I138" s="77">
        <v>157</v>
      </c>
      <c r="J138" s="57">
        <v>157</v>
      </c>
      <c r="K138" s="57">
        <v>157</v>
      </c>
      <c r="L138" s="57">
        <v>157</v>
      </c>
      <c r="M138" s="58">
        <v>157</v>
      </c>
      <c r="N138" s="58">
        <v>157</v>
      </c>
      <c r="O138" s="58">
        <v>157</v>
      </c>
      <c r="P138" s="58">
        <v>157</v>
      </c>
      <c r="Q138" s="58">
        <v>157</v>
      </c>
      <c r="R138" s="58">
        <v>157</v>
      </c>
    </row>
    <row r="139" spans="1:18">
      <c r="A139" s="26">
        <f t="shared" si="2"/>
        <v>139</v>
      </c>
      <c r="B139" s="83" t="s">
        <v>1166</v>
      </c>
      <c r="C139" s="83"/>
      <c r="D139" s="83" t="s">
        <v>215</v>
      </c>
      <c r="E139" s="83" t="s">
        <v>595</v>
      </c>
      <c r="F139" s="83" t="s">
        <v>600</v>
      </c>
      <c r="G139" s="83" t="s">
        <v>1043</v>
      </c>
      <c r="H139" s="84">
        <v>2010</v>
      </c>
      <c r="I139" s="77">
        <v>157</v>
      </c>
      <c r="J139" s="57">
        <v>157</v>
      </c>
      <c r="K139" s="57">
        <v>157</v>
      </c>
      <c r="L139" s="57">
        <v>157</v>
      </c>
      <c r="M139" s="58">
        <v>157</v>
      </c>
      <c r="N139" s="58">
        <v>157</v>
      </c>
      <c r="O139" s="58">
        <v>157</v>
      </c>
      <c r="P139" s="58">
        <v>157</v>
      </c>
      <c r="Q139" s="58">
        <v>157</v>
      </c>
      <c r="R139" s="58">
        <v>157</v>
      </c>
    </row>
    <row r="140" spans="1:18">
      <c r="A140" s="26">
        <f t="shared" si="2"/>
        <v>140</v>
      </c>
      <c r="B140" s="83" t="s">
        <v>1167</v>
      </c>
      <c r="C140" s="83"/>
      <c r="D140" s="83" t="s">
        <v>213</v>
      </c>
      <c r="E140" s="83" t="s">
        <v>595</v>
      </c>
      <c r="F140" s="83" t="s">
        <v>600</v>
      </c>
      <c r="G140" s="83" t="s">
        <v>1043</v>
      </c>
      <c r="H140" s="84">
        <v>1972</v>
      </c>
      <c r="I140" s="77">
        <v>319</v>
      </c>
      <c r="J140" s="57">
        <v>319</v>
      </c>
      <c r="K140" s="57">
        <v>319</v>
      </c>
      <c r="L140" s="57">
        <v>319</v>
      </c>
      <c r="M140" s="58">
        <v>319</v>
      </c>
      <c r="N140" s="58">
        <v>319</v>
      </c>
      <c r="O140" s="58">
        <v>319</v>
      </c>
      <c r="P140" s="58">
        <v>319</v>
      </c>
      <c r="Q140" s="58">
        <v>319</v>
      </c>
      <c r="R140" s="58">
        <v>319</v>
      </c>
    </row>
    <row r="141" spans="1:18">
      <c r="A141" s="26">
        <f t="shared" si="2"/>
        <v>141</v>
      </c>
      <c r="B141" s="83" t="s">
        <v>1168</v>
      </c>
      <c r="C141" s="83"/>
      <c r="D141" s="83" t="s">
        <v>218</v>
      </c>
      <c r="E141" s="83" t="s">
        <v>614</v>
      </c>
      <c r="F141" s="83" t="s">
        <v>600</v>
      </c>
      <c r="G141" s="83" t="s">
        <v>504</v>
      </c>
      <c r="H141" s="84">
        <v>2001</v>
      </c>
      <c r="I141" s="77">
        <v>149</v>
      </c>
      <c r="J141" s="57">
        <v>149</v>
      </c>
      <c r="K141" s="57">
        <v>149</v>
      </c>
      <c r="L141" s="57">
        <v>149</v>
      </c>
      <c r="M141" s="58">
        <v>149</v>
      </c>
      <c r="N141" s="58">
        <v>149</v>
      </c>
      <c r="O141" s="58">
        <v>149</v>
      </c>
      <c r="P141" s="58">
        <v>149</v>
      </c>
      <c r="Q141" s="58">
        <v>149</v>
      </c>
      <c r="R141" s="58">
        <v>149</v>
      </c>
    </row>
    <row r="142" spans="1:18">
      <c r="A142" s="26">
        <f t="shared" si="2"/>
        <v>142</v>
      </c>
      <c r="B142" s="83" t="s">
        <v>1169</v>
      </c>
      <c r="C142" s="83"/>
      <c r="D142" s="83" t="s">
        <v>219</v>
      </c>
      <c r="E142" s="83" t="s">
        <v>614</v>
      </c>
      <c r="F142" s="83" t="s">
        <v>600</v>
      </c>
      <c r="G142" s="83" t="s">
        <v>504</v>
      </c>
      <c r="H142" s="84">
        <v>2001</v>
      </c>
      <c r="I142" s="77">
        <v>143</v>
      </c>
      <c r="J142" s="57">
        <v>143</v>
      </c>
      <c r="K142" s="57">
        <v>143</v>
      </c>
      <c r="L142" s="57">
        <v>143</v>
      </c>
      <c r="M142" s="58">
        <v>143</v>
      </c>
      <c r="N142" s="58">
        <v>143</v>
      </c>
      <c r="O142" s="58">
        <v>143</v>
      </c>
      <c r="P142" s="58">
        <v>143</v>
      </c>
      <c r="Q142" s="58">
        <v>143</v>
      </c>
      <c r="R142" s="58">
        <v>143</v>
      </c>
    </row>
    <row r="143" spans="1:18">
      <c r="A143" s="26">
        <f t="shared" si="2"/>
        <v>143</v>
      </c>
      <c r="B143" s="83" t="s">
        <v>1170</v>
      </c>
      <c r="C143" s="83"/>
      <c r="D143" s="83" t="s">
        <v>220</v>
      </c>
      <c r="E143" s="83" t="s">
        <v>614</v>
      </c>
      <c r="F143" s="83" t="s">
        <v>600</v>
      </c>
      <c r="G143" s="83" t="s">
        <v>504</v>
      </c>
      <c r="H143" s="84">
        <v>2001</v>
      </c>
      <c r="I143" s="77">
        <v>145.30000000000001</v>
      </c>
      <c r="J143" s="57">
        <v>145.30000000000001</v>
      </c>
      <c r="K143" s="57">
        <v>145.30000000000001</v>
      </c>
      <c r="L143" s="57">
        <v>145.30000000000001</v>
      </c>
      <c r="M143" s="58">
        <v>145.30000000000001</v>
      </c>
      <c r="N143" s="58">
        <v>145.30000000000001</v>
      </c>
      <c r="O143" s="58">
        <v>145.30000000000001</v>
      </c>
      <c r="P143" s="58">
        <v>145.30000000000001</v>
      </c>
      <c r="Q143" s="58">
        <v>145.30000000000001</v>
      </c>
      <c r="R143" s="58">
        <v>145.30000000000001</v>
      </c>
    </row>
    <row r="144" spans="1:18">
      <c r="A144" s="26">
        <f t="shared" si="2"/>
        <v>144</v>
      </c>
      <c r="B144" s="83" t="s">
        <v>1171</v>
      </c>
      <c r="C144" s="83"/>
      <c r="D144" s="83" t="s">
        <v>221</v>
      </c>
      <c r="E144" s="83" t="s">
        <v>614</v>
      </c>
      <c r="F144" s="83" t="s">
        <v>600</v>
      </c>
      <c r="G144" s="83" t="s">
        <v>504</v>
      </c>
      <c r="H144" s="84">
        <v>2001</v>
      </c>
      <c r="I144" s="77">
        <v>143.69999999999999</v>
      </c>
      <c r="J144" s="57">
        <v>143.69999999999999</v>
      </c>
      <c r="K144" s="57">
        <v>143.69999999999999</v>
      </c>
      <c r="L144" s="57">
        <v>143.69999999999999</v>
      </c>
      <c r="M144" s="58">
        <v>143.69999999999999</v>
      </c>
      <c r="N144" s="58">
        <v>143.69999999999999</v>
      </c>
      <c r="O144" s="58">
        <v>143.69999999999999</v>
      </c>
      <c r="P144" s="58">
        <v>143.69999999999999</v>
      </c>
      <c r="Q144" s="58">
        <v>143.69999999999999</v>
      </c>
      <c r="R144" s="58">
        <v>143.69999999999999</v>
      </c>
    </row>
    <row r="145" spans="1:18">
      <c r="A145" s="26">
        <f t="shared" si="2"/>
        <v>145</v>
      </c>
      <c r="B145" s="83" t="s">
        <v>1172</v>
      </c>
      <c r="C145" s="83"/>
      <c r="D145" s="83" t="s">
        <v>222</v>
      </c>
      <c r="E145" s="83" t="s">
        <v>614</v>
      </c>
      <c r="F145" s="83" t="s">
        <v>600</v>
      </c>
      <c r="G145" s="83" t="s">
        <v>504</v>
      </c>
      <c r="H145" s="84">
        <v>2001</v>
      </c>
      <c r="I145" s="77">
        <v>204.9</v>
      </c>
      <c r="J145" s="57">
        <v>204.9</v>
      </c>
      <c r="K145" s="57">
        <v>204.9</v>
      </c>
      <c r="L145" s="57">
        <v>204.9</v>
      </c>
      <c r="M145" s="58">
        <v>204.9</v>
      </c>
      <c r="N145" s="58">
        <v>204.9</v>
      </c>
      <c r="O145" s="58">
        <v>204.9</v>
      </c>
      <c r="P145" s="58">
        <v>204.9</v>
      </c>
      <c r="Q145" s="58">
        <v>204.9</v>
      </c>
      <c r="R145" s="58">
        <v>204.9</v>
      </c>
    </row>
    <row r="146" spans="1:18">
      <c r="A146" s="26">
        <f t="shared" si="2"/>
        <v>146</v>
      </c>
      <c r="B146" s="83" t="s">
        <v>1173</v>
      </c>
      <c r="C146" s="83"/>
      <c r="D146" s="83" t="s">
        <v>223</v>
      </c>
      <c r="E146" s="83" t="s">
        <v>614</v>
      </c>
      <c r="F146" s="83" t="s">
        <v>600</v>
      </c>
      <c r="G146" s="83" t="s">
        <v>504</v>
      </c>
      <c r="H146" s="84">
        <v>2001</v>
      </c>
      <c r="I146" s="77">
        <v>204.9</v>
      </c>
      <c r="J146" s="57">
        <v>204.9</v>
      </c>
      <c r="K146" s="57">
        <v>204.9</v>
      </c>
      <c r="L146" s="57">
        <v>204.9</v>
      </c>
      <c r="M146" s="58">
        <v>204.9</v>
      </c>
      <c r="N146" s="58">
        <v>204.9</v>
      </c>
      <c r="O146" s="58">
        <v>204.9</v>
      </c>
      <c r="P146" s="58">
        <v>204.9</v>
      </c>
      <c r="Q146" s="58">
        <v>204.9</v>
      </c>
      <c r="R146" s="58">
        <v>204.9</v>
      </c>
    </row>
    <row r="147" spans="1:18">
      <c r="A147" s="26">
        <f t="shared" si="2"/>
        <v>147</v>
      </c>
      <c r="B147" s="83" t="s">
        <v>1174</v>
      </c>
      <c r="C147" s="83"/>
      <c r="D147" s="83" t="s">
        <v>505</v>
      </c>
      <c r="E147" s="83" t="s">
        <v>666</v>
      </c>
      <c r="F147" s="83" t="s">
        <v>600</v>
      </c>
      <c r="G147" s="83" t="s">
        <v>501</v>
      </c>
      <c r="H147" s="84">
        <v>2014</v>
      </c>
      <c r="I147" s="77">
        <v>196</v>
      </c>
      <c r="J147" s="57">
        <v>196</v>
      </c>
      <c r="K147" s="57">
        <v>196</v>
      </c>
      <c r="L147" s="57">
        <v>196</v>
      </c>
      <c r="M147" s="58">
        <v>196</v>
      </c>
      <c r="N147" s="58">
        <v>196</v>
      </c>
      <c r="O147" s="58">
        <v>196</v>
      </c>
      <c r="P147" s="58">
        <v>196</v>
      </c>
      <c r="Q147" s="58">
        <v>196</v>
      </c>
      <c r="R147" s="58">
        <v>196</v>
      </c>
    </row>
    <row r="148" spans="1:18">
      <c r="A148" s="26">
        <f t="shared" si="2"/>
        <v>148</v>
      </c>
      <c r="B148" s="83" t="s">
        <v>1175</v>
      </c>
      <c r="C148" s="83"/>
      <c r="D148" s="83" t="s">
        <v>506</v>
      </c>
      <c r="E148" s="83" t="s">
        <v>666</v>
      </c>
      <c r="F148" s="83" t="s">
        <v>600</v>
      </c>
      <c r="G148" s="83" t="s">
        <v>501</v>
      </c>
      <c r="H148" s="84">
        <v>2014</v>
      </c>
      <c r="I148" s="77">
        <v>195</v>
      </c>
      <c r="J148" s="57">
        <v>195</v>
      </c>
      <c r="K148" s="57">
        <v>195</v>
      </c>
      <c r="L148" s="57">
        <v>195</v>
      </c>
      <c r="M148" s="58">
        <v>195</v>
      </c>
      <c r="N148" s="58">
        <v>195</v>
      </c>
      <c r="O148" s="58">
        <v>195</v>
      </c>
      <c r="P148" s="58">
        <v>195</v>
      </c>
      <c r="Q148" s="58">
        <v>195</v>
      </c>
      <c r="R148" s="58">
        <v>195</v>
      </c>
    </row>
    <row r="149" spans="1:18">
      <c r="A149" s="26">
        <f t="shared" si="2"/>
        <v>149</v>
      </c>
      <c r="B149" s="83" t="s">
        <v>1176</v>
      </c>
      <c r="C149" s="83"/>
      <c r="D149" s="83" t="s">
        <v>507</v>
      </c>
      <c r="E149" s="83" t="s">
        <v>666</v>
      </c>
      <c r="F149" s="83" t="s">
        <v>600</v>
      </c>
      <c r="G149" s="83" t="s">
        <v>501</v>
      </c>
      <c r="H149" s="84">
        <v>2014</v>
      </c>
      <c r="I149" s="77">
        <v>326</v>
      </c>
      <c r="J149" s="57">
        <v>326</v>
      </c>
      <c r="K149" s="57">
        <v>326</v>
      </c>
      <c r="L149" s="57">
        <v>326</v>
      </c>
      <c r="M149" s="58">
        <v>326</v>
      </c>
      <c r="N149" s="58">
        <v>326</v>
      </c>
      <c r="O149" s="58">
        <v>326</v>
      </c>
      <c r="P149" s="58">
        <v>326</v>
      </c>
      <c r="Q149" s="58">
        <v>326</v>
      </c>
      <c r="R149" s="58">
        <v>326</v>
      </c>
    </row>
    <row r="150" spans="1:18">
      <c r="A150" s="26">
        <f t="shared" si="2"/>
        <v>150</v>
      </c>
      <c r="B150" s="83" t="s">
        <v>1177</v>
      </c>
      <c r="C150" s="83"/>
      <c r="D150" s="83" t="s">
        <v>509</v>
      </c>
      <c r="E150" s="83" t="s">
        <v>599</v>
      </c>
      <c r="F150" s="83" t="s">
        <v>600</v>
      </c>
      <c r="G150" s="83" t="s">
        <v>501</v>
      </c>
      <c r="H150" s="84">
        <v>2014</v>
      </c>
      <c r="I150" s="77">
        <v>195</v>
      </c>
      <c r="J150" s="57">
        <v>195</v>
      </c>
      <c r="K150" s="57">
        <v>195</v>
      </c>
      <c r="L150" s="57">
        <v>195</v>
      </c>
      <c r="M150" s="58">
        <v>195</v>
      </c>
      <c r="N150" s="58">
        <v>195</v>
      </c>
      <c r="O150" s="58">
        <v>195</v>
      </c>
      <c r="P150" s="58">
        <v>195</v>
      </c>
      <c r="Q150" s="58">
        <v>195</v>
      </c>
      <c r="R150" s="58">
        <v>195</v>
      </c>
    </row>
    <row r="151" spans="1:18">
      <c r="A151" s="26">
        <f t="shared" si="2"/>
        <v>151</v>
      </c>
      <c r="B151" s="83" t="s">
        <v>1178</v>
      </c>
      <c r="C151" s="83"/>
      <c r="D151" s="83" t="s">
        <v>510</v>
      </c>
      <c r="E151" s="83" t="s">
        <v>599</v>
      </c>
      <c r="F151" s="83" t="s">
        <v>600</v>
      </c>
      <c r="G151" s="83" t="s">
        <v>501</v>
      </c>
      <c r="H151" s="84">
        <v>2014</v>
      </c>
      <c r="I151" s="77">
        <v>195</v>
      </c>
      <c r="J151" s="57">
        <v>195</v>
      </c>
      <c r="K151" s="57">
        <v>195</v>
      </c>
      <c r="L151" s="57">
        <v>195</v>
      </c>
      <c r="M151" s="58">
        <v>195</v>
      </c>
      <c r="N151" s="58">
        <v>195</v>
      </c>
      <c r="O151" s="58">
        <v>195</v>
      </c>
      <c r="P151" s="58">
        <v>195</v>
      </c>
      <c r="Q151" s="58">
        <v>195</v>
      </c>
      <c r="R151" s="58">
        <v>195</v>
      </c>
    </row>
    <row r="152" spans="1:18">
      <c r="A152" s="26">
        <f t="shared" si="2"/>
        <v>152</v>
      </c>
      <c r="B152" s="83" t="s">
        <v>1179</v>
      </c>
      <c r="C152" s="83"/>
      <c r="D152" s="83" t="s">
        <v>511</v>
      </c>
      <c r="E152" s="83" t="s">
        <v>599</v>
      </c>
      <c r="F152" s="83" t="s">
        <v>600</v>
      </c>
      <c r="G152" s="83" t="s">
        <v>501</v>
      </c>
      <c r="H152" s="84">
        <v>2014</v>
      </c>
      <c r="I152" s="77">
        <v>312</v>
      </c>
      <c r="J152" s="57">
        <v>312</v>
      </c>
      <c r="K152" s="57">
        <v>312</v>
      </c>
      <c r="L152" s="57">
        <v>312</v>
      </c>
      <c r="M152" s="58">
        <v>312</v>
      </c>
      <c r="N152" s="58">
        <v>312</v>
      </c>
      <c r="O152" s="58">
        <v>312</v>
      </c>
      <c r="P152" s="58">
        <v>312</v>
      </c>
      <c r="Q152" s="58">
        <v>312</v>
      </c>
      <c r="R152" s="58">
        <v>312</v>
      </c>
    </row>
    <row r="153" spans="1:18">
      <c r="A153" s="26">
        <f t="shared" si="2"/>
        <v>153</v>
      </c>
      <c r="B153" s="83" t="s">
        <v>1180</v>
      </c>
      <c r="C153" s="83"/>
      <c r="D153" s="83" t="s">
        <v>985</v>
      </c>
      <c r="E153" s="83" t="s">
        <v>599</v>
      </c>
      <c r="F153" s="83" t="s">
        <v>600</v>
      </c>
      <c r="G153" s="83" t="s">
        <v>501</v>
      </c>
      <c r="H153" s="84">
        <v>2015</v>
      </c>
      <c r="I153" s="77">
        <v>191.2</v>
      </c>
      <c r="J153" s="57">
        <v>191.2</v>
      </c>
      <c r="K153" s="57">
        <v>191.2</v>
      </c>
      <c r="L153" s="57">
        <v>191.2</v>
      </c>
      <c r="M153" s="58">
        <v>191.2</v>
      </c>
      <c r="N153" s="58">
        <v>191.2</v>
      </c>
      <c r="O153" s="58">
        <v>191.2</v>
      </c>
      <c r="P153" s="58">
        <v>191.2</v>
      </c>
      <c r="Q153" s="58">
        <v>191.2</v>
      </c>
      <c r="R153" s="58">
        <v>191.2</v>
      </c>
    </row>
    <row r="154" spans="1:18">
      <c r="A154" s="26">
        <f t="shared" si="2"/>
        <v>154</v>
      </c>
      <c r="B154" s="83" t="s">
        <v>1181</v>
      </c>
      <c r="C154" s="83"/>
      <c r="D154" s="83" t="s">
        <v>986</v>
      </c>
      <c r="E154" s="83" t="s">
        <v>599</v>
      </c>
      <c r="F154" s="83" t="s">
        <v>600</v>
      </c>
      <c r="G154" s="83" t="s">
        <v>501</v>
      </c>
      <c r="H154" s="84">
        <v>2015</v>
      </c>
      <c r="I154" s="77">
        <v>191.2</v>
      </c>
      <c r="J154" s="57">
        <v>191.2</v>
      </c>
      <c r="K154" s="57">
        <v>191.2</v>
      </c>
      <c r="L154" s="57">
        <v>191.2</v>
      </c>
      <c r="M154" s="58">
        <v>191.2</v>
      </c>
      <c r="N154" s="58">
        <v>191.2</v>
      </c>
      <c r="O154" s="58">
        <v>191.2</v>
      </c>
      <c r="P154" s="58">
        <v>191.2</v>
      </c>
      <c r="Q154" s="58">
        <v>191.2</v>
      </c>
      <c r="R154" s="58">
        <v>191.2</v>
      </c>
    </row>
    <row r="155" spans="1:18">
      <c r="A155" s="26">
        <f t="shared" si="2"/>
        <v>155</v>
      </c>
      <c r="B155" s="83" t="s">
        <v>1182</v>
      </c>
      <c r="C155" s="83"/>
      <c r="D155" s="83" t="s">
        <v>987</v>
      </c>
      <c r="E155" s="83" t="s">
        <v>599</v>
      </c>
      <c r="F155" s="83" t="s">
        <v>600</v>
      </c>
      <c r="G155" s="83" t="s">
        <v>501</v>
      </c>
      <c r="H155" s="84">
        <v>2015</v>
      </c>
      <c r="I155" s="77">
        <v>334.7</v>
      </c>
      <c r="J155" s="57">
        <v>334.7</v>
      </c>
      <c r="K155" s="57">
        <v>334.7</v>
      </c>
      <c r="L155" s="57">
        <v>334.7</v>
      </c>
      <c r="M155" s="58">
        <v>334.7</v>
      </c>
      <c r="N155" s="58">
        <v>334.7</v>
      </c>
      <c r="O155" s="58">
        <v>334.7</v>
      </c>
      <c r="P155" s="58">
        <v>334.7</v>
      </c>
      <c r="Q155" s="58">
        <v>334.7</v>
      </c>
      <c r="R155" s="58">
        <v>334.7</v>
      </c>
    </row>
    <row r="156" spans="1:18">
      <c r="A156" s="26">
        <f t="shared" si="2"/>
        <v>156</v>
      </c>
      <c r="B156" s="83" t="s">
        <v>745</v>
      </c>
      <c r="C156" s="83"/>
      <c r="D156" s="83" t="s">
        <v>225</v>
      </c>
      <c r="E156" s="83" t="s">
        <v>678</v>
      </c>
      <c r="F156" s="83" t="s">
        <v>600</v>
      </c>
      <c r="G156" s="83" t="s">
        <v>501</v>
      </c>
      <c r="H156" s="84">
        <v>1989</v>
      </c>
      <c r="I156" s="77">
        <v>76</v>
      </c>
      <c r="J156" s="57">
        <v>76</v>
      </c>
      <c r="K156" s="57">
        <v>76</v>
      </c>
      <c r="L156" s="57">
        <v>76</v>
      </c>
      <c r="M156" s="58">
        <v>76</v>
      </c>
      <c r="N156" s="58">
        <v>76</v>
      </c>
      <c r="O156" s="58">
        <v>76</v>
      </c>
      <c r="P156" s="58">
        <v>76</v>
      </c>
      <c r="Q156" s="58">
        <v>76</v>
      </c>
      <c r="R156" s="58">
        <v>76</v>
      </c>
    </row>
    <row r="157" spans="1:18">
      <c r="A157" s="26">
        <f t="shared" si="2"/>
        <v>157</v>
      </c>
      <c r="B157" s="83" t="s">
        <v>746</v>
      </c>
      <c r="C157" s="83"/>
      <c r="D157" s="83" t="s">
        <v>226</v>
      </c>
      <c r="E157" s="83" t="s">
        <v>678</v>
      </c>
      <c r="F157" s="83" t="s">
        <v>600</v>
      </c>
      <c r="G157" s="83" t="s">
        <v>501</v>
      </c>
      <c r="H157" s="84">
        <v>1989</v>
      </c>
      <c r="I157" s="77">
        <v>76</v>
      </c>
      <c r="J157" s="57">
        <v>76</v>
      </c>
      <c r="K157" s="57">
        <v>76</v>
      </c>
      <c r="L157" s="57">
        <v>76</v>
      </c>
      <c r="M157" s="58">
        <v>76</v>
      </c>
      <c r="N157" s="58">
        <v>76</v>
      </c>
      <c r="O157" s="58">
        <v>76</v>
      </c>
      <c r="P157" s="58">
        <v>76</v>
      </c>
      <c r="Q157" s="58">
        <v>76</v>
      </c>
      <c r="R157" s="58">
        <v>76</v>
      </c>
    </row>
    <row r="158" spans="1:18">
      <c r="A158" s="26">
        <f t="shared" si="2"/>
        <v>158</v>
      </c>
      <c r="B158" s="83" t="s">
        <v>747</v>
      </c>
      <c r="C158" s="83"/>
      <c r="D158" s="83" t="s">
        <v>227</v>
      </c>
      <c r="E158" s="83" t="s">
        <v>678</v>
      </c>
      <c r="F158" s="83" t="s">
        <v>600</v>
      </c>
      <c r="G158" s="83" t="s">
        <v>501</v>
      </c>
      <c r="H158" s="84">
        <v>1990</v>
      </c>
      <c r="I158" s="77">
        <v>87</v>
      </c>
      <c r="J158" s="57">
        <v>87</v>
      </c>
      <c r="K158" s="57">
        <v>87</v>
      </c>
      <c r="L158" s="57">
        <v>87</v>
      </c>
      <c r="M158" s="58">
        <v>87</v>
      </c>
      <c r="N158" s="58">
        <v>87</v>
      </c>
      <c r="O158" s="58">
        <v>87</v>
      </c>
      <c r="P158" s="58">
        <v>87</v>
      </c>
      <c r="Q158" s="58">
        <v>87</v>
      </c>
      <c r="R158" s="58">
        <v>87</v>
      </c>
    </row>
    <row r="159" spans="1:18">
      <c r="A159" s="26">
        <f t="shared" si="2"/>
        <v>159</v>
      </c>
      <c r="B159" s="83" t="s">
        <v>1183</v>
      </c>
      <c r="C159" s="83"/>
      <c r="D159" s="83" t="s">
        <v>435</v>
      </c>
      <c r="E159" s="83" t="s">
        <v>632</v>
      </c>
      <c r="F159" s="83" t="s">
        <v>600</v>
      </c>
      <c r="G159" s="83" t="s">
        <v>502</v>
      </c>
      <c r="H159" s="84">
        <v>2000</v>
      </c>
      <c r="I159" s="77">
        <v>164</v>
      </c>
      <c r="J159" s="57">
        <v>164</v>
      </c>
      <c r="K159" s="57">
        <v>164</v>
      </c>
      <c r="L159" s="57">
        <v>164</v>
      </c>
      <c r="M159" s="58">
        <v>164</v>
      </c>
      <c r="N159" s="58">
        <v>164</v>
      </c>
      <c r="O159" s="58">
        <v>164</v>
      </c>
      <c r="P159" s="58">
        <v>164</v>
      </c>
      <c r="Q159" s="58">
        <v>164</v>
      </c>
      <c r="R159" s="58">
        <v>164</v>
      </c>
    </row>
    <row r="160" spans="1:18">
      <c r="A160" s="26">
        <f t="shared" si="2"/>
        <v>160</v>
      </c>
      <c r="B160" s="83" t="s">
        <v>1184</v>
      </c>
      <c r="C160" s="83"/>
      <c r="D160" s="83" t="s">
        <v>436</v>
      </c>
      <c r="E160" s="83" t="s">
        <v>632</v>
      </c>
      <c r="F160" s="83" t="s">
        <v>600</v>
      </c>
      <c r="G160" s="83" t="s">
        <v>502</v>
      </c>
      <c r="H160" s="84">
        <v>2000</v>
      </c>
      <c r="I160" s="77">
        <v>164</v>
      </c>
      <c r="J160" s="57">
        <v>164</v>
      </c>
      <c r="K160" s="57">
        <v>164</v>
      </c>
      <c r="L160" s="57">
        <v>164</v>
      </c>
      <c r="M160" s="58">
        <v>164</v>
      </c>
      <c r="N160" s="58">
        <v>164</v>
      </c>
      <c r="O160" s="58">
        <v>164</v>
      </c>
      <c r="P160" s="58">
        <v>164</v>
      </c>
      <c r="Q160" s="58">
        <v>164</v>
      </c>
      <c r="R160" s="58">
        <v>164</v>
      </c>
    </row>
    <row r="161" spans="1:18">
      <c r="A161" s="26">
        <f t="shared" si="2"/>
        <v>161</v>
      </c>
      <c r="B161" s="83" t="s">
        <v>1185</v>
      </c>
      <c r="C161" s="83"/>
      <c r="D161" s="83" t="s">
        <v>437</v>
      </c>
      <c r="E161" s="83" t="s">
        <v>632</v>
      </c>
      <c r="F161" s="83" t="s">
        <v>600</v>
      </c>
      <c r="G161" s="83" t="s">
        <v>502</v>
      </c>
      <c r="H161" s="84">
        <v>2000</v>
      </c>
      <c r="I161" s="77">
        <v>167</v>
      </c>
      <c r="J161" s="57">
        <v>167</v>
      </c>
      <c r="K161" s="57">
        <v>167</v>
      </c>
      <c r="L161" s="57">
        <v>167</v>
      </c>
      <c r="M161" s="58">
        <v>167</v>
      </c>
      <c r="N161" s="58">
        <v>167</v>
      </c>
      <c r="O161" s="58">
        <v>167</v>
      </c>
      <c r="P161" s="58">
        <v>167</v>
      </c>
      <c r="Q161" s="58">
        <v>167</v>
      </c>
      <c r="R161" s="58">
        <v>167</v>
      </c>
    </row>
    <row r="162" spans="1:18">
      <c r="A162" s="26">
        <f t="shared" si="2"/>
        <v>162</v>
      </c>
      <c r="B162" s="83" t="s">
        <v>748</v>
      </c>
      <c r="C162" s="83"/>
      <c r="D162" s="83" t="s">
        <v>239</v>
      </c>
      <c r="E162" s="83" t="s">
        <v>614</v>
      </c>
      <c r="F162" s="83" t="s">
        <v>600</v>
      </c>
      <c r="G162" s="83" t="s">
        <v>504</v>
      </c>
      <c r="H162" s="84">
        <v>2007</v>
      </c>
      <c r="I162" s="77">
        <v>74</v>
      </c>
      <c r="J162" s="57">
        <v>74</v>
      </c>
      <c r="K162" s="57">
        <v>74</v>
      </c>
      <c r="L162" s="57">
        <v>74</v>
      </c>
      <c r="M162" s="58">
        <v>74</v>
      </c>
      <c r="N162" s="58">
        <v>74</v>
      </c>
      <c r="O162" s="58">
        <v>74</v>
      </c>
      <c r="P162" s="58">
        <v>74</v>
      </c>
      <c r="Q162" s="58">
        <v>74</v>
      </c>
      <c r="R162" s="58">
        <v>74</v>
      </c>
    </row>
    <row r="163" spans="1:18">
      <c r="A163" s="26">
        <f t="shared" si="2"/>
        <v>163</v>
      </c>
      <c r="B163" s="83" t="s">
        <v>749</v>
      </c>
      <c r="C163" s="83"/>
      <c r="D163" s="83" t="s">
        <v>235</v>
      </c>
      <c r="E163" s="83" t="s">
        <v>614</v>
      </c>
      <c r="F163" s="83" t="s">
        <v>600</v>
      </c>
      <c r="G163" s="83" t="s">
        <v>504</v>
      </c>
      <c r="H163" s="84">
        <v>2007</v>
      </c>
      <c r="I163" s="77">
        <v>74</v>
      </c>
      <c r="J163" s="57">
        <v>74</v>
      </c>
      <c r="K163" s="57">
        <v>74</v>
      </c>
      <c r="L163" s="57">
        <v>74</v>
      </c>
      <c r="M163" s="58">
        <v>74</v>
      </c>
      <c r="N163" s="58">
        <v>74</v>
      </c>
      <c r="O163" s="58">
        <v>74</v>
      </c>
      <c r="P163" s="58">
        <v>74</v>
      </c>
      <c r="Q163" s="58">
        <v>74</v>
      </c>
      <c r="R163" s="58">
        <v>74</v>
      </c>
    </row>
    <row r="164" spans="1:18">
      <c r="A164" s="26">
        <f t="shared" si="2"/>
        <v>164</v>
      </c>
      <c r="B164" s="83" t="s">
        <v>752</v>
      </c>
      <c r="C164" s="83"/>
      <c r="D164" s="83" t="s">
        <v>237</v>
      </c>
      <c r="E164" s="83" t="s">
        <v>614</v>
      </c>
      <c r="F164" s="83" t="s">
        <v>600</v>
      </c>
      <c r="G164" s="83" t="s">
        <v>504</v>
      </c>
      <c r="H164" s="84">
        <v>2007</v>
      </c>
      <c r="I164" s="77">
        <v>98</v>
      </c>
      <c r="J164" s="57">
        <v>98</v>
      </c>
      <c r="K164" s="57">
        <v>98</v>
      </c>
      <c r="L164" s="57">
        <v>98</v>
      </c>
      <c r="M164" s="58">
        <v>98</v>
      </c>
      <c r="N164" s="58">
        <v>98</v>
      </c>
      <c r="O164" s="58">
        <v>98</v>
      </c>
      <c r="P164" s="58">
        <v>98</v>
      </c>
      <c r="Q164" s="58">
        <v>98</v>
      </c>
      <c r="R164" s="58">
        <v>98</v>
      </c>
    </row>
    <row r="165" spans="1:18">
      <c r="A165" s="26">
        <f t="shared" si="2"/>
        <v>165</v>
      </c>
      <c r="B165" s="83" t="s">
        <v>750</v>
      </c>
      <c r="C165" s="83"/>
      <c r="D165" s="83" t="s">
        <v>236</v>
      </c>
      <c r="E165" s="83" t="s">
        <v>614</v>
      </c>
      <c r="F165" s="83" t="s">
        <v>600</v>
      </c>
      <c r="G165" s="83" t="s">
        <v>504</v>
      </c>
      <c r="H165" s="84">
        <v>2008</v>
      </c>
      <c r="I165" s="77">
        <v>72</v>
      </c>
      <c r="J165" s="57">
        <v>72</v>
      </c>
      <c r="K165" s="57">
        <v>72</v>
      </c>
      <c r="L165" s="57">
        <v>72</v>
      </c>
      <c r="M165" s="58">
        <v>72</v>
      </c>
      <c r="N165" s="58">
        <v>72</v>
      </c>
      <c r="O165" s="58">
        <v>72</v>
      </c>
      <c r="P165" s="58">
        <v>72</v>
      </c>
      <c r="Q165" s="58">
        <v>72</v>
      </c>
      <c r="R165" s="58">
        <v>72</v>
      </c>
    </row>
    <row r="166" spans="1:18">
      <c r="A166" s="26">
        <f t="shared" si="2"/>
        <v>166</v>
      </c>
      <c r="B166" s="83" t="s">
        <v>751</v>
      </c>
      <c r="C166" s="83"/>
      <c r="D166" s="83" t="s">
        <v>240</v>
      </c>
      <c r="E166" s="83" t="s">
        <v>614</v>
      </c>
      <c r="F166" s="83" t="s">
        <v>600</v>
      </c>
      <c r="G166" s="83" t="s">
        <v>504</v>
      </c>
      <c r="H166" s="84">
        <v>2008</v>
      </c>
      <c r="I166" s="77">
        <v>72</v>
      </c>
      <c r="J166" s="57">
        <v>72</v>
      </c>
      <c r="K166" s="57">
        <v>72</v>
      </c>
      <c r="L166" s="57">
        <v>72</v>
      </c>
      <c r="M166" s="58">
        <v>72</v>
      </c>
      <c r="N166" s="58">
        <v>72</v>
      </c>
      <c r="O166" s="58">
        <v>72</v>
      </c>
      <c r="P166" s="58">
        <v>72</v>
      </c>
      <c r="Q166" s="58">
        <v>72</v>
      </c>
      <c r="R166" s="58">
        <v>72</v>
      </c>
    </row>
    <row r="167" spans="1:18">
      <c r="A167" s="26">
        <f t="shared" si="2"/>
        <v>167</v>
      </c>
      <c r="B167" s="83" t="s">
        <v>753</v>
      </c>
      <c r="C167" s="83"/>
      <c r="D167" s="83" t="s">
        <v>238</v>
      </c>
      <c r="E167" s="83" t="s">
        <v>614</v>
      </c>
      <c r="F167" s="83" t="s">
        <v>600</v>
      </c>
      <c r="G167" s="83" t="s">
        <v>504</v>
      </c>
      <c r="H167" s="84">
        <v>2008</v>
      </c>
      <c r="I167" s="77">
        <v>98</v>
      </c>
      <c r="J167" s="57">
        <v>98</v>
      </c>
      <c r="K167" s="57">
        <v>98</v>
      </c>
      <c r="L167" s="57">
        <v>98</v>
      </c>
      <c r="M167" s="58">
        <v>98</v>
      </c>
      <c r="N167" s="58">
        <v>98</v>
      </c>
      <c r="O167" s="58">
        <v>98</v>
      </c>
      <c r="P167" s="58">
        <v>98</v>
      </c>
      <c r="Q167" s="58">
        <v>98</v>
      </c>
      <c r="R167" s="58">
        <v>98</v>
      </c>
    </row>
    <row r="168" spans="1:18">
      <c r="A168" s="26">
        <f t="shared" si="2"/>
        <v>168</v>
      </c>
      <c r="B168" s="83" t="s">
        <v>1786</v>
      </c>
      <c r="C168" s="26"/>
      <c r="D168" s="83"/>
      <c r="E168" s="83" t="s">
        <v>1777</v>
      </c>
      <c r="F168" s="83" t="s">
        <v>600</v>
      </c>
      <c r="G168" s="83" t="s">
        <v>610</v>
      </c>
      <c r="H168" s="84">
        <v>2000</v>
      </c>
      <c r="I168" s="77">
        <v>0</v>
      </c>
      <c r="J168" s="77">
        <v>0</v>
      </c>
      <c r="K168" s="77">
        <v>58</v>
      </c>
      <c r="L168" s="77">
        <v>58</v>
      </c>
      <c r="M168" s="77">
        <v>58</v>
      </c>
      <c r="N168" s="77">
        <v>58</v>
      </c>
      <c r="O168" s="77">
        <v>58</v>
      </c>
      <c r="P168" s="77">
        <v>58</v>
      </c>
      <c r="Q168" s="77">
        <v>58</v>
      </c>
      <c r="R168" s="77">
        <v>58</v>
      </c>
    </row>
    <row r="169" spans="1:18">
      <c r="A169" s="26">
        <f t="shared" si="2"/>
        <v>169</v>
      </c>
      <c r="B169" s="83" t="s">
        <v>1186</v>
      </c>
      <c r="C169" s="83"/>
      <c r="D169" s="83" t="s">
        <v>256</v>
      </c>
      <c r="E169" s="83" t="s">
        <v>668</v>
      </c>
      <c r="F169" s="83" t="s">
        <v>600</v>
      </c>
      <c r="G169" s="83" t="s">
        <v>503</v>
      </c>
      <c r="H169" s="84">
        <v>2002</v>
      </c>
      <c r="I169" s="77">
        <v>154</v>
      </c>
      <c r="J169" s="57">
        <v>154</v>
      </c>
      <c r="K169" s="57">
        <v>154</v>
      </c>
      <c r="L169" s="57">
        <v>154</v>
      </c>
      <c r="M169" s="58">
        <v>154</v>
      </c>
      <c r="N169" s="58">
        <v>154</v>
      </c>
      <c r="O169" s="58">
        <v>154</v>
      </c>
      <c r="P169" s="58">
        <v>154</v>
      </c>
      <c r="Q169" s="58">
        <v>154</v>
      </c>
      <c r="R169" s="58">
        <v>154</v>
      </c>
    </row>
    <row r="170" spans="1:18">
      <c r="A170" s="26">
        <f t="shared" si="2"/>
        <v>170</v>
      </c>
      <c r="B170" s="83" t="s">
        <v>1187</v>
      </c>
      <c r="C170" s="83"/>
      <c r="D170" s="83" t="s">
        <v>257</v>
      </c>
      <c r="E170" s="83" t="s">
        <v>668</v>
      </c>
      <c r="F170" s="83" t="s">
        <v>600</v>
      </c>
      <c r="G170" s="83" t="s">
        <v>503</v>
      </c>
      <c r="H170" s="84">
        <v>2002</v>
      </c>
      <c r="I170" s="77">
        <v>154</v>
      </c>
      <c r="J170" s="57">
        <v>154</v>
      </c>
      <c r="K170" s="57">
        <v>154</v>
      </c>
      <c r="L170" s="57">
        <v>154</v>
      </c>
      <c r="M170" s="58">
        <v>154</v>
      </c>
      <c r="N170" s="58">
        <v>154</v>
      </c>
      <c r="O170" s="58">
        <v>154</v>
      </c>
      <c r="P170" s="58">
        <v>154</v>
      </c>
      <c r="Q170" s="58">
        <v>154</v>
      </c>
      <c r="R170" s="58">
        <v>154</v>
      </c>
    </row>
    <row r="171" spans="1:18">
      <c r="A171" s="26">
        <f t="shared" si="2"/>
        <v>171</v>
      </c>
      <c r="B171" s="83" t="s">
        <v>1188</v>
      </c>
      <c r="C171" s="83"/>
      <c r="D171" s="83" t="s">
        <v>258</v>
      </c>
      <c r="E171" s="83" t="s">
        <v>668</v>
      </c>
      <c r="F171" s="83" t="s">
        <v>600</v>
      </c>
      <c r="G171" s="83" t="s">
        <v>503</v>
      </c>
      <c r="H171" s="84">
        <v>2002</v>
      </c>
      <c r="I171" s="77">
        <v>154</v>
      </c>
      <c r="J171" s="57">
        <v>154</v>
      </c>
      <c r="K171" s="57">
        <v>154</v>
      </c>
      <c r="L171" s="57">
        <v>154</v>
      </c>
      <c r="M171" s="58">
        <v>154</v>
      </c>
      <c r="N171" s="58">
        <v>154</v>
      </c>
      <c r="O171" s="58">
        <v>154</v>
      </c>
      <c r="P171" s="58">
        <v>154</v>
      </c>
      <c r="Q171" s="58">
        <v>154</v>
      </c>
      <c r="R171" s="58">
        <v>154</v>
      </c>
    </row>
    <row r="172" spans="1:18">
      <c r="A172" s="26">
        <f t="shared" si="2"/>
        <v>172</v>
      </c>
      <c r="B172" s="83" t="s">
        <v>1189</v>
      </c>
      <c r="C172" s="83"/>
      <c r="D172" s="83" t="s">
        <v>259</v>
      </c>
      <c r="E172" s="83" t="s">
        <v>668</v>
      </c>
      <c r="F172" s="83" t="s">
        <v>600</v>
      </c>
      <c r="G172" s="83" t="s">
        <v>503</v>
      </c>
      <c r="H172" s="84">
        <v>2002</v>
      </c>
      <c r="I172" s="77">
        <v>323</v>
      </c>
      <c r="J172" s="57">
        <v>323</v>
      </c>
      <c r="K172" s="57">
        <v>323</v>
      </c>
      <c r="L172" s="57">
        <v>323</v>
      </c>
      <c r="M172" s="58">
        <v>323</v>
      </c>
      <c r="N172" s="58">
        <v>323</v>
      </c>
      <c r="O172" s="58">
        <v>323</v>
      </c>
      <c r="P172" s="58">
        <v>323</v>
      </c>
      <c r="Q172" s="58">
        <v>323</v>
      </c>
      <c r="R172" s="58">
        <v>323</v>
      </c>
    </row>
    <row r="173" spans="1:18">
      <c r="A173" s="26">
        <f t="shared" si="2"/>
        <v>173</v>
      </c>
      <c r="B173" s="83" t="s">
        <v>1190</v>
      </c>
      <c r="C173" s="83"/>
      <c r="D173" s="83" t="s">
        <v>253</v>
      </c>
      <c r="E173" s="83" t="s">
        <v>686</v>
      </c>
      <c r="F173" s="83" t="s">
        <v>600</v>
      </c>
      <c r="G173" s="83" t="s">
        <v>503</v>
      </c>
      <c r="H173" s="84">
        <v>2003</v>
      </c>
      <c r="I173" s="77">
        <v>50</v>
      </c>
      <c r="J173" s="57">
        <v>50</v>
      </c>
      <c r="K173" s="57">
        <v>50</v>
      </c>
      <c r="L173" s="57">
        <v>50</v>
      </c>
      <c r="M173" s="58">
        <v>50</v>
      </c>
      <c r="N173" s="58">
        <v>50</v>
      </c>
      <c r="O173" s="58">
        <v>50</v>
      </c>
      <c r="P173" s="58">
        <v>50</v>
      </c>
      <c r="Q173" s="58">
        <v>50</v>
      </c>
      <c r="R173" s="58">
        <v>50</v>
      </c>
    </row>
    <row r="174" spans="1:18">
      <c r="A174" s="26">
        <f t="shared" si="2"/>
        <v>174</v>
      </c>
      <c r="B174" s="83" t="s">
        <v>1191</v>
      </c>
      <c r="C174" s="83"/>
      <c r="D174" s="83" t="s">
        <v>254</v>
      </c>
      <c r="E174" s="83" t="s">
        <v>686</v>
      </c>
      <c r="F174" s="83" t="s">
        <v>600</v>
      </c>
      <c r="G174" s="83" t="s">
        <v>503</v>
      </c>
      <c r="H174" s="84">
        <v>2003</v>
      </c>
      <c r="I174" s="77">
        <v>50</v>
      </c>
      <c r="J174" s="57">
        <v>50</v>
      </c>
      <c r="K174" s="57">
        <v>50</v>
      </c>
      <c r="L174" s="57">
        <v>50</v>
      </c>
      <c r="M174" s="58">
        <v>50</v>
      </c>
      <c r="N174" s="58">
        <v>50</v>
      </c>
      <c r="O174" s="58">
        <v>50</v>
      </c>
      <c r="P174" s="58">
        <v>50</v>
      </c>
      <c r="Q174" s="58">
        <v>50</v>
      </c>
      <c r="R174" s="58">
        <v>50</v>
      </c>
    </row>
    <row r="175" spans="1:18">
      <c r="A175" s="26">
        <f t="shared" si="2"/>
        <v>175</v>
      </c>
      <c r="B175" s="83" t="s">
        <v>1192</v>
      </c>
      <c r="C175" s="83"/>
      <c r="D175" s="83" t="s">
        <v>255</v>
      </c>
      <c r="E175" s="83" t="s">
        <v>686</v>
      </c>
      <c r="F175" s="83" t="s">
        <v>600</v>
      </c>
      <c r="G175" s="83" t="s">
        <v>503</v>
      </c>
      <c r="H175" s="84">
        <v>2003</v>
      </c>
      <c r="I175" s="77">
        <v>50</v>
      </c>
      <c r="J175" s="57">
        <v>50</v>
      </c>
      <c r="K175" s="57">
        <v>50</v>
      </c>
      <c r="L175" s="57">
        <v>50</v>
      </c>
      <c r="M175" s="58">
        <v>50</v>
      </c>
      <c r="N175" s="58">
        <v>50</v>
      </c>
      <c r="O175" s="58">
        <v>50</v>
      </c>
      <c r="P175" s="58">
        <v>50</v>
      </c>
      <c r="Q175" s="58">
        <v>50</v>
      </c>
      <c r="R175" s="58">
        <v>50</v>
      </c>
    </row>
    <row r="176" spans="1:18">
      <c r="A176" s="26">
        <f t="shared" si="2"/>
        <v>176</v>
      </c>
      <c r="B176" s="83" t="s">
        <v>1193</v>
      </c>
      <c r="C176" s="83"/>
      <c r="D176" s="83" t="s">
        <v>251</v>
      </c>
      <c r="E176" s="83" t="s">
        <v>686</v>
      </c>
      <c r="F176" s="83" t="s">
        <v>600</v>
      </c>
      <c r="G176" s="83" t="s">
        <v>503</v>
      </c>
      <c r="H176" s="84">
        <v>2003</v>
      </c>
      <c r="I176" s="77">
        <v>40</v>
      </c>
      <c r="J176" s="57">
        <v>40</v>
      </c>
      <c r="K176" s="57">
        <v>40</v>
      </c>
      <c r="L176" s="57">
        <v>40</v>
      </c>
      <c r="M176" s="58">
        <v>40</v>
      </c>
      <c r="N176" s="58">
        <v>40</v>
      </c>
      <c r="O176" s="58">
        <v>40</v>
      </c>
      <c r="P176" s="58">
        <v>40</v>
      </c>
      <c r="Q176" s="58">
        <v>40</v>
      </c>
      <c r="R176" s="58">
        <v>40</v>
      </c>
    </row>
    <row r="177" spans="1:18">
      <c r="A177" s="26">
        <f t="shared" si="2"/>
        <v>177</v>
      </c>
      <c r="B177" s="83" t="s">
        <v>754</v>
      </c>
      <c r="C177" s="83"/>
      <c r="D177" s="83" t="s">
        <v>268</v>
      </c>
      <c r="E177" s="83" t="s">
        <v>592</v>
      </c>
      <c r="F177" s="83" t="s">
        <v>600</v>
      </c>
      <c r="G177" s="83" t="s">
        <v>503</v>
      </c>
      <c r="H177" s="84">
        <v>2004</v>
      </c>
      <c r="I177" s="77">
        <v>150</v>
      </c>
      <c r="J177" s="57">
        <v>150</v>
      </c>
      <c r="K177" s="57">
        <v>150</v>
      </c>
      <c r="L177" s="57">
        <v>150</v>
      </c>
      <c r="M177" s="58">
        <v>150</v>
      </c>
      <c r="N177" s="58">
        <v>150</v>
      </c>
      <c r="O177" s="58">
        <v>150</v>
      </c>
      <c r="P177" s="58">
        <v>150</v>
      </c>
      <c r="Q177" s="58">
        <v>150</v>
      </c>
      <c r="R177" s="58">
        <v>150</v>
      </c>
    </row>
    <row r="178" spans="1:18">
      <c r="A178" s="26">
        <f t="shared" si="2"/>
        <v>178</v>
      </c>
      <c r="B178" s="83" t="s">
        <v>755</v>
      </c>
      <c r="C178" s="83"/>
      <c r="D178" s="83" t="s">
        <v>269</v>
      </c>
      <c r="E178" s="83" t="s">
        <v>592</v>
      </c>
      <c r="F178" s="83" t="s">
        <v>600</v>
      </c>
      <c r="G178" s="83" t="s">
        <v>503</v>
      </c>
      <c r="H178" s="84">
        <v>2004</v>
      </c>
      <c r="I178" s="77">
        <v>145</v>
      </c>
      <c r="J178" s="57">
        <v>145</v>
      </c>
      <c r="K178" s="57">
        <v>145</v>
      </c>
      <c r="L178" s="57">
        <v>145</v>
      </c>
      <c r="M178" s="58">
        <v>145</v>
      </c>
      <c r="N178" s="58">
        <v>145</v>
      </c>
      <c r="O178" s="58">
        <v>145</v>
      </c>
      <c r="P178" s="58">
        <v>145</v>
      </c>
      <c r="Q178" s="58">
        <v>145</v>
      </c>
      <c r="R178" s="58">
        <v>145</v>
      </c>
    </row>
    <row r="179" spans="1:18">
      <c r="A179" s="26">
        <f t="shared" si="2"/>
        <v>179</v>
      </c>
      <c r="B179" s="83" t="s">
        <v>1194</v>
      </c>
      <c r="C179" s="83"/>
      <c r="D179" s="83" t="s">
        <v>271</v>
      </c>
      <c r="E179" s="83" t="s">
        <v>508</v>
      </c>
      <c r="F179" s="83" t="s">
        <v>600</v>
      </c>
      <c r="G179" s="83" t="s">
        <v>1043</v>
      </c>
      <c r="H179" s="84">
        <v>1962</v>
      </c>
      <c r="I179" s="77">
        <v>20</v>
      </c>
      <c r="J179" s="57">
        <v>20</v>
      </c>
      <c r="K179" s="57">
        <v>20</v>
      </c>
      <c r="L179" s="57">
        <v>20</v>
      </c>
      <c r="M179" s="58">
        <v>20</v>
      </c>
      <c r="N179" s="58">
        <v>20</v>
      </c>
      <c r="O179" s="58">
        <v>20</v>
      </c>
      <c r="P179" s="58">
        <v>20</v>
      </c>
      <c r="Q179" s="58">
        <v>20</v>
      </c>
      <c r="R179" s="58">
        <v>20</v>
      </c>
    </row>
    <row r="180" spans="1:18">
      <c r="A180" s="26">
        <f t="shared" si="2"/>
        <v>180</v>
      </c>
      <c r="B180" s="83" t="s">
        <v>1195</v>
      </c>
      <c r="C180" s="83"/>
      <c r="D180" s="83" t="s">
        <v>272</v>
      </c>
      <c r="E180" s="83" t="s">
        <v>508</v>
      </c>
      <c r="F180" s="83" t="s">
        <v>600</v>
      </c>
      <c r="G180" s="83" t="s">
        <v>1043</v>
      </c>
      <c r="H180" s="84">
        <v>1996</v>
      </c>
      <c r="I180" s="77">
        <v>38</v>
      </c>
      <c r="J180" s="57">
        <v>38</v>
      </c>
      <c r="K180" s="57">
        <v>38</v>
      </c>
      <c r="L180" s="57">
        <v>38</v>
      </c>
      <c r="M180" s="58">
        <v>38</v>
      </c>
      <c r="N180" s="58">
        <v>38</v>
      </c>
      <c r="O180" s="58">
        <v>38</v>
      </c>
      <c r="P180" s="58">
        <v>38</v>
      </c>
      <c r="Q180" s="58">
        <v>38</v>
      </c>
      <c r="R180" s="58">
        <v>38</v>
      </c>
    </row>
    <row r="181" spans="1:18">
      <c r="A181" s="26">
        <f t="shared" si="2"/>
        <v>181</v>
      </c>
      <c r="B181" s="83" t="s">
        <v>1196</v>
      </c>
      <c r="C181" s="83"/>
      <c r="D181" s="83" t="s">
        <v>280</v>
      </c>
      <c r="E181" s="83" t="s">
        <v>632</v>
      </c>
      <c r="F181" s="83" t="s">
        <v>600</v>
      </c>
      <c r="G181" s="83" t="s">
        <v>502</v>
      </c>
      <c r="H181" s="84">
        <v>1972</v>
      </c>
      <c r="I181" s="77">
        <v>54</v>
      </c>
      <c r="J181" s="57">
        <v>54</v>
      </c>
      <c r="K181" s="57">
        <v>54</v>
      </c>
      <c r="L181" s="57">
        <v>54</v>
      </c>
      <c r="M181" s="58">
        <v>54</v>
      </c>
      <c r="N181" s="58">
        <v>54</v>
      </c>
      <c r="O181" s="58">
        <v>54</v>
      </c>
      <c r="P181" s="58">
        <v>54</v>
      </c>
      <c r="Q181" s="58">
        <v>54</v>
      </c>
      <c r="R181" s="58">
        <v>54</v>
      </c>
    </row>
    <row r="182" spans="1:18">
      <c r="A182" s="26">
        <f t="shared" si="2"/>
        <v>182</v>
      </c>
      <c r="B182" s="83" t="s">
        <v>1197</v>
      </c>
      <c r="C182" s="83"/>
      <c r="D182" s="83" t="s">
        <v>281</v>
      </c>
      <c r="E182" s="83" t="s">
        <v>632</v>
      </c>
      <c r="F182" s="83" t="s">
        <v>600</v>
      </c>
      <c r="G182" s="83" t="s">
        <v>502</v>
      </c>
      <c r="H182" s="84">
        <v>1972</v>
      </c>
      <c r="I182" s="77">
        <v>54</v>
      </c>
      <c r="J182" s="57">
        <v>54</v>
      </c>
      <c r="K182" s="57">
        <v>54</v>
      </c>
      <c r="L182" s="57">
        <v>54</v>
      </c>
      <c r="M182" s="58">
        <v>54</v>
      </c>
      <c r="N182" s="58">
        <v>54</v>
      </c>
      <c r="O182" s="58">
        <v>54</v>
      </c>
      <c r="P182" s="58">
        <v>54</v>
      </c>
      <c r="Q182" s="58">
        <v>54</v>
      </c>
      <c r="R182" s="58">
        <v>54</v>
      </c>
    </row>
    <row r="183" spans="1:18">
      <c r="A183" s="26">
        <f t="shared" si="2"/>
        <v>183</v>
      </c>
      <c r="B183" s="83" t="s">
        <v>1198</v>
      </c>
      <c r="C183" s="83"/>
      <c r="D183" s="83" t="s">
        <v>282</v>
      </c>
      <c r="E183" s="83" t="s">
        <v>632</v>
      </c>
      <c r="F183" s="83" t="s">
        <v>600</v>
      </c>
      <c r="G183" s="83" t="s">
        <v>502</v>
      </c>
      <c r="H183" s="84">
        <v>1972</v>
      </c>
      <c r="I183" s="77">
        <v>54</v>
      </c>
      <c r="J183" s="57">
        <v>54</v>
      </c>
      <c r="K183" s="57">
        <v>54</v>
      </c>
      <c r="L183" s="57">
        <v>54</v>
      </c>
      <c r="M183" s="58">
        <v>54</v>
      </c>
      <c r="N183" s="58">
        <v>54</v>
      </c>
      <c r="O183" s="58">
        <v>54</v>
      </c>
      <c r="P183" s="58">
        <v>54</v>
      </c>
      <c r="Q183" s="58">
        <v>54</v>
      </c>
      <c r="R183" s="58">
        <v>54</v>
      </c>
    </row>
    <row r="184" spans="1:18">
      <c r="A184" s="26">
        <f t="shared" si="2"/>
        <v>184</v>
      </c>
      <c r="B184" s="83" t="s">
        <v>1199</v>
      </c>
      <c r="C184" s="83"/>
      <c r="D184" s="83" t="s">
        <v>283</v>
      </c>
      <c r="E184" s="83" t="s">
        <v>632</v>
      </c>
      <c r="F184" s="83" t="s">
        <v>600</v>
      </c>
      <c r="G184" s="83" t="s">
        <v>502</v>
      </c>
      <c r="H184" s="84">
        <v>1972</v>
      </c>
      <c r="I184" s="77">
        <v>54</v>
      </c>
      <c r="J184" s="57">
        <v>54</v>
      </c>
      <c r="K184" s="57">
        <v>54</v>
      </c>
      <c r="L184" s="57">
        <v>54</v>
      </c>
      <c r="M184" s="58">
        <v>54</v>
      </c>
      <c r="N184" s="58">
        <v>54</v>
      </c>
      <c r="O184" s="58">
        <v>54</v>
      </c>
      <c r="P184" s="58">
        <v>54</v>
      </c>
      <c r="Q184" s="58">
        <v>54</v>
      </c>
      <c r="R184" s="58">
        <v>54</v>
      </c>
    </row>
    <row r="185" spans="1:18">
      <c r="A185" s="26">
        <f t="shared" si="2"/>
        <v>185</v>
      </c>
      <c r="B185" s="83" t="s">
        <v>1200</v>
      </c>
      <c r="C185" s="83"/>
      <c r="D185" s="83" t="s">
        <v>279</v>
      </c>
      <c r="E185" s="83" t="s">
        <v>632</v>
      </c>
      <c r="F185" s="83" t="s">
        <v>600</v>
      </c>
      <c r="G185" s="83" t="s">
        <v>502</v>
      </c>
      <c r="H185" s="84">
        <v>1974</v>
      </c>
      <c r="I185" s="77">
        <v>110</v>
      </c>
      <c r="J185" s="57">
        <v>110</v>
      </c>
      <c r="K185" s="57">
        <v>110</v>
      </c>
      <c r="L185" s="57">
        <v>110</v>
      </c>
      <c r="M185" s="58">
        <v>110</v>
      </c>
      <c r="N185" s="58">
        <v>110</v>
      </c>
      <c r="O185" s="58">
        <v>110</v>
      </c>
      <c r="P185" s="58">
        <v>110</v>
      </c>
      <c r="Q185" s="58">
        <v>110</v>
      </c>
      <c r="R185" s="58">
        <v>110</v>
      </c>
    </row>
    <row r="186" spans="1:18">
      <c r="A186" s="26">
        <f t="shared" si="2"/>
        <v>186</v>
      </c>
      <c r="B186" s="83" t="s">
        <v>1201</v>
      </c>
      <c r="C186" s="83"/>
      <c r="D186" s="83" t="s">
        <v>285</v>
      </c>
      <c r="E186" s="83" t="s">
        <v>632</v>
      </c>
      <c r="F186" s="83" t="s">
        <v>600</v>
      </c>
      <c r="G186" s="83" t="s">
        <v>502</v>
      </c>
      <c r="H186" s="84">
        <v>1972</v>
      </c>
      <c r="I186" s="77">
        <v>54</v>
      </c>
      <c r="J186" s="57">
        <v>54</v>
      </c>
      <c r="K186" s="57">
        <v>54</v>
      </c>
      <c r="L186" s="57">
        <v>54</v>
      </c>
      <c r="M186" s="58">
        <v>54</v>
      </c>
      <c r="N186" s="58">
        <v>54</v>
      </c>
      <c r="O186" s="58">
        <v>54</v>
      </c>
      <c r="P186" s="58">
        <v>54</v>
      </c>
      <c r="Q186" s="58">
        <v>54</v>
      </c>
      <c r="R186" s="58">
        <v>54</v>
      </c>
    </row>
    <row r="187" spans="1:18">
      <c r="A187" s="26">
        <f t="shared" si="2"/>
        <v>187</v>
      </c>
      <c r="B187" s="83" t="s">
        <v>1202</v>
      </c>
      <c r="C187" s="83"/>
      <c r="D187" s="83" t="s">
        <v>286</v>
      </c>
      <c r="E187" s="83" t="s">
        <v>632</v>
      </c>
      <c r="F187" s="83" t="s">
        <v>600</v>
      </c>
      <c r="G187" s="83" t="s">
        <v>502</v>
      </c>
      <c r="H187" s="84">
        <v>1972</v>
      </c>
      <c r="I187" s="77">
        <v>54</v>
      </c>
      <c r="J187" s="57">
        <v>54</v>
      </c>
      <c r="K187" s="57">
        <v>54</v>
      </c>
      <c r="L187" s="57">
        <v>54</v>
      </c>
      <c r="M187" s="58">
        <v>54</v>
      </c>
      <c r="N187" s="58">
        <v>54</v>
      </c>
      <c r="O187" s="58">
        <v>54</v>
      </c>
      <c r="P187" s="58">
        <v>54</v>
      </c>
      <c r="Q187" s="58">
        <v>54</v>
      </c>
      <c r="R187" s="58">
        <v>54</v>
      </c>
    </row>
    <row r="188" spans="1:18">
      <c r="A188" s="26">
        <f t="shared" si="2"/>
        <v>188</v>
      </c>
      <c r="B188" s="83" t="s">
        <v>1203</v>
      </c>
      <c r="C188" s="83"/>
      <c r="D188" s="83" t="s">
        <v>287</v>
      </c>
      <c r="E188" s="83" t="s">
        <v>632</v>
      </c>
      <c r="F188" s="83" t="s">
        <v>600</v>
      </c>
      <c r="G188" s="83" t="s">
        <v>502</v>
      </c>
      <c r="H188" s="84">
        <v>1974</v>
      </c>
      <c r="I188" s="77">
        <v>54</v>
      </c>
      <c r="J188" s="57">
        <v>54</v>
      </c>
      <c r="K188" s="57">
        <v>54</v>
      </c>
      <c r="L188" s="57">
        <v>54</v>
      </c>
      <c r="M188" s="58">
        <v>54</v>
      </c>
      <c r="N188" s="58">
        <v>54</v>
      </c>
      <c r="O188" s="58">
        <v>54</v>
      </c>
      <c r="P188" s="58">
        <v>54</v>
      </c>
      <c r="Q188" s="58">
        <v>54</v>
      </c>
      <c r="R188" s="58">
        <v>54</v>
      </c>
    </row>
    <row r="189" spans="1:18">
      <c r="A189" s="26">
        <f t="shared" si="2"/>
        <v>189</v>
      </c>
      <c r="B189" s="83" t="s">
        <v>1204</v>
      </c>
      <c r="C189" s="83"/>
      <c r="D189" s="83" t="s">
        <v>288</v>
      </c>
      <c r="E189" s="83" t="s">
        <v>632</v>
      </c>
      <c r="F189" s="83" t="s">
        <v>600</v>
      </c>
      <c r="G189" s="83" t="s">
        <v>502</v>
      </c>
      <c r="H189" s="84">
        <v>1974</v>
      </c>
      <c r="I189" s="77">
        <v>54</v>
      </c>
      <c r="J189" s="57">
        <v>54</v>
      </c>
      <c r="K189" s="57">
        <v>54</v>
      </c>
      <c r="L189" s="57">
        <v>54</v>
      </c>
      <c r="M189" s="58">
        <v>54</v>
      </c>
      <c r="N189" s="58">
        <v>54</v>
      </c>
      <c r="O189" s="58">
        <v>54</v>
      </c>
      <c r="P189" s="58">
        <v>54</v>
      </c>
      <c r="Q189" s="58">
        <v>54</v>
      </c>
      <c r="R189" s="58">
        <v>54</v>
      </c>
    </row>
    <row r="190" spans="1:18">
      <c r="A190" s="26">
        <f t="shared" si="2"/>
        <v>190</v>
      </c>
      <c r="B190" s="83" t="s">
        <v>1205</v>
      </c>
      <c r="C190" s="83"/>
      <c r="D190" s="83" t="s">
        <v>284</v>
      </c>
      <c r="E190" s="83" t="s">
        <v>632</v>
      </c>
      <c r="F190" s="83" t="s">
        <v>600</v>
      </c>
      <c r="G190" s="83" t="s">
        <v>502</v>
      </c>
      <c r="H190" s="84">
        <v>1974</v>
      </c>
      <c r="I190" s="77">
        <v>110</v>
      </c>
      <c r="J190" s="57">
        <v>110</v>
      </c>
      <c r="K190" s="57">
        <v>110</v>
      </c>
      <c r="L190" s="57">
        <v>110</v>
      </c>
      <c r="M190" s="58">
        <v>110</v>
      </c>
      <c r="N190" s="58">
        <v>110</v>
      </c>
      <c r="O190" s="58">
        <v>110</v>
      </c>
      <c r="P190" s="58">
        <v>110</v>
      </c>
      <c r="Q190" s="58">
        <v>110</v>
      </c>
      <c r="R190" s="58">
        <v>110</v>
      </c>
    </row>
    <row r="191" spans="1:18">
      <c r="A191" s="26">
        <f t="shared" si="2"/>
        <v>191</v>
      </c>
      <c r="B191" s="83" t="s">
        <v>1206</v>
      </c>
      <c r="C191" s="83"/>
      <c r="D191" s="83" t="s">
        <v>297</v>
      </c>
      <c r="E191" s="83" t="s">
        <v>671</v>
      </c>
      <c r="F191" s="83" t="s">
        <v>600</v>
      </c>
      <c r="G191" s="83" t="s">
        <v>502</v>
      </c>
      <c r="H191" s="84">
        <v>2000</v>
      </c>
      <c r="I191" s="77">
        <v>96.6</v>
      </c>
      <c r="J191" s="57">
        <v>96.6</v>
      </c>
      <c r="K191" s="57">
        <v>96.6</v>
      </c>
      <c r="L191" s="57">
        <v>96.6</v>
      </c>
      <c r="M191" s="58">
        <v>96.6</v>
      </c>
      <c r="N191" s="58">
        <v>96.6</v>
      </c>
      <c r="O191" s="58">
        <v>96.6</v>
      </c>
      <c r="P191" s="58">
        <v>96.6</v>
      </c>
      <c r="Q191" s="58">
        <v>96.6</v>
      </c>
      <c r="R191" s="58">
        <v>96.6</v>
      </c>
    </row>
    <row r="192" spans="1:18">
      <c r="A192" s="26">
        <f t="shared" si="2"/>
        <v>192</v>
      </c>
      <c r="B192" s="83" t="s">
        <v>1207</v>
      </c>
      <c r="C192" s="83"/>
      <c r="D192" s="83" t="s">
        <v>298</v>
      </c>
      <c r="E192" s="83" t="s">
        <v>671</v>
      </c>
      <c r="F192" s="83" t="s">
        <v>600</v>
      </c>
      <c r="G192" s="83" t="s">
        <v>502</v>
      </c>
      <c r="H192" s="84">
        <v>2000</v>
      </c>
      <c r="I192" s="77">
        <v>96.6</v>
      </c>
      <c r="J192" s="57">
        <v>96.6</v>
      </c>
      <c r="K192" s="57">
        <v>96.6</v>
      </c>
      <c r="L192" s="57">
        <v>96.6</v>
      </c>
      <c r="M192" s="58">
        <v>96.6</v>
      </c>
      <c r="N192" s="58">
        <v>96.6</v>
      </c>
      <c r="O192" s="58">
        <v>96.6</v>
      </c>
      <c r="P192" s="58">
        <v>96.6</v>
      </c>
      <c r="Q192" s="58">
        <v>96.6</v>
      </c>
      <c r="R192" s="58">
        <v>96.6</v>
      </c>
    </row>
    <row r="193" spans="1:18">
      <c r="A193" s="26">
        <f t="shared" si="2"/>
        <v>193</v>
      </c>
      <c r="B193" s="83" t="s">
        <v>1208</v>
      </c>
      <c r="C193" s="83"/>
      <c r="D193" s="83" t="s">
        <v>299</v>
      </c>
      <c r="E193" s="83" t="s">
        <v>671</v>
      </c>
      <c r="F193" s="83" t="s">
        <v>600</v>
      </c>
      <c r="G193" s="83" t="s">
        <v>502</v>
      </c>
      <c r="H193" s="84">
        <v>2000</v>
      </c>
      <c r="I193" s="77">
        <v>96.6</v>
      </c>
      <c r="J193" s="57">
        <v>96.6</v>
      </c>
      <c r="K193" s="57">
        <v>96.6</v>
      </c>
      <c r="L193" s="57">
        <v>96.6</v>
      </c>
      <c r="M193" s="58">
        <v>96.6</v>
      </c>
      <c r="N193" s="58">
        <v>96.6</v>
      </c>
      <c r="O193" s="58">
        <v>96.6</v>
      </c>
      <c r="P193" s="58">
        <v>96.6</v>
      </c>
      <c r="Q193" s="58">
        <v>96.6</v>
      </c>
      <c r="R193" s="58">
        <v>96.6</v>
      </c>
    </row>
    <row r="194" spans="1:18">
      <c r="A194" s="26">
        <f t="shared" si="2"/>
        <v>194</v>
      </c>
      <c r="B194" s="83" t="s">
        <v>1209</v>
      </c>
      <c r="C194" s="83"/>
      <c r="D194" s="83" t="s">
        <v>300</v>
      </c>
      <c r="E194" s="83" t="s">
        <v>671</v>
      </c>
      <c r="F194" s="83" t="s">
        <v>600</v>
      </c>
      <c r="G194" s="83" t="s">
        <v>502</v>
      </c>
      <c r="H194" s="84">
        <v>2000</v>
      </c>
      <c r="I194" s="77">
        <v>131.6</v>
      </c>
      <c r="J194" s="57">
        <v>131.6</v>
      </c>
      <c r="K194" s="57">
        <v>131.6</v>
      </c>
      <c r="L194" s="57">
        <v>131.6</v>
      </c>
      <c r="M194" s="58">
        <v>131.6</v>
      </c>
      <c r="N194" s="58">
        <v>131.6</v>
      </c>
      <c r="O194" s="58">
        <v>131.6</v>
      </c>
      <c r="P194" s="58">
        <v>131.6</v>
      </c>
      <c r="Q194" s="58">
        <v>131.6</v>
      </c>
      <c r="R194" s="58">
        <v>131.6</v>
      </c>
    </row>
    <row r="195" spans="1:18">
      <c r="A195" s="26">
        <f t="shared" si="2"/>
        <v>195</v>
      </c>
      <c r="B195" s="83" t="s">
        <v>1210</v>
      </c>
      <c r="C195" s="83"/>
      <c r="D195" s="83" t="s">
        <v>310</v>
      </c>
      <c r="E195" s="83" t="s">
        <v>686</v>
      </c>
      <c r="F195" s="83" t="s">
        <v>600</v>
      </c>
      <c r="G195" s="83" t="s">
        <v>503</v>
      </c>
      <c r="H195" s="84">
        <v>2009</v>
      </c>
      <c r="I195" s="77">
        <v>160</v>
      </c>
      <c r="J195" s="57">
        <v>160</v>
      </c>
      <c r="K195" s="57">
        <v>160</v>
      </c>
      <c r="L195" s="57">
        <v>160</v>
      </c>
      <c r="M195" s="58">
        <v>160</v>
      </c>
      <c r="N195" s="58">
        <v>160</v>
      </c>
      <c r="O195" s="58">
        <v>160</v>
      </c>
      <c r="P195" s="58">
        <v>160</v>
      </c>
      <c r="Q195" s="58">
        <v>160</v>
      </c>
      <c r="R195" s="58">
        <v>160</v>
      </c>
    </row>
    <row r="196" spans="1:18">
      <c r="A196" s="26">
        <f t="shared" si="2"/>
        <v>196</v>
      </c>
      <c r="B196" s="83" t="s">
        <v>1211</v>
      </c>
      <c r="C196" s="83"/>
      <c r="D196" s="83" t="s">
        <v>309</v>
      </c>
      <c r="E196" s="83" t="s">
        <v>686</v>
      </c>
      <c r="F196" s="83" t="s">
        <v>600</v>
      </c>
      <c r="G196" s="83" t="s">
        <v>503</v>
      </c>
      <c r="H196" s="84">
        <v>1963</v>
      </c>
      <c r="I196" s="77">
        <v>125</v>
      </c>
      <c r="J196" s="57">
        <v>125</v>
      </c>
      <c r="K196" s="57">
        <v>125</v>
      </c>
      <c r="L196" s="57">
        <v>125</v>
      </c>
      <c r="M196" s="58">
        <v>125</v>
      </c>
      <c r="N196" s="58">
        <v>125</v>
      </c>
      <c r="O196" s="58">
        <v>125</v>
      </c>
      <c r="P196" s="58">
        <v>125</v>
      </c>
      <c r="Q196" s="58">
        <v>125</v>
      </c>
      <c r="R196" s="58">
        <v>125</v>
      </c>
    </row>
    <row r="197" spans="1:18">
      <c r="A197" s="26">
        <f t="shared" si="2"/>
        <v>197</v>
      </c>
      <c r="B197" s="83" t="s">
        <v>756</v>
      </c>
      <c r="C197" s="83"/>
      <c r="D197" s="83" t="s">
        <v>322</v>
      </c>
      <c r="E197" s="83" t="s">
        <v>679</v>
      </c>
      <c r="F197" s="83" t="s">
        <v>600</v>
      </c>
      <c r="G197" s="83" t="s">
        <v>504</v>
      </c>
      <c r="H197" s="84">
        <v>1987</v>
      </c>
      <c r="I197" s="77">
        <v>20</v>
      </c>
      <c r="J197" s="57">
        <v>20</v>
      </c>
      <c r="K197" s="57">
        <v>20</v>
      </c>
      <c r="L197" s="57">
        <v>20</v>
      </c>
      <c r="M197" s="58">
        <v>20</v>
      </c>
      <c r="N197" s="58">
        <v>20</v>
      </c>
      <c r="O197" s="58">
        <v>20</v>
      </c>
      <c r="P197" s="58">
        <v>20</v>
      </c>
      <c r="Q197" s="58">
        <v>20</v>
      </c>
      <c r="R197" s="58">
        <v>20</v>
      </c>
    </row>
    <row r="198" spans="1:18">
      <c r="A198" s="26">
        <f t="shared" ref="A198:A261" si="3">A197+1</f>
        <v>198</v>
      </c>
      <c r="B198" s="83" t="s">
        <v>757</v>
      </c>
      <c r="C198" s="83"/>
      <c r="D198" s="83" t="s">
        <v>323</v>
      </c>
      <c r="E198" s="83" t="s">
        <v>679</v>
      </c>
      <c r="F198" s="83" t="s">
        <v>600</v>
      </c>
      <c r="G198" s="83" t="s">
        <v>504</v>
      </c>
      <c r="H198" s="84">
        <v>1987</v>
      </c>
      <c r="I198" s="77">
        <v>20</v>
      </c>
      <c r="J198" s="57">
        <v>20</v>
      </c>
      <c r="K198" s="57">
        <v>20</v>
      </c>
      <c r="L198" s="57">
        <v>20</v>
      </c>
      <c r="M198" s="58">
        <v>20</v>
      </c>
      <c r="N198" s="58">
        <v>20</v>
      </c>
      <c r="O198" s="58">
        <v>20</v>
      </c>
      <c r="P198" s="58">
        <v>20</v>
      </c>
      <c r="Q198" s="58">
        <v>20</v>
      </c>
      <c r="R198" s="58">
        <v>20</v>
      </c>
    </row>
    <row r="199" spans="1:18">
      <c r="A199" s="26">
        <f t="shared" si="3"/>
        <v>199</v>
      </c>
      <c r="B199" s="83" t="s">
        <v>758</v>
      </c>
      <c r="C199" s="83"/>
      <c r="D199" s="83" t="s">
        <v>324</v>
      </c>
      <c r="E199" s="83" t="s">
        <v>679</v>
      </c>
      <c r="F199" s="83" t="s">
        <v>600</v>
      </c>
      <c r="G199" s="83" t="s">
        <v>504</v>
      </c>
      <c r="H199" s="84">
        <v>1987</v>
      </c>
      <c r="I199" s="77">
        <v>20</v>
      </c>
      <c r="J199" s="57">
        <v>20</v>
      </c>
      <c r="K199" s="57">
        <v>20</v>
      </c>
      <c r="L199" s="57">
        <v>20</v>
      </c>
      <c r="M199" s="58">
        <v>20</v>
      </c>
      <c r="N199" s="58">
        <v>20</v>
      </c>
      <c r="O199" s="58">
        <v>20</v>
      </c>
      <c r="P199" s="58">
        <v>20</v>
      </c>
      <c r="Q199" s="58">
        <v>20</v>
      </c>
      <c r="R199" s="58">
        <v>20</v>
      </c>
    </row>
    <row r="200" spans="1:18">
      <c r="A200" s="26">
        <f t="shared" si="3"/>
        <v>200</v>
      </c>
      <c r="B200" s="83" t="s">
        <v>759</v>
      </c>
      <c r="C200" s="83"/>
      <c r="D200" s="83" t="s">
        <v>325</v>
      </c>
      <c r="E200" s="83" t="s">
        <v>679</v>
      </c>
      <c r="F200" s="83" t="s">
        <v>600</v>
      </c>
      <c r="G200" s="83" t="s">
        <v>504</v>
      </c>
      <c r="H200" s="84">
        <v>1987</v>
      </c>
      <c r="I200" s="77">
        <v>17</v>
      </c>
      <c r="J200" s="57">
        <v>17</v>
      </c>
      <c r="K200" s="57">
        <v>17</v>
      </c>
      <c r="L200" s="57">
        <v>17</v>
      </c>
      <c r="M200" s="58">
        <v>17</v>
      </c>
      <c r="N200" s="58">
        <v>17</v>
      </c>
      <c r="O200" s="58">
        <v>17</v>
      </c>
      <c r="P200" s="58">
        <v>17</v>
      </c>
      <c r="Q200" s="58">
        <v>17</v>
      </c>
      <c r="R200" s="58">
        <v>17</v>
      </c>
    </row>
    <row r="201" spans="1:18">
      <c r="A201" s="26">
        <f t="shared" si="3"/>
        <v>201</v>
      </c>
      <c r="B201" s="83" t="s">
        <v>760</v>
      </c>
      <c r="C201" s="83"/>
      <c r="D201" s="83" t="s">
        <v>330</v>
      </c>
      <c r="E201" s="83" t="s">
        <v>625</v>
      </c>
      <c r="F201" s="83" t="s">
        <v>600</v>
      </c>
      <c r="G201" s="83" t="s">
        <v>501</v>
      </c>
      <c r="H201" s="84">
        <v>2004</v>
      </c>
      <c r="I201" s="77">
        <v>240</v>
      </c>
      <c r="J201" s="57">
        <v>240</v>
      </c>
      <c r="K201" s="57">
        <v>240</v>
      </c>
      <c r="L201" s="57">
        <v>240</v>
      </c>
      <c r="M201" s="58">
        <v>240</v>
      </c>
      <c r="N201" s="58">
        <v>240</v>
      </c>
      <c r="O201" s="58">
        <v>240</v>
      </c>
      <c r="P201" s="58">
        <v>240</v>
      </c>
      <c r="Q201" s="58">
        <v>240</v>
      </c>
      <c r="R201" s="58">
        <v>240</v>
      </c>
    </row>
    <row r="202" spans="1:18">
      <c r="A202" s="26">
        <f t="shared" si="3"/>
        <v>202</v>
      </c>
      <c r="B202" s="83" t="s">
        <v>761</v>
      </c>
      <c r="C202" s="83"/>
      <c r="D202" s="83" t="s">
        <v>331</v>
      </c>
      <c r="E202" s="83" t="s">
        <v>625</v>
      </c>
      <c r="F202" s="83" t="s">
        <v>600</v>
      </c>
      <c r="G202" s="83" t="s">
        <v>501</v>
      </c>
      <c r="H202" s="84">
        <v>2004</v>
      </c>
      <c r="I202" s="77">
        <v>240</v>
      </c>
      <c r="J202" s="57">
        <v>240</v>
      </c>
      <c r="K202" s="57">
        <v>240</v>
      </c>
      <c r="L202" s="57">
        <v>240</v>
      </c>
      <c r="M202" s="58">
        <v>240</v>
      </c>
      <c r="N202" s="58">
        <v>240</v>
      </c>
      <c r="O202" s="58">
        <v>240</v>
      </c>
      <c r="P202" s="58">
        <v>240</v>
      </c>
      <c r="Q202" s="58">
        <v>240</v>
      </c>
      <c r="R202" s="58">
        <v>240</v>
      </c>
    </row>
    <row r="203" spans="1:18">
      <c r="A203" s="26">
        <f t="shared" si="3"/>
        <v>203</v>
      </c>
      <c r="B203" s="83" t="s">
        <v>762</v>
      </c>
      <c r="C203" s="83"/>
      <c r="D203" s="83" t="s">
        <v>332</v>
      </c>
      <c r="E203" s="83" t="s">
        <v>625</v>
      </c>
      <c r="F203" s="83" t="s">
        <v>600</v>
      </c>
      <c r="G203" s="83" t="s">
        <v>501</v>
      </c>
      <c r="H203" s="84">
        <v>2004</v>
      </c>
      <c r="I203" s="77">
        <v>260</v>
      </c>
      <c r="J203" s="57">
        <v>260</v>
      </c>
      <c r="K203" s="57">
        <v>260</v>
      </c>
      <c r="L203" s="57">
        <v>260</v>
      </c>
      <c r="M203" s="58">
        <v>260</v>
      </c>
      <c r="N203" s="58">
        <v>260</v>
      </c>
      <c r="O203" s="58">
        <v>260</v>
      </c>
      <c r="P203" s="58">
        <v>260</v>
      </c>
      <c r="Q203" s="58">
        <v>260</v>
      </c>
      <c r="R203" s="58">
        <v>260</v>
      </c>
    </row>
    <row r="204" spans="1:18">
      <c r="A204" s="26">
        <f t="shared" si="3"/>
        <v>204</v>
      </c>
      <c r="B204" s="83" t="s">
        <v>763</v>
      </c>
      <c r="C204" s="83"/>
      <c r="D204" s="83" t="s">
        <v>333</v>
      </c>
      <c r="E204" s="83" t="s">
        <v>672</v>
      </c>
      <c r="F204" s="83" t="s">
        <v>600</v>
      </c>
      <c r="G204" s="83" t="s">
        <v>501</v>
      </c>
      <c r="H204" s="84">
        <v>2002</v>
      </c>
      <c r="I204" s="77">
        <v>212.5</v>
      </c>
      <c r="J204" s="57">
        <v>212.5</v>
      </c>
      <c r="K204" s="57">
        <v>212.5</v>
      </c>
      <c r="L204" s="57">
        <v>212.5</v>
      </c>
      <c r="M204" s="58">
        <v>212.5</v>
      </c>
      <c r="N204" s="58">
        <v>212.5</v>
      </c>
      <c r="O204" s="58">
        <v>212.5</v>
      </c>
      <c r="P204" s="58">
        <v>212.5</v>
      </c>
      <c r="Q204" s="58">
        <v>212.5</v>
      </c>
      <c r="R204" s="58">
        <v>212.5</v>
      </c>
    </row>
    <row r="205" spans="1:18">
      <c r="A205" s="26">
        <f t="shared" si="3"/>
        <v>205</v>
      </c>
      <c r="B205" s="83" t="s">
        <v>764</v>
      </c>
      <c r="C205" s="83"/>
      <c r="D205" s="83" t="s">
        <v>334</v>
      </c>
      <c r="E205" s="83" t="s">
        <v>672</v>
      </c>
      <c r="F205" s="83" t="s">
        <v>600</v>
      </c>
      <c r="G205" s="83" t="s">
        <v>501</v>
      </c>
      <c r="H205" s="84">
        <v>2002</v>
      </c>
      <c r="I205" s="77">
        <v>212.5</v>
      </c>
      <c r="J205" s="57">
        <v>212.5</v>
      </c>
      <c r="K205" s="57">
        <v>212.5</v>
      </c>
      <c r="L205" s="57">
        <v>212.5</v>
      </c>
      <c r="M205" s="58">
        <v>212.5</v>
      </c>
      <c r="N205" s="58">
        <v>212.5</v>
      </c>
      <c r="O205" s="58">
        <v>212.5</v>
      </c>
      <c r="P205" s="58">
        <v>212.5</v>
      </c>
      <c r="Q205" s="58">
        <v>212.5</v>
      </c>
      <c r="R205" s="58">
        <v>212.5</v>
      </c>
    </row>
    <row r="206" spans="1:18">
      <c r="A206" s="26">
        <f t="shared" si="3"/>
        <v>206</v>
      </c>
      <c r="B206" s="83" t="s">
        <v>765</v>
      </c>
      <c r="C206" s="83"/>
      <c r="D206" s="83" t="s">
        <v>335</v>
      </c>
      <c r="E206" s="83" t="s">
        <v>672</v>
      </c>
      <c r="F206" s="83" t="s">
        <v>600</v>
      </c>
      <c r="G206" s="83" t="s">
        <v>501</v>
      </c>
      <c r="H206" s="84">
        <v>2002</v>
      </c>
      <c r="I206" s="77">
        <v>280</v>
      </c>
      <c r="J206" s="57">
        <v>280</v>
      </c>
      <c r="K206" s="57">
        <v>280</v>
      </c>
      <c r="L206" s="57">
        <v>280</v>
      </c>
      <c r="M206" s="58">
        <v>280</v>
      </c>
      <c r="N206" s="58">
        <v>280</v>
      </c>
      <c r="O206" s="58">
        <v>280</v>
      </c>
      <c r="P206" s="58">
        <v>280</v>
      </c>
      <c r="Q206" s="58">
        <v>280</v>
      </c>
      <c r="R206" s="58">
        <v>280</v>
      </c>
    </row>
    <row r="207" spans="1:18">
      <c r="A207" s="26">
        <f t="shared" si="3"/>
        <v>207</v>
      </c>
      <c r="B207" s="83" t="s">
        <v>1614</v>
      </c>
      <c r="C207" s="83"/>
      <c r="D207" s="83" t="s">
        <v>1615</v>
      </c>
      <c r="E207" s="83" t="s">
        <v>672</v>
      </c>
      <c r="F207" s="83" t="s">
        <v>600</v>
      </c>
      <c r="G207" s="83" t="s">
        <v>501</v>
      </c>
      <c r="H207" s="84">
        <v>2017</v>
      </c>
      <c r="I207" s="77">
        <v>314.10000000000002</v>
      </c>
      <c r="J207" s="57">
        <v>314.10000000000002</v>
      </c>
      <c r="K207" s="57">
        <v>314.10000000000002</v>
      </c>
      <c r="L207" s="57">
        <v>314.10000000000002</v>
      </c>
      <c r="M207" s="58">
        <v>314.10000000000002</v>
      </c>
      <c r="N207" s="58">
        <v>314.10000000000002</v>
      </c>
      <c r="O207" s="58">
        <v>314.10000000000002</v>
      </c>
      <c r="P207" s="58">
        <v>314.10000000000002</v>
      </c>
      <c r="Q207" s="58">
        <v>314.10000000000002</v>
      </c>
      <c r="R207" s="58">
        <v>314.10000000000002</v>
      </c>
    </row>
    <row r="208" spans="1:18">
      <c r="A208" s="26">
        <f t="shared" si="3"/>
        <v>208</v>
      </c>
      <c r="B208" s="83" t="s">
        <v>1616</v>
      </c>
      <c r="C208" s="83"/>
      <c r="D208" s="83" t="s">
        <v>1617</v>
      </c>
      <c r="E208" s="83" t="s">
        <v>672</v>
      </c>
      <c r="F208" s="83" t="s">
        <v>600</v>
      </c>
      <c r="G208" s="83" t="s">
        <v>501</v>
      </c>
      <c r="H208" s="84">
        <v>2017</v>
      </c>
      <c r="I208" s="77">
        <v>317.89999999999998</v>
      </c>
      <c r="J208" s="57">
        <v>317.89999999999998</v>
      </c>
      <c r="K208" s="57">
        <v>317.89999999999998</v>
      </c>
      <c r="L208" s="57">
        <v>317.89999999999998</v>
      </c>
      <c r="M208" s="58">
        <v>317.89999999999998</v>
      </c>
      <c r="N208" s="58">
        <v>317.89999999999998</v>
      </c>
      <c r="O208" s="58">
        <v>317.89999999999998</v>
      </c>
      <c r="P208" s="58">
        <v>317.89999999999998</v>
      </c>
      <c r="Q208" s="58">
        <v>317.89999999999998</v>
      </c>
      <c r="R208" s="58">
        <v>317.89999999999998</v>
      </c>
    </row>
    <row r="209" spans="1:18">
      <c r="A209" s="26">
        <f t="shared" si="3"/>
        <v>209</v>
      </c>
      <c r="B209" s="83" t="s">
        <v>1618</v>
      </c>
      <c r="C209" s="83"/>
      <c r="D209" s="83" t="s">
        <v>1619</v>
      </c>
      <c r="E209" s="83" t="s">
        <v>672</v>
      </c>
      <c r="F209" s="83" t="s">
        <v>600</v>
      </c>
      <c r="G209" s="83" t="s">
        <v>501</v>
      </c>
      <c r="H209" s="84">
        <v>2017</v>
      </c>
      <c r="I209" s="77">
        <v>432</v>
      </c>
      <c r="J209" s="57">
        <v>432</v>
      </c>
      <c r="K209" s="57">
        <v>432</v>
      </c>
      <c r="L209" s="57">
        <v>432</v>
      </c>
      <c r="M209" s="58">
        <v>432</v>
      </c>
      <c r="N209" s="58">
        <v>432</v>
      </c>
      <c r="O209" s="58">
        <v>432</v>
      </c>
      <c r="P209" s="58">
        <v>432</v>
      </c>
      <c r="Q209" s="58">
        <v>432</v>
      </c>
      <c r="R209" s="58">
        <v>432</v>
      </c>
    </row>
    <row r="210" spans="1:18">
      <c r="A210" s="26">
        <f t="shared" si="3"/>
        <v>210</v>
      </c>
      <c r="B210" s="83" t="s">
        <v>1047</v>
      </c>
      <c r="C210" s="83"/>
      <c r="D210" s="83" t="s">
        <v>42</v>
      </c>
      <c r="E210" s="83" t="s">
        <v>658</v>
      </c>
      <c r="F210" s="83" t="s">
        <v>600</v>
      </c>
      <c r="G210" s="83" t="s">
        <v>501</v>
      </c>
      <c r="H210" s="84">
        <v>1973</v>
      </c>
      <c r="I210" s="77">
        <v>18</v>
      </c>
      <c r="J210" s="57">
        <v>18</v>
      </c>
      <c r="K210" s="57">
        <v>18</v>
      </c>
      <c r="L210" s="57">
        <v>18</v>
      </c>
      <c r="M210" s="58">
        <v>18</v>
      </c>
      <c r="N210" s="58">
        <v>18</v>
      </c>
      <c r="O210" s="58">
        <v>18</v>
      </c>
      <c r="P210" s="58">
        <v>18</v>
      </c>
      <c r="Q210" s="58">
        <v>18</v>
      </c>
      <c r="R210" s="58">
        <v>18</v>
      </c>
    </row>
    <row r="211" spans="1:18">
      <c r="A211" s="26">
        <f t="shared" si="3"/>
        <v>211</v>
      </c>
      <c r="B211" s="83" t="s">
        <v>1787</v>
      </c>
      <c r="C211" s="83"/>
      <c r="D211" s="83"/>
      <c r="E211" s="83" t="s">
        <v>1777</v>
      </c>
      <c r="F211" s="83" t="s">
        <v>600</v>
      </c>
      <c r="G211" s="83" t="s">
        <v>610</v>
      </c>
      <c r="H211" s="84">
        <v>1990</v>
      </c>
      <c r="I211" s="77">
        <v>0</v>
      </c>
      <c r="J211" s="77">
        <v>0</v>
      </c>
      <c r="K211" s="77">
        <v>21</v>
      </c>
      <c r="L211" s="77">
        <v>21</v>
      </c>
      <c r="M211" s="77">
        <v>21</v>
      </c>
      <c r="N211" s="77">
        <v>21</v>
      </c>
      <c r="O211" s="77">
        <v>21</v>
      </c>
      <c r="P211" s="77">
        <v>21</v>
      </c>
      <c r="Q211" s="77">
        <v>21</v>
      </c>
      <c r="R211" s="77">
        <v>21</v>
      </c>
    </row>
    <row r="212" spans="1:18">
      <c r="A212" s="26">
        <f t="shared" si="3"/>
        <v>212</v>
      </c>
      <c r="B212" s="83" t="s">
        <v>1620</v>
      </c>
      <c r="C212" s="83"/>
      <c r="D212" s="83" t="s">
        <v>1621</v>
      </c>
      <c r="E212" s="83" t="s">
        <v>632</v>
      </c>
      <c r="F212" s="83" t="s">
        <v>600</v>
      </c>
      <c r="G212" s="83" t="s">
        <v>502</v>
      </c>
      <c r="H212" s="84">
        <v>2017</v>
      </c>
      <c r="I212" s="77">
        <v>44</v>
      </c>
      <c r="J212" s="57">
        <v>44</v>
      </c>
      <c r="K212" s="57">
        <v>44</v>
      </c>
      <c r="L212" s="57">
        <v>44</v>
      </c>
      <c r="M212" s="58">
        <v>44</v>
      </c>
      <c r="N212" s="58">
        <v>44</v>
      </c>
      <c r="O212" s="58">
        <v>44</v>
      </c>
      <c r="P212" s="58">
        <v>44</v>
      </c>
      <c r="Q212" s="58">
        <v>44</v>
      </c>
      <c r="R212" s="58">
        <v>44</v>
      </c>
    </row>
    <row r="213" spans="1:18">
      <c r="A213" s="26">
        <f t="shared" si="3"/>
        <v>213</v>
      </c>
      <c r="B213" s="83" t="s">
        <v>1622</v>
      </c>
      <c r="C213" s="83"/>
      <c r="D213" s="83" t="s">
        <v>1623</v>
      </c>
      <c r="E213" s="83" t="s">
        <v>632</v>
      </c>
      <c r="F213" s="83" t="s">
        <v>600</v>
      </c>
      <c r="G213" s="83" t="s">
        <v>502</v>
      </c>
      <c r="H213" s="84">
        <v>2017</v>
      </c>
      <c r="I213" s="77">
        <v>44</v>
      </c>
      <c r="J213" s="57">
        <v>44</v>
      </c>
      <c r="K213" s="57">
        <v>44</v>
      </c>
      <c r="L213" s="57">
        <v>44</v>
      </c>
      <c r="M213" s="58">
        <v>44</v>
      </c>
      <c r="N213" s="58">
        <v>44</v>
      </c>
      <c r="O213" s="58">
        <v>44</v>
      </c>
      <c r="P213" s="58">
        <v>44</v>
      </c>
      <c r="Q213" s="58">
        <v>44</v>
      </c>
      <c r="R213" s="58">
        <v>44</v>
      </c>
    </row>
    <row r="214" spans="1:18">
      <c r="A214" s="26">
        <f t="shared" si="3"/>
        <v>214</v>
      </c>
      <c r="B214" s="83" t="s">
        <v>828</v>
      </c>
      <c r="C214" s="83"/>
      <c r="D214" s="83" t="s">
        <v>85</v>
      </c>
      <c r="E214" s="83" t="s">
        <v>658</v>
      </c>
      <c r="F214" s="83" t="s">
        <v>600</v>
      </c>
      <c r="G214" s="83" t="s">
        <v>501</v>
      </c>
      <c r="H214" s="84">
        <v>2004</v>
      </c>
      <c r="I214" s="77">
        <v>45</v>
      </c>
      <c r="J214" s="57">
        <v>45</v>
      </c>
      <c r="K214" s="57">
        <v>45</v>
      </c>
      <c r="L214" s="57">
        <v>45</v>
      </c>
      <c r="M214" s="58">
        <v>45</v>
      </c>
      <c r="N214" s="58">
        <v>45</v>
      </c>
      <c r="O214" s="58">
        <v>45</v>
      </c>
      <c r="P214" s="58">
        <v>45</v>
      </c>
      <c r="Q214" s="58">
        <v>45</v>
      </c>
      <c r="R214" s="58">
        <v>45</v>
      </c>
    </row>
    <row r="215" spans="1:18">
      <c r="A215" s="26">
        <f t="shared" si="3"/>
        <v>215</v>
      </c>
      <c r="B215" s="83" t="s">
        <v>829</v>
      </c>
      <c r="C215" s="83"/>
      <c r="D215" s="83" t="s">
        <v>86</v>
      </c>
      <c r="E215" s="83" t="s">
        <v>658</v>
      </c>
      <c r="F215" s="83" t="s">
        <v>600</v>
      </c>
      <c r="G215" s="83" t="s">
        <v>501</v>
      </c>
      <c r="H215" s="84">
        <v>2010</v>
      </c>
      <c r="I215" s="77">
        <v>47</v>
      </c>
      <c r="J215" s="57">
        <v>47</v>
      </c>
      <c r="K215" s="57">
        <v>47</v>
      </c>
      <c r="L215" s="57">
        <v>47</v>
      </c>
      <c r="M215" s="58">
        <v>47</v>
      </c>
      <c r="N215" s="58">
        <v>47</v>
      </c>
      <c r="O215" s="58">
        <v>47</v>
      </c>
      <c r="P215" s="58">
        <v>47</v>
      </c>
      <c r="Q215" s="58">
        <v>47</v>
      </c>
      <c r="R215" s="58">
        <v>47</v>
      </c>
    </row>
    <row r="216" spans="1:18">
      <c r="A216" s="26">
        <f t="shared" si="3"/>
        <v>216</v>
      </c>
      <c r="B216" s="83" t="s">
        <v>830</v>
      </c>
      <c r="C216" s="83"/>
      <c r="D216" s="83" t="s">
        <v>89</v>
      </c>
      <c r="E216" s="83" t="s">
        <v>592</v>
      </c>
      <c r="F216" s="83" t="s">
        <v>600</v>
      </c>
      <c r="G216" s="83" t="s">
        <v>503</v>
      </c>
      <c r="H216" s="84">
        <v>1989</v>
      </c>
      <c r="I216" s="77">
        <v>48</v>
      </c>
      <c r="J216" s="57">
        <v>48</v>
      </c>
      <c r="K216" s="57">
        <v>48</v>
      </c>
      <c r="L216" s="57">
        <v>48</v>
      </c>
      <c r="M216" s="58">
        <v>48</v>
      </c>
      <c r="N216" s="58">
        <v>48</v>
      </c>
      <c r="O216" s="58">
        <v>48</v>
      </c>
      <c r="P216" s="58">
        <v>48</v>
      </c>
      <c r="Q216" s="58">
        <v>48</v>
      </c>
      <c r="R216" s="58">
        <v>48</v>
      </c>
    </row>
    <row r="217" spans="1:18">
      <c r="A217" s="26">
        <f t="shared" si="3"/>
        <v>217</v>
      </c>
      <c r="B217" s="83" t="s">
        <v>831</v>
      </c>
      <c r="C217" s="83"/>
      <c r="D217" s="83" t="s">
        <v>90</v>
      </c>
      <c r="E217" s="83" t="s">
        <v>592</v>
      </c>
      <c r="F217" s="83" t="s">
        <v>600</v>
      </c>
      <c r="G217" s="83" t="s">
        <v>503</v>
      </c>
      <c r="H217" s="84">
        <v>1989</v>
      </c>
      <c r="I217" s="77">
        <v>48</v>
      </c>
      <c r="J217" s="57">
        <v>48</v>
      </c>
      <c r="K217" s="57">
        <v>48</v>
      </c>
      <c r="L217" s="57">
        <v>48</v>
      </c>
      <c r="M217" s="58">
        <v>48</v>
      </c>
      <c r="N217" s="58">
        <v>48</v>
      </c>
      <c r="O217" s="58">
        <v>48</v>
      </c>
      <c r="P217" s="58">
        <v>48</v>
      </c>
      <c r="Q217" s="58">
        <v>48</v>
      </c>
      <c r="R217" s="58">
        <v>48</v>
      </c>
    </row>
    <row r="218" spans="1:18">
      <c r="A218" s="26">
        <f t="shared" si="3"/>
        <v>218</v>
      </c>
      <c r="B218" s="83" t="s">
        <v>832</v>
      </c>
      <c r="C218" s="83"/>
      <c r="D218" s="83" t="s">
        <v>91</v>
      </c>
      <c r="E218" s="83" t="s">
        <v>592</v>
      </c>
      <c r="F218" s="83" t="s">
        <v>600</v>
      </c>
      <c r="G218" s="83" t="s">
        <v>503</v>
      </c>
      <c r="H218" s="84">
        <v>1989</v>
      </c>
      <c r="I218" s="77">
        <v>48</v>
      </c>
      <c r="J218" s="57">
        <v>48</v>
      </c>
      <c r="K218" s="57">
        <v>48</v>
      </c>
      <c r="L218" s="57">
        <v>48</v>
      </c>
      <c r="M218" s="58">
        <v>48</v>
      </c>
      <c r="N218" s="58">
        <v>48</v>
      </c>
      <c r="O218" s="58">
        <v>48</v>
      </c>
      <c r="P218" s="58">
        <v>48</v>
      </c>
      <c r="Q218" s="58">
        <v>48</v>
      </c>
      <c r="R218" s="58">
        <v>48</v>
      </c>
    </row>
    <row r="219" spans="1:18">
      <c r="A219" s="26">
        <f t="shared" si="3"/>
        <v>219</v>
      </c>
      <c r="B219" s="83" t="s">
        <v>833</v>
      </c>
      <c r="C219" s="83"/>
      <c r="D219" s="83" t="s">
        <v>92</v>
      </c>
      <c r="E219" s="83" t="s">
        <v>592</v>
      </c>
      <c r="F219" s="83" t="s">
        <v>600</v>
      </c>
      <c r="G219" s="83" t="s">
        <v>503</v>
      </c>
      <c r="H219" s="84">
        <v>1989</v>
      </c>
      <c r="I219" s="77">
        <v>48</v>
      </c>
      <c r="J219" s="57">
        <v>48</v>
      </c>
      <c r="K219" s="57">
        <v>48</v>
      </c>
      <c r="L219" s="57">
        <v>48</v>
      </c>
      <c r="M219" s="58">
        <v>48</v>
      </c>
      <c r="N219" s="58">
        <v>48</v>
      </c>
      <c r="O219" s="58">
        <v>48</v>
      </c>
      <c r="P219" s="58">
        <v>48</v>
      </c>
      <c r="Q219" s="58">
        <v>48</v>
      </c>
      <c r="R219" s="58">
        <v>48</v>
      </c>
    </row>
    <row r="220" spans="1:18">
      <c r="A220" s="26">
        <f t="shared" si="3"/>
        <v>220</v>
      </c>
      <c r="B220" s="83" t="s">
        <v>834</v>
      </c>
      <c r="C220" s="83"/>
      <c r="D220" s="83" t="s">
        <v>93</v>
      </c>
      <c r="E220" s="83" t="s">
        <v>672</v>
      </c>
      <c r="F220" s="83" t="s">
        <v>600</v>
      </c>
      <c r="G220" s="83" t="s">
        <v>501</v>
      </c>
      <c r="H220" s="84">
        <v>1990</v>
      </c>
      <c r="I220" s="77">
        <v>71</v>
      </c>
      <c r="J220" s="57">
        <v>71</v>
      </c>
      <c r="K220" s="57">
        <v>71</v>
      </c>
      <c r="L220" s="57">
        <v>71</v>
      </c>
      <c r="M220" s="58">
        <v>71</v>
      </c>
      <c r="N220" s="58">
        <v>71</v>
      </c>
      <c r="O220" s="58">
        <v>71</v>
      </c>
      <c r="P220" s="58">
        <v>71</v>
      </c>
      <c r="Q220" s="58">
        <v>71</v>
      </c>
      <c r="R220" s="58">
        <v>71</v>
      </c>
    </row>
    <row r="221" spans="1:18">
      <c r="A221" s="26">
        <f t="shared" si="3"/>
        <v>221</v>
      </c>
      <c r="B221" s="83" t="s">
        <v>835</v>
      </c>
      <c r="C221" s="83"/>
      <c r="D221" s="83" t="s">
        <v>94</v>
      </c>
      <c r="E221" s="83" t="s">
        <v>672</v>
      </c>
      <c r="F221" s="83" t="s">
        <v>600</v>
      </c>
      <c r="G221" s="83" t="s">
        <v>501</v>
      </c>
      <c r="H221" s="84">
        <v>1990</v>
      </c>
      <c r="I221" s="77">
        <v>70</v>
      </c>
      <c r="J221" s="57">
        <v>70</v>
      </c>
      <c r="K221" s="57">
        <v>70</v>
      </c>
      <c r="L221" s="57">
        <v>70</v>
      </c>
      <c r="M221" s="58">
        <v>70</v>
      </c>
      <c r="N221" s="58">
        <v>70</v>
      </c>
      <c r="O221" s="58">
        <v>70</v>
      </c>
      <c r="P221" s="58">
        <v>70</v>
      </c>
      <c r="Q221" s="58">
        <v>70</v>
      </c>
      <c r="R221" s="58">
        <v>70</v>
      </c>
    </row>
    <row r="222" spans="1:18">
      <c r="A222" s="26">
        <f t="shared" si="3"/>
        <v>222</v>
      </c>
      <c r="B222" s="83" t="s">
        <v>836</v>
      </c>
      <c r="C222" s="83"/>
      <c r="D222" s="83" t="s">
        <v>95</v>
      </c>
      <c r="E222" s="83" t="s">
        <v>672</v>
      </c>
      <c r="F222" s="83" t="s">
        <v>600</v>
      </c>
      <c r="G222" s="83" t="s">
        <v>501</v>
      </c>
      <c r="H222" s="84">
        <v>1990</v>
      </c>
      <c r="I222" s="77">
        <v>69</v>
      </c>
      <c r="J222" s="57">
        <v>69</v>
      </c>
      <c r="K222" s="57">
        <v>69</v>
      </c>
      <c r="L222" s="57">
        <v>69</v>
      </c>
      <c r="M222" s="58">
        <v>69</v>
      </c>
      <c r="N222" s="58">
        <v>69</v>
      </c>
      <c r="O222" s="58">
        <v>69</v>
      </c>
      <c r="P222" s="58">
        <v>69</v>
      </c>
      <c r="Q222" s="58">
        <v>69</v>
      </c>
      <c r="R222" s="58">
        <v>69</v>
      </c>
    </row>
    <row r="223" spans="1:18">
      <c r="A223" s="26">
        <f t="shared" si="3"/>
        <v>223</v>
      </c>
      <c r="B223" s="83" t="s">
        <v>837</v>
      </c>
      <c r="C223" s="83"/>
      <c r="D223" s="83" t="s">
        <v>96</v>
      </c>
      <c r="E223" s="83" t="s">
        <v>672</v>
      </c>
      <c r="F223" s="83" t="s">
        <v>600</v>
      </c>
      <c r="G223" s="83" t="s">
        <v>501</v>
      </c>
      <c r="H223" s="84">
        <v>1990</v>
      </c>
      <c r="I223" s="77">
        <v>68</v>
      </c>
      <c r="J223" s="57">
        <v>68</v>
      </c>
      <c r="K223" s="57">
        <v>68</v>
      </c>
      <c r="L223" s="57">
        <v>68</v>
      </c>
      <c r="M223" s="58">
        <v>68</v>
      </c>
      <c r="N223" s="58">
        <v>68</v>
      </c>
      <c r="O223" s="58">
        <v>68</v>
      </c>
      <c r="P223" s="58">
        <v>68</v>
      </c>
      <c r="Q223" s="58">
        <v>68</v>
      </c>
      <c r="R223" s="58">
        <v>68</v>
      </c>
    </row>
    <row r="224" spans="1:18">
      <c r="A224" s="26">
        <f t="shared" si="3"/>
        <v>224</v>
      </c>
      <c r="B224" s="83" t="s">
        <v>1212</v>
      </c>
      <c r="C224" s="83"/>
      <c r="D224" s="83" t="s">
        <v>1213</v>
      </c>
      <c r="E224" s="83" t="s">
        <v>614</v>
      </c>
      <c r="F224" s="83" t="s">
        <v>600</v>
      </c>
      <c r="G224" s="83" t="s">
        <v>504</v>
      </c>
      <c r="H224" s="84">
        <v>2015</v>
      </c>
      <c r="I224" s="77">
        <v>147</v>
      </c>
      <c r="J224" s="57">
        <v>147</v>
      </c>
      <c r="K224" s="57">
        <v>147</v>
      </c>
      <c r="L224" s="57">
        <v>147</v>
      </c>
      <c r="M224" s="58">
        <v>147</v>
      </c>
      <c r="N224" s="58">
        <v>147</v>
      </c>
      <c r="O224" s="58">
        <v>147</v>
      </c>
      <c r="P224" s="58">
        <v>147</v>
      </c>
      <c r="Q224" s="58">
        <v>147</v>
      </c>
      <c r="R224" s="58">
        <v>147</v>
      </c>
    </row>
    <row r="225" spans="1:18">
      <c r="A225" s="26">
        <f t="shared" si="3"/>
        <v>225</v>
      </c>
      <c r="B225" s="83" t="s">
        <v>1214</v>
      </c>
      <c r="C225" s="83"/>
      <c r="D225" s="83" t="s">
        <v>1215</v>
      </c>
      <c r="E225" s="83" t="s">
        <v>614</v>
      </c>
      <c r="F225" s="83" t="s">
        <v>600</v>
      </c>
      <c r="G225" s="83" t="s">
        <v>504</v>
      </c>
      <c r="H225" s="84">
        <v>2015</v>
      </c>
      <c r="I225" s="77">
        <v>147</v>
      </c>
      <c r="J225" s="57">
        <v>147</v>
      </c>
      <c r="K225" s="57">
        <v>147</v>
      </c>
      <c r="L225" s="57">
        <v>147</v>
      </c>
      <c r="M225" s="58">
        <v>147</v>
      </c>
      <c r="N225" s="58">
        <v>147</v>
      </c>
      <c r="O225" s="58">
        <v>147</v>
      </c>
      <c r="P225" s="58">
        <v>147</v>
      </c>
      <c r="Q225" s="58">
        <v>147</v>
      </c>
      <c r="R225" s="58">
        <v>147</v>
      </c>
    </row>
    <row r="226" spans="1:18">
      <c r="A226" s="26">
        <f t="shared" si="3"/>
        <v>226</v>
      </c>
      <c r="B226" s="83" t="s">
        <v>1335</v>
      </c>
      <c r="C226" s="83"/>
      <c r="D226" s="83" t="s">
        <v>1444</v>
      </c>
      <c r="E226" s="83" t="s">
        <v>802</v>
      </c>
      <c r="F226" s="83" t="s">
        <v>600</v>
      </c>
      <c r="G226" s="83" t="s">
        <v>610</v>
      </c>
      <c r="H226" s="84">
        <v>2016</v>
      </c>
      <c r="I226" s="77">
        <v>190</v>
      </c>
      <c r="J226" s="57">
        <v>190</v>
      </c>
      <c r="K226" s="57">
        <v>190</v>
      </c>
      <c r="L226" s="57">
        <v>190</v>
      </c>
      <c r="M226" s="58">
        <v>190</v>
      </c>
      <c r="N226" s="58">
        <v>190</v>
      </c>
      <c r="O226" s="58">
        <v>190</v>
      </c>
      <c r="P226" s="58">
        <v>190</v>
      </c>
      <c r="Q226" s="58">
        <v>190</v>
      </c>
      <c r="R226" s="58">
        <v>190</v>
      </c>
    </row>
    <row r="227" spans="1:18">
      <c r="A227" s="26">
        <f t="shared" si="3"/>
        <v>227</v>
      </c>
      <c r="B227" s="83" t="s">
        <v>838</v>
      </c>
      <c r="C227" s="83"/>
      <c r="D227" s="83" t="s">
        <v>429</v>
      </c>
      <c r="E227" s="83" t="s">
        <v>632</v>
      </c>
      <c r="F227" s="83" t="s">
        <v>600</v>
      </c>
      <c r="G227" s="83" t="s">
        <v>502</v>
      </c>
      <c r="H227" s="84">
        <v>2009</v>
      </c>
      <c r="I227" s="77">
        <v>38</v>
      </c>
      <c r="J227" s="57">
        <v>38</v>
      </c>
      <c r="K227" s="57">
        <v>38</v>
      </c>
      <c r="L227" s="57">
        <v>38</v>
      </c>
      <c r="M227" s="58">
        <v>38</v>
      </c>
      <c r="N227" s="58">
        <v>38</v>
      </c>
      <c r="O227" s="58">
        <v>38</v>
      </c>
      <c r="P227" s="58">
        <v>38</v>
      </c>
      <c r="Q227" s="58">
        <v>38</v>
      </c>
      <c r="R227" s="58">
        <v>38</v>
      </c>
    </row>
    <row r="228" spans="1:18">
      <c r="A228" s="26">
        <f t="shared" si="3"/>
        <v>228</v>
      </c>
      <c r="B228" s="83" t="s">
        <v>839</v>
      </c>
      <c r="C228" s="83"/>
      <c r="D228" s="83" t="s">
        <v>430</v>
      </c>
      <c r="E228" s="83" t="s">
        <v>632</v>
      </c>
      <c r="F228" s="83" t="s">
        <v>600</v>
      </c>
      <c r="G228" s="83" t="s">
        <v>502</v>
      </c>
      <c r="H228" s="84">
        <v>2009</v>
      </c>
      <c r="I228" s="77">
        <v>38</v>
      </c>
      <c r="J228" s="57">
        <v>38</v>
      </c>
      <c r="K228" s="57">
        <v>38</v>
      </c>
      <c r="L228" s="57">
        <v>38</v>
      </c>
      <c r="M228" s="58">
        <v>38</v>
      </c>
      <c r="N228" s="58">
        <v>38</v>
      </c>
      <c r="O228" s="58">
        <v>38</v>
      </c>
      <c r="P228" s="58">
        <v>38</v>
      </c>
      <c r="Q228" s="58">
        <v>38</v>
      </c>
      <c r="R228" s="58">
        <v>38</v>
      </c>
    </row>
    <row r="229" spans="1:18">
      <c r="A229" s="26">
        <f t="shared" si="3"/>
        <v>229</v>
      </c>
      <c r="B229" s="83" t="s">
        <v>840</v>
      </c>
      <c r="C229" s="83"/>
      <c r="D229" s="83" t="s">
        <v>431</v>
      </c>
      <c r="E229" s="83" t="s">
        <v>632</v>
      </c>
      <c r="F229" s="83" t="s">
        <v>600</v>
      </c>
      <c r="G229" s="83" t="s">
        <v>502</v>
      </c>
      <c r="H229" s="84">
        <v>2009</v>
      </c>
      <c r="I229" s="77">
        <v>38</v>
      </c>
      <c r="J229" s="57">
        <v>38</v>
      </c>
      <c r="K229" s="57">
        <v>38</v>
      </c>
      <c r="L229" s="57">
        <v>38</v>
      </c>
      <c r="M229" s="58">
        <v>38</v>
      </c>
      <c r="N229" s="58">
        <v>38</v>
      </c>
      <c r="O229" s="58">
        <v>38</v>
      </c>
      <c r="P229" s="58">
        <v>38</v>
      </c>
      <c r="Q229" s="58">
        <v>38</v>
      </c>
      <c r="R229" s="58">
        <v>38</v>
      </c>
    </row>
    <row r="230" spans="1:18">
      <c r="A230" s="26">
        <f t="shared" si="3"/>
        <v>230</v>
      </c>
      <c r="B230" s="83" t="s">
        <v>841</v>
      </c>
      <c r="C230" s="83"/>
      <c r="D230" s="83" t="s">
        <v>432</v>
      </c>
      <c r="E230" s="83" t="s">
        <v>632</v>
      </c>
      <c r="F230" s="83" t="s">
        <v>600</v>
      </c>
      <c r="G230" s="83" t="s">
        <v>502</v>
      </c>
      <c r="H230" s="84">
        <v>2009</v>
      </c>
      <c r="I230" s="77">
        <v>38</v>
      </c>
      <c r="J230" s="57">
        <v>38</v>
      </c>
      <c r="K230" s="57">
        <v>38</v>
      </c>
      <c r="L230" s="57">
        <v>38</v>
      </c>
      <c r="M230" s="58">
        <v>38</v>
      </c>
      <c r="N230" s="58">
        <v>38</v>
      </c>
      <c r="O230" s="58">
        <v>38</v>
      </c>
      <c r="P230" s="58">
        <v>38</v>
      </c>
      <c r="Q230" s="58">
        <v>38</v>
      </c>
      <c r="R230" s="58">
        <v>38</v>
      </c>
    </row>
    <row r="231" spans="1:18">
      <c r="A231" s="26">
        <f t="shared" si="3"/>
        <v>231</v>
      </c>
      <c r="B231" s="83" t="s">
        <v>842</v>
      </c>
      <c r="C231" s="83"/>
      <c r="D231" s="83" t="s">
        <v>135</v>
      </c>
      <c r="E231" s="83" t="s">
        <v>632</v>
      </c>
      <c r="F231" s="83" t="s">
        <v>600</v>
      </c>
      <c r="G231" s="83" t="s">
        <v>502</v>
      </c>
      <c r="H231" s="84">
        <v>1976</v>
      </c>
      <c r="I231" s="77">
        <v>56</v>
      </c>
      <c r="J231" s="57">
        <v>56</v>
      </c>
      <c r="K231" s="57">
        <v>56</v>
      </c>
      <c r="L231" s="57">
        <v>56</v>
      </c>
      <c r="M231" s="58">
        <v>56</v>
      </c>
      <c r="N231" s="58">
        <v>56</v>
      </c>
      <c r="O231" s="58">
        <v>56</v>
      </c>
      <c r="P231" s="58">
        <v>56</v>
      </c>
      <c r="Q231" s="58">
        <v>56</v>
      </c>
      <c r="R231" s="58">
        <v>56</v>
      </c>
    </row>
    <row r="232" spans="1:18">
      <c r="A232" s="26">
        <f t="shared" si="3"/>
        <v>232</v>
      </c>
      <c r="B232" s="83" t="s">
        <v>843</v>
      </c>
      <c r="C232" s="83"/>
      <c r="D232" s="83" t="s">
        <v>136</v>
      </c>
      <c r="E232" s="83" t="s">
        <v>632</v>
      </c>
      <c r="F232" s="83" t="s">
        <v>600</v>
      </c>
      <c r="G232" s="83" t="s">
        <v>502</v>
      </c>
      <c r="H232" s="84">
        <v>1976</v>
      </c>
      <c r="I232" s="77">
        <v>56</v>
      </c>
      <c r="J232" s="57">
        <v>56</v>
      </c>
      <c r="K232" s="57">
        <v>56</v>
      </c>
      <c r="L232" s="57">
        <v>56</v>
      </c>
      <c r="M232" s="58">
        <v>56</v>
      </c>
      <c r="N232" s="58">
        <v>56</v>
      </c>
      <c r="O232" s="58">
        <v>56</v>
      </c>
      <c r="P232" s="58">
        <v>56</v>
      </c>
      <c r="Q232" s="58">
        <v>56</v>
      </c>
      <c r="R232" s="58">
        <v>56</v>
      </c>
    </row>
    <row r="233" spans="1:18">
      <c r="A233" s="26">
        <f t="shared" si="3"/>
        <v>233</v>
      </c>
      <c r="B233" s="83" t="s">
        <v>844</v>
      </c>
      <c r="C233" s="83"/>
      <c r="D233" s="83" t="s">
        <v>137</v>
      </c>
      <c r="E233" s="83" t="s">
        <v>632</v>
      </c>
      <c r="F233" s="83" t="s">
        <v>600</v>
      </c>
      <c r="G233" s="83" t="s">
        <v>502</v>
      </c>
      <c r="H233" s="84">
        <v>1976</v>
      </c>
      <c r="I233" s="77">
        <v>56</v>
      </c>
      <c r="J233" s="57">
        <v>56</v>
      </c>
      <c r="K233" s="57">
        <v>56</v>
      </c>
      <c r="L233" s="57">
        <v>56</v>
      </c>
      <c r="M233" s="58">
        <v>56</v>
      </c>
      <c r="N233" s="58">
        <v>56</v>
      </c>
      <c r="O233" s="58">
        <v>56</v>
      </c>
      <c r="P233" s="58">
        <v>56</v>
      </c>
      <c r="Q233" s="58">
        <v>56</v>
      </c>
      <c r="R233" s="58">
        <v>56</v>
      </c>
    </row>
    <row r="234" spans="1:18">
      <c r="A234" s="26">
        <f t="shared" si="3"/>
        <v>234</v>
      </c>
      <c r="B234" s="83" t="s">
        <v>991</v>
      </c>
      <c r="C234" s="83"/>
      <c r="D234" s="83" t="s">
        <v>138</v>
      </c>
      <c r="E234" s="83" t="s">
        <v>632</v>
      </c>
      <c r="F234" s="83" t="s">
        <v>600</v>
      </c>
      <c r="G234" s="83" t="s">
        <v>502</v>
      </c>
      <c r="H234" s="84">
        <v>1976</v>
      </c>
      <c r="I234" s="77">
        <v>50</v>
      </c>
      <c r="J234" s="57">
        <v>50</v>
      </c>
      <c r="K234" s="57">
        <v>50</v>
      </c>
      <c r="L234" s="57">
        <v>50</v>
      </c>
      <c r="M234" s="58">
        <v>50</v>
      </c>
      <c r="N234" s="58">
        <v>50</v>
      </c>
      <c r="O234" s="58">
        <v>50</v>
      </c>
      <c r="P234" s="58">
        <v>50</v>
      </c>
      <c r="Q234" s="58">
        <v>50</v>
      </c>
      <c r="R234" s="58">
        <v>50</v>
      </c>
    </row>
    <row r="235" spans="1:18">
      <c r="A235" s="26">
        <f t="shared" si="3"/>
        <v>235</v>
      </c>
      <c r="B235" s="83" t="s">
        <v>845</v>
      </c>
      <c r="C235" s="83"/>
      <c r="D235" s="83" t="s">
        <v>139</v>
      </c>
      <c r="E235" s="83" t="s">
        <v>632</v>
      </c>
      <c r="F235" s="83" t="s">
        <v>600</v>
      </c>
      <c r="G235" s="83" t="s">
        <v>502</v>
      </c>
      <c r="H235" s="84">
        <v>1976</v>
      </c>
      <c r="I235" s="77">
        <v>56</v>
      </c>
      <c r="J235" s="57">
        <v>56</v>
      </c>
      <c r="K235" s="57">
        <v>56</v>
      </c>
      <c r="L235" s="57">
        <v>56</v>
      </c>
      <c r="M235" s="58">
        <v>56</v>
      </c>
      <c r="N235" s="58">
        <v>56</v>
      </c>
      <c r="O235" s="58">
        <v>56</v>
      </c>
      <c r="P235" s="58">
        <v>56</v>
      </c>
      <c r="Q235" s="58">
        <v>56</v>
      </c>
      <c r="R235" s="58">
        <v>56</v>
      </c>
    </row>
    <row r="236" spans="1:18">
      <c r="A236" s="26">
        <f t="shared" si="3"/>
        <v>236</v>
      </c>
      <c r="B236" s="83" t="s">
        <v>846</v>
      </c>
      <c r="C236" s="83"/>
      <c r="D236" s="83" t="s">
        <v>140</v>
      </c>
      <c r="E236" s="83" t="s">
        <v>632</v>
      </c>
      <c r="F236" s="83" t="s">
        <v>600</v>
      </c>
      <c r="G236" s="83" t="s">
        <v>502</v>
      </c>
      <c r="H236" s="84">
        <v>1976</v>
      </c>
      <c r="I236" s="77">
        <v>56</v>
      </c>
      <c r="J236" s="57">
        <v>56</v>
      </c>
      <c r="K236" s="57">
        <v>56</v>
      </c>
      <c r="L236" s="57">
        <v>56</v>
      </c>
      <c r="M236" s="58">
        <v>56</v>
      </c>
      <c r="N236" s="58">
        <v>56</v>
      </c>
      <c r="O236" s="58">
        <v>56</v>
      </c>
      <c r="P236" s="58">
        <v>56</v>
      </c>
      <c r="Q236" s="58">
        <v>56</v>
      </c>
      <c r="R236" s="58">
        <v>56</v>
      </c>
    </row>
    <row r="237" spans="1:18">
      <c r="A237" s="26">
        <f t="shared" si="3"/>
        <v>237</v>
      </c>
      <c r="B237" s="83" t="s">
        <v>1048</v>
      </c>
      <c r="C237" s="83"/>
      <c r="D237" s="83" t="s">
        <v>442</v>
      </c>
      <c r="E237" s="83" t="s">
        <v>673</v>
      </c>
      <c r="F237" s="83" t="s">
        <v>600</v>
      </c>
      <c r="G237" s="83" t="s">
        <v>501</v>
      </c>
      <c r="H237" s="84">
        <v>2010</v>
      </c>
      <c r="I237" s="77">
        <v>8.1999999999999993</v>
      </c>
      <c r="J237" s="57">
        <v>8.1999999999999993</v>
      </c>
      <c r="K237" s="57">
        <v>8.1999999999999993</v>
      </c>
      <c r="L237" s="57">
        <v>8.1999999999999993</v>
      </c>
      <c r="M237" s="58">
        <v>8.1999999999999993</v>
      </c>
      <c r="N237" s="58">
        <v>8.1999999999999993</v>
      </c>
      <c r="O237" s="58">
        <v>8.1999999999999993</v>
      </c>
      <c r="P237" s="58">
        <v>8.1999999999999993</v>
      </c>
      <c r="Q237" s="58">
        <v>8.1999999999999993</v>
      </c>
      <c r="R237" s="58">
        <v>8.1999999999999993</v>
      </c>
    </row>
    <row r="238" spans="1:18">
      <c r="A238" s="26">
        <f t="shared" si="3"/>
        <v>238</v>
      </c>
      <c r="B238" s="83" t="s">
        <v>1048</v>
      </c>
      <c r="C238" s="83"/>
      <c r="D238" s="83" t="s">
        <v>443</v>
      </c>
      <c r="E238" s="83" t="s">
        <v>673</v>
      </c>
      <c r="F238" s="83" t="s">
        <v>600</v>
      </c>
      <c r="G238" s="83" t="s">
        <v>501</v>
      </c>
      <c r="H238" s="84">
        <v>2010</v>
      </c>
      <c r="I238" s="77">
        <v>8.1999999999999993</v>
      </c>
      <c r="J238" s="57">
        <v>8.1999999999999993</v>
      </c>
      <c r="K238" s="57">
        <v>8.1999999999999993</v>
      </c>
      <c r="L238" s="57">
        <v>8.1999999999999993</v>
      </c>
      <c r="M238" s="58">
        <v>8.1999999999999993</v>
      </c>
      <c r="N238" s="58">
        <v>8.1999999999999993</v>
      </c>
      <c r="O238" s="58">
        <v>8.1999999999999993</v>
      </c>
      <c r="P238" s="58">
        <v>8.1999999999999993</v>
      </c>
      <c r="Q238" s="58">
        <v>8.1999999999999993</v>
      </c>
      <c r="R238" s="58">
        <v>8.1999999999999993</v>
      </c>
    </row>
    <row r="239" spans="1:18">
      <c r="A239" s="26">
        <f t="shared" si="3"/>
        <v>239</v>
      </c>
      <c r="B239" s="83" t="s">
        <v>1048</v>
      </c>
      <c r="C239" s="83"/>
      <c r="D239" s="83" t="s">
        <v>444</v>
      </c>
      <c r="E239" s="83" t="s">
        <v>673</v>
      </c>
      <c r="F239" s="83" t="s">
        <v>600</v>
      </c>
      <c r="G239" s="83" t="s">
        <v>501</v>
      </c>
      <c r="H239" s="84">
        <v>2010</v>
      </c>
      <c r="I239" s="77">
        <v>8.1999999999999993</v>
      </c>
      <c r="J239" s="57">
        <v>8.1999999999999993</v>
      </c>
      <c r="K239" s="57">
        <v>8.1999999999999993</v>
      </c>
      <c r="L239" s="57">
        <v>8.1999999999999993</v>
      </c>
      <c r="M239" s="58">
        <v>8.1999999999999993</v>
      </c>
      <c r="N239" s="58">
        <v>8.1999999999999993</v>
      </c>
      <c r="O239" s="58">
        <v>8.1999999999999993</v>
      </c>
      <c r="P239" s="58">
        <v>8.1999999999999993</v>
      </c>
      <c r="Q239" s="58">
        <v>8.1999999999999993</v>
      </c>
      <c r="R239" s="58">
        <v>8.1999999999999993</v>
      </c>
    </row>
    <row r="240" spans="1:18">
      <c r="A240" s="26">
        <f t="shared" si="3"/>
        <v>240</v>
      </c>
      <c r="B240" s="83" t="s">
        <v>847</v>
      </c>
      <c r="C240" s="83"/>
      <c r="D240" s="83" t="s">
        <v>174</v>
      </c>
      <c r="E240" s="83" t="s">
        <v>645</v>
      </c>
      <c r="F240" s="83" t="s">
        <v>600</v>
      </c>
      <c r="G240" s="83" t="s">
        <v>503</v>
      </c>
      <c r="H240" s="84">
        <v>2008</v>
      </c>
      <c r="I240" s="77">
        <v>90.1</v>
      </c>
      <c r="J240" s="57">
        <v>90.1</v>
      </c>
      <c r="K240" s="57">
        <v>90.1</v>
      </c>
      <c r="L240" s="57">
        <v>90.1</v>
      </c>
      <c r="M240" s="58">
        <v>90.1</v>
      </c>
      <c r="N240" s="58">
        <v>90.1</v>
      </c>
      <c r="O240" s="58">
        <v>90.1</v>
      </c>
      <c r="P240" s="58">
        <v>90.1</v>
      </c>
      <c r="Q240" s="58">
        <v>90.1</v>
      </c>
      <c r="R240" s="58">
        <v>90.1</v>
      </c>
    </row>
    <row r="241" spans="1:18">
      <c r="A241" s="26">
        <f t="shared" si="3"/>
        <v>241</v>
      </c>
      <c r="B241" s="83" t="s">
        <v>848</v>
      </c>
      <c r="C241" s="83"/>
      <c r="D241" s="83" t="s">
        <v>175</v>
      </c>
      <c r="E241" s="83" t="s">
        <v>645</v>
      </c>
      <c r="F241" s="83" t="s">
        <v>600</v>
      </c>
      <c r="G241" s="83" t="s">
        <v>503</v>
      </c>
      <c r="H241" s="84">
        <v>2008</v>
      </c>
      <c r="I241" s="77">
        <v>87.3</v>
      </c>
      <c r="J241" s="57">
        <v>87.3</v>
      </c>
      <c r="K241" s="57">
        <v>87.3</v>
      </c>
      <c r="L241" s="57">
        <v>87.3</v>
      </c>
      <c r="M241" s="58">
        <v>87.3</v>
      </c>
      <c r="N241" s="58">
        <v>87.3</v>
      </c>
      <c r="O241" s="58">
        <v>87.3</v>
      </c>
      <c r="P241" s="58">
        <v>87.3</v>
      </c>
      <c r="Q241" s="58">
        <v>87.3</v>
      </c>
      <c r="R241" s="58">
        <v>87.3</v>
      </c>
    </row>
    <row r="242" spans="1:18">
      <c r="A242" s="26">
        <f t="shared" si="3"/>
        <v>242</v>
      </c>
      <c r="B242" s="83" t="s">
        <v>849</v>
      </c>
      <c r="C242" s="83"/>
      <c r="D242" s="83" t="s">
        <v>176</v>
      </c>
      <c r="E242" s="83" t="s">
        <v>537</v>
      </c>
      <c r="F242" s="83" t="s">
        <v>600</v>
      </c>
      <c r="G242" s="83" t="s">
        <v>503</v>
      </c>
      <c r="H242" s="84">
        <v>2004</v>
      </c>
      <c r="I242" s="77">
        <v>46</v>
      </c>
      <c r="J242" s="57">
        <v>46</v>
      </c>
      <c r="K242" s="57">
        <v>46</v>
      </c>
      <c r="L242" s="57">
        <v>46</v>
      </c>
      <c r="M242" s="58">
        <v>46</v>
      </c>
      <c r="N242" s="58">
        <v>46</v>
      </c>
      <c r="O242" s="58">
        <v>46</v>
      </c>
      <c r="P242" s="58">
        <v>46</v>
      </c>
      <c r="Q242" s="58">
        <v>46</v>
      </c>
      <c r="R242" s="58">
        <v>46</v>
      </c>
    </row>
    <row r="243" spans="1:18">
      <c r="A243" s="26">
        <f t="shared" si="3"/>
        <v>243</v>
      </c>
      <c r="B243" s="83" t="s">
        <v>850</v>
      </c>
      <c r="C243" s="83"/>
      <c r="D243" s="83" t="s">
        <v>177</v>
      </c>
      <c r="E243" s="83" t="s">
        <v>537</v>
      </c>
      <c r="F243" s="83" t="s">
        <v>600</v>
      </c>
      <c r="G243" s="83" t="s">
        <v>503</v>
      </c>
      <c r="H243" s="84">
        <v>2004</v>
      </c>
      <c r="I243" s="77">
        <v>46</v>
      </c>
      <c r="J243" s="57">
        <v>46</v>
      </c>
      <c r="K243" s="57">
        <v>46</v>
      </c>
      <c r="L243" s="57">
        <v>46</v>
      </c>
      <c r="M243" s="58">
        <v>46</v>
      </c>
      <c r="N243" s="58">
        <v>46</v>
      </c>
      <c r="O243" s="58">
        <v>46</v>
      </c>
      <c r="P243" s="58">
        <v>46</v>
      </c>
      <c r="Q243" s="58">
        <v>46</v>
      </c>
      <c r="R243" s="58">
        <v>46</v>
      </c>
    </row>
    <row r="244" spans="1:18">
      <c r="A244" s="26">
        <f t="shared" si="3"/>
        <v>244</v>
      </c>
      <c r="B244" s="83" t="s">
        <v>851</v>
      </c>
      <c r="C244" s="83"/>
      <c r="D244" s="83" t="s">
        <v>178</v>
      </c>
      <c r="E244" s="83" t="s">
        <v>537</v>
      </c>
      <c r="F244" s="83" t="s">
        <v>600</v>
      </c>
      <c r="G244" s="83" t="s">
        <v>503</v>
      </c>
      <c r="H244" s="84">
        <v>2004</v>
      </c>
      <c r="I244" s="77">
        <v>44</v>
      </c>
      <c r="J244" s="57">
        <v>44</v>
      </c>
      <c r="K244" s="57">
        <v>44</v>
      </c>
      <c r="L244" s="57">
        <v>44</v>
      </c>
      <c r="M244" s="58">
        <v>44</v>
      </c>
      <c r="N244" s="58">
        <v>44</v>
      </c>
      <c r="O244" s="58">
        <v>44</v>
      </c>
      <c r="P244" s="58">
        <v>44</v>
      </c>
      <c r="Q244" s="58">
        <v>44</v>
      </c>
      <c r="R244" s="58">
        <v>44</v>
      </c>
    </row>
    <row r="245" spans="1:18">
      <c r="A245" s="26">
        <f t="shared" si="3"/>
        <v>245</v>
      </c>
      <c r="B245" s="83" t="s">
        <v>852</v>
      </c>
      <c r="C245" s="83"/>
      <c r="D245" s="83" t="s">
        <v>179</v>
      </c>
      <c r="E245" s="83" t="s">
        <v>537</v>
      </c>
      <c r="F245" s="83" t="s">
        <v>600</v>
      </c>
      <c r="G245" s="83" t="s">
        <v>503</v>
      </c>
      <c r="H245" s="84">
        <v>2004</v>
      </c>
      <c r="I245" s="77">
        <v>46</v>
      </c>
      <c r="J245" s="57">
        <v>46</v>
      </c>
      <c r="K245" s="57">
        <v>46</v>
      </c>
      <c r="L245" s="57">
        <v>46</v>
      </c>
      <c r="M245" s="58">
        <v>46</v>
      </c>
      <c r="N245" s="58">
        <v>46</v>
      </c>
      <c r="O245" s="58">
        <v>46</v>
      </c>
      <c r="P245" s="58">
        <v>46</v>
      </c>
      <c r="Q245" s="58">
        <v>46</v>
      </c>
      <c r="R245" s="58">
        <v>46</v>
      </c>
    </row>
    <row r="246" spans="1:18">
      <c r="A246" s="26">
        <f t="shared" si="3"/>
        <v>246</v>
      </c>
      <c r="B246" s="83" t="s">
        <v>853</v>
      </c>
      <c r="C246" s="83"/>
      <c r="D246" s="83" t="s">
        <v>204</v>
      </c>
      <c r="E246" s="83" t="s">
        <v>634</v>
      </c>
      <c r="F246" s="83" t="s">
        <v>600</v>
      </c>
      <c r="G246" s="83" t="s">
        <v>504</v>
      </c>
      <c r="H246" s="84">
        <v>1988</v>
      </c>
      <c r="I246" s="77">
        <v>68</v>
      </c>
      <c r="J246" s="57">
        <v>68</v>
      </c>
      <c r="K246" s="57">
        <v>68</v>
      </c>
      <c r="L246" s="57">
        <v>68</v>
      </c>
      <c r="M246" s="58">
        <v>68</v>
      </c>
      <c r="N246" s="58">
        <v>68</v>
      </c>
      <c r="O246" s="58">
        <v>68</v>
      </c>
      <c r="P246" s="58">
        <v>68</v>
      </c>
      <c r="Q246" s="58">
        <v>68</v>
      </c>
      <c r="R246" s="58">
        <v>68</v>
      </c>
    </row>
    <row r="247" spans="1:18">
      <c r="A247" s="26">
        <f t="shared" si="3"/>
        <v>247</v>
      </c>
      <c r="B247" s="83" t="s">
        <v>854</v>
      </c>
      <c r="C247" s="83"/>
      <c r="D247" s="83" t="s">
        <v>205</v>
      </c>
      <c r="E247" s="83" t="s">
        <v>634</v>
      </c>
      <c r="F247" s="83" t="s">
        <v>600</v>
      </c>
      <c r="G247" s="83" t="s">
        <v>504</v>
      </c>
      <c r="H247" s="84">
        <v>1988</v>
      </c>
      <c r="I247" s="77">
        <v>68</v>
      </c>
      <c r="J247" s="57">
        <v>68</v>
      </c>
      <c r="K247" s="57">
        <v>68</v>
      </c>
      <c r="L247" s="57">
        <v>68</v>
      </c>
      <c r="M247" s="58">
        <v>68</v>
      </c>
      <c r="N247" s="58">
        <v>68</v>
      </c>
      <c r="O247" s="58">
        <v>68</v>
      </c>
      <c r="P247" s="58">
        <v>68</v>
      </c>
      <c r="Q247" s="58">
        <v>68</v>
      </c>
      <c r="R247" s="58">
        <v>68</v>
      </c>
    </row>
    <row r="248" spans="1:18">
      <c r="A248" s="26">
        <f t="shared" si="3"/>
        <v>248</v>
      </c>
      <c r="B248" s="83" t="s">
        <v>855</v>
      </c>
      <c r="C248" s="83"/>
      <c r="D248" s="83" t="s">
        <v>206</v>
      </c>
      <c r="E248" s="83" t="s">
        <v>634</v>
      </c>
      <c r="F248" s="83" t="s">
        <v>600</v>
      </c>
      <c r="G248" s="83" t="s">
        <v>504</v>
      </c>
      <c r="H248" s="84">
        <v>1988</v>
      </c>
      <c r="I248" s="77">
        <v>68</v>
      </c>
      <c r="J248" s="57">
        <v>68</v>
      </c>
      <c r="K248" s="57">
        <v>68</v>
      </c>
      <c r="L248" s="57">
        <v>68</v>
      </c>
      <c r="M248" s="58">
        <v>68</v>
      </c>
      <c r="N248" s="58">
        <v>68</v>
      </c>
      <c r="O248" s="58">
        <v>68</v>
      </c>
      <c r="P248" s="58">
        <v>68</v>
      </c>
      <c r="Q248" s="58">
        <v>68</v>
      </c>
      <c r="R248" s="58">
        <v>68</v>
      </c>
    </row>
    <row r="249" spans="1:18">
      <c r="A249" s="26">
        <f t="shared" si="3"/>
        <v>249</v>
      </c>
      <c r="B249" s="83" t="s">
        <v>856</v>
      </c>
      <c r="C249" s="83"/>
      <c r="D249" s="83" t="s">
        <v>207</v>
      </c>
      <c r="E249" s="83" t="s">
        <v>634</v>
      </c>
      <c r="F249" s="83" t="s">
        <v>600</v>
      </c>
      <c r="G249" s="83" t="s">
        <v>504</v>
      </c>
      <c r="H249" s="84">
        <v>1988</v>
      </c>
      <c r="I249" s="77">
        <v>68</v>
      </c>
      <c r="J249" s="57">
        <v>68</v>
      </c>
      <c r="K249" s="57">
        <v>68</v>
      </c>
      <c r="L249" s="57">
        <v>68</v>
      </c>
      <c r="M249" s="58">
        <v>68</v>
      </c>
      <c r="N249" s="58">
        <v>68</v>
      </c>
      <c r="O249" s="58">
        <v>68</v>
      </c>
      <c r="P249" s="58">
        <v>68</v>
      </c>
      <c r="Q249" s="58">
        <v>68</v>
      </c>
      <c r="R249" s="58">
        <v>68</v>
      </c>
    </row>
    <row r="250" spans="1:18">
      <c r="A250" s="26">
        <f t="shared" si="3"/>
        <v>250</v>
      </c>
      <c r="B250" s="83" t="s">
        <v>857</v>
      </c>
      <c r="C250" s="83"/>
      <c r="D250" s="83" t="s">
        <v>208</v>
      </c>
      <c r="E250" s="83" t="s">
        <v>634</v>
      </c>
      <c r="F250" s="83" t="s">
        <v>600</v>
      </c>
      <c r="G250" s="83" t="s">
        <v>504</v>
      </c>
      <c r="H250" s="84">
        <v>1988</v>
      </c>
      <c r="I250" s="77">
        <v>68</v>
      </c>
      <c r="J250" s="57">
        <v>68</v>
      </c>
      <c r="K250" s="57">
        <v>68</v>
      </c>
      <c r="L250" s="57">
        <v>68</v>
      </c>
      <c r="M250" s="58">
        <v>68</v>
      </c>
      <c r="N250" s="58">
        <v>68</v>
      </c>
      <c r="O250" s="58">
        <v>68</v>
      </c>
      <c r="P250" s="58">
        <v>68</v>
      </c>
      <c r="Q250" s="58">
        <v>68</v>
      </c>
      <c r="R250" s="58">
        <v>68</v>
      </c>
    </row>
    <row r="251" spans="1:18">
      <c r="A251" s="26">
        <f t="shared" si="3"/>
        <v>251</v>
      </c>
      <c r="B251" s="83" t="s">
        <v>858</v>
      </c>
      <c r="C251" s="83"/>
      <c r="D251" s="83" t="s">
        <v>209</v>
      </c>
      <c r="E251" s="83" t="s">
        <v>634</v>
      </c>
      <c r="F251" s="83" t="s">
        <v>600</v>
      </c>
      <c r="G251" s="83" t="s">
        <v>504</v>
      </c>
      <c r="H251" s="84">
        <v>1988</v>
      </c>
      <c r="I251" s="77">
        <v>67</v>
      </c>
      <c r="J251" s="57">
        <v>67</v>
      </c>
      <c r="K251" s="57">
        <v>67</v>
      </c>
      <c r="L251" s="57">
        <v>67</v>
      </c>
      <c r="M251" s="58">
        <v>67</v>
      </c>
      <c r="N251" s="58">
        <v>67</v>
      </c>
      <c r="O251" s="58">
        <v>67</v>
      </c>
      <c r="P251" s="58">
        <v>67</v>
      </c>
      <c r="Q251" s="58">
        <v>67</v>
      </c>
      <c r="R251" s="58">
        <v>67</v>
      </c>
    </row>
    <row r="252" spans="1:18">
      <c r="A252" s="26">
        <f t="shared" si="3"/>
        <v>252</v>
      </c>
      <c r="B252" s="83" t="s">
        <v>859</v>
      </c>
      <c r="C252" s="83"/>
      <c r="D252" s="83" t="s">
        <v>475</v>
      </c>
      <c r="E252" s="83" t="s">
        <v>685</v>
      </c>
      <c r="F252" s="83" t="s">
        <v>600</v>
      </c>
      <c r="G252" s="83" t="s">
        <v>503</v>
      </c>
      <c r="H252" s="84">
        <v>2012</v>
      </c>
      <c r="I252" s="77">
        <v>50.6</v>
      </c>
      <c r="J252" s="57">
        <v>50.6</v>
      </c>
      <c r="K252" s="57">
        <v>50.6</v>
      </c>
      <c r="L252" s="57">
        <v>50.6</v>
      </c>
      <c r="M252" s="58">
        <v>50.6</v>
      </c>
      <c r="N252" s="58">
        <v>50.6</v>
      </c>
      <c r="O252" s="58">
        <v>50.6</v>
      </c>
      <c r="P252" s="58">
        <v>50.6</v>
      </c>
      <c r="Q252" s="58">
        <v>50.6</v>
      </c>
      <c r="R252" s="58">
        <v>50.6</v>
      </c>
    </row>
    <row r="253" spans="1:18">
      <c r="A253" s="26">
        <f t="shared" si="3"/>
        <v>253</v>
      </c>
      <c r="B253" s="83" t="s">
        <v>860</v>
      </c>
      <c r="C253" s="83"/>
      <c r="D253" s="83" t="s">
        <v>476</v>
      </c>
      <c r="E253" s="83" t="s">
        <v>685</v>
      </c>
      <c r="F253" s="83" t="s">
        <v>600</v>
      </c>
      <c r="G253" s="83" t="s">
        <v>503</v>
      </c>
      <c r="H253" s="84">
        <v>2012</v>
      </c>
      <c r="I253" s="77">
        <v>50.6</v>
      </c>
      <c r="J253" s="57">
        <v>50.6</v>
      </c>
      <c r="K253" s="57">
        <v>50.6</v>
      </c>
      <c r="L253" s="57">
        <v>50.6</v>
      </c>
      <c r="M253" s="58">
        <v>50.6</v>
      </c>
      <c r="N253" s="58">
        <v>50.6</v>
      </c>
      <c r="O253" s="58">
        <v>50.6</v>
      </c>
      <c r="P253" s="58">
        <v>50.6</v>
      </c>
      <c r="Q253" s="58">
        <v>50.6</v>
      </c>
      <c r="R253" s="58">
        <v>50.6</v>
      </c>
    </row>
    <row r="254" spans="1:18">
      <c r="A254" s="26">
        <f t="shared" si="3"/>
        <v>254</v>
      </c>
      <c r="B254" s="83" t="s">
        <v>861</v>
      </c>
      <c r="C254" s="83"/>
      <c r="D254" s="83" t="s">
        <v>477</v>
      </c>
      <c r="E254" s="83" t="s">
        <v>685</v>
      </c>
      <c r="F254" s="83" t="s">
        <v>600</v>
      </c>
      <c r="G254" s="83" t="s">
        <v>503</v>
      </c>
      <c r="H254" s="84">
        <v>2012</v>
      </c>
      <c r="I254" s="77">
        <v>50.6</v>
      </c>
      <c r="J254" s="57">
        <v>50.6</v>
      </c>
      <c r="K254" s="57">
        <v>50.6</v>
      </c>
      <c r="L254" s="57">
        <v>50.6</v>
      </c>
      <c r="M254" s="58">
        <v>50.6</v>
      </c>
      <c r="N254" s="58">
        <v>50.6</v>
      </c>
      <c r="O254" s="58">
        <v>50.6</v>
      </c>
      <c r="P254" s="58">
        <v>50.6</v>
      </c>
      <c r="Q254" s="58">
        <v>50.6</v>
      </c>
      <c r="R254" s="58">
        <v>50.6</v>
      </c>
    </row>
    <row r="255" spans="1:18">
      <c r="A255" s="26">
        <f t="shared" si="3"/>
        <v>255</v>
      </c>
      <c r="B255" s="83" t="s">
        <v>862</v>
      </c>
      <c r="C255" s="83"/>
      <c r="D255" s="83" t="s">
        <v>478</v>
      </c>
      <c r="E255" s="83" t="s">
        <v>685</v>
      </c>
      <c r="F255" s="83" t="s">
        <v>600</v>
      </c>
      <c r="G255" s="83" t="s">
        <v>503</v>
      </c>
      <c r="H255" s="84">
        <v>2012</v>
      </c>
      <c r="I255" s="77">
        <v>50.6</v>
      </c>
      <c r="J255" s="57">
        <v>50.6</v>
      </c>
      <c r="K255" s="57">
        <v>50.6</v>
      </c>
      <c r="L255" s="57">
        <v>50.6</v>
      </c>
      <c r="M255" s="58">
        <v>50.6</v>
      </c>
      <c r="N255" s="58">
        <v>50.6</v>
      </c>
      <c r="O255" s="58">
        <v>50.6</v>
      </c>
      <c r="P255" s="58">
        <v>50.6</v>
      </c>
      <c r="Q255" s="58">
        <v>50.6</v>
      </c>
      <c r="R255" s="58">
        <v>50.6</v>
      </c>
    </row>
    <row r="256" spans="1:18">
      <c r="A256" s="26">
        <f t="shared" si="3"/>
        <v>256</v>
      </c>
      <c r="B256" s="83" t="s">
        <v>863</v>
      </c>
      <c r="C256" s="83"/>
      <c r="D256" s="83" t="s">
        <v>228</v>
      </c>
      <c r="E256" s="83" t="s">
        <v>689</v>
      </c>
      <c r="F256" s="83" t="s">
        <v>600</v>
      </c>
      <c r="G256" s="83" t="s">
        <v>504</v>
      </c>
      <c r="H256" s="84">
        <v>1988</v>
      </c>
      <c r="I256" s="77">
        <v>68</v>
      </c>
      <c r="J256" s="57">
        <v>68</v>
      </c>
      <c r="K256" s="57">
        <v>68</v>
      </c>
      <c r="L256" s="57">
        <v>68</v>
      </c>
      <c r="M256" s="58">
        <v>68</v>
      </c>
      <c r="N256" s="58">
        <v>68</v>
      </c>
      <c r="O256" s="58">
        <v>68</v>
      </c>
      <c r="P256" s="58">
        <v>68</v>
      </c>
      <c r="Q256" s="58">
        <v>68</v>
      </c>
      <c r="R256" s="58">
        <v>68</v>
      </c>
    </row>
    <row r="257" spans="1:18">
      <c r="A257" s="26">
        <f t="shared" si="3"/>
        <v>257</v>
      </c>
      <c r="B257" s="83" t="s">
        <v>864</v>
      </c>
      <c r="C257" s="83"/>
      <c r="D257" s="83" t="s">
        <v>229</v>
      </c>
      <c r="E257" s="83" t="s">
        <v>689</v>
      </c>
      <c r="F257" s="83" t="s">
        <v>600</v>
      </c>
      <c r="G257" s="83" t="s">
        <v>504</v>
      </c>
      <c r="H257" s="84">
        <v>1988</v>
      </c>
      <c r="I257" s="77">
        <v>65</v>
      </c>
      <c r="J257" s="57">
        <v>65</v>
      </c>
      <c r="K257" s="57">
        <v>65</v>
      </c>
      <c r="L257" s="57">
        <v>65</v>
      </c>
      <c r="M257" s="58">
        <v>65</v>
      </c>
      <c r="N257" s="58">
        <v>65</v>
      </c>
      <c r="O257" s="58">
        <v>65</v>
      </c>
      <c r="P257" s="58">
        <v>65</v>
      </c>
      <c r="Q257" s="58">
        <v>65</v>
      </c>
      <c r="R257" s="58">
        <v>65</v>
      </c>
    </row>
    <row r="258" spans="1:18">
      <c r="A258" s="26">
        <f t="shared" si="3"/>
        <v>258</v>
      </c>
      <c r="B258" s="83" t="s">
        <v>865</v>
      </c>
      <c r="C258" s="83"/>
      <c r="D258" s="83" t="s">
        <v>230</v>
      </c>
      <c r="E258" s="83" t="s">
        <v>689</v>
      </c>
      <c r="F258" s="83" t="s">
        <v>600</v>
      </c>
      <c r="G258" s="83" t="s">
        <v>504</v>
      </c>
      <c r="H258" s="84">
        <v>1988</v>
      </c>
      <c r="I258" s="77">
        <v>68</v>
      </c>
      <c r="J258" s="57">
        <v>68</v>
      </c>
      <c r="K258" s="57">
        <v>68</v>
      </c>
      <c r="L258" s="57">
        <v>68</v>
      </c>
      <c r="M258" s="58">
        <v>68</v>
      </c>
      <c r="N258" s="58">
        <v>68</v>
      </c>
      <c r="O258" s="58">
        <v>68</v>
      </c>
      <c r="P258" s="58">
        <v>68</v>
      </c>
      <c r="Q258" s="58">
        <v>68</v>
      </c>
      <c r="R258" s="58">
        <v>68</v>
      </c>
    </row>
    <row r="259" spans="1:18">
      <c r="A259" s="26">
        <f t="shared" si="3"/>
        <v>259</v>
      </c>
      <c r="B259" s="83" t="s">
        <v>866</v>
      </c>
      <c r="C259" s="83"/>
      <c r="D259" s="83" t="s">
        <v>231</v>
      </c>
      <c r="E259" s="83" t="s">
        <v>689</v>
      </c>
      <c r="F259" s="83" t="s">
        <v>600</v>
      </c>
      <c r="G259" s="83" t="s">
        <v>504</v>
      </c>
      <c r="H259" s="84">
        <v>1990</v>
      </c>
      <c r="I259" s="77">
        <v>69</v>
      </c>
      <c r="J259" s="57">
        <v>69</v>
      </c>
      <c r="K259" s="57">
        <v>69</v>
      </c>
      <c r="L259" s="57">
        <v>69</v>
      </c>
      <c r="M259" s="58">
        <v>69</v>
      </c>
      <c r="N259" s="58">
        <v>69</v>
      </c>
      <c r="O259" s="58">
        <v>69</v>
      </c>
      <c r="P259" s="58">
        <v>69</v>
      </c>
      <c r="Q259" s="58">
        <v>69</v>
      </c>
      <c r="R259" s="58">
        <v>69</v>
      </c>
    </row>
    <row r="260" spans="1:18">
      <c r="A260" s="26">
        <f t="shared" si="3"/>
        <v>260</v>
      </c>
      <c r="B260" s="83" t="s">
        <v>867</v>
      </c>
      <c r="C260" s="83"/>
      <c r="D260" s="83" t="s">
        <v>232</v>
      </c>
      <c r="E260" s="83" t="s">
        <v>689</v>
      </c>
      <c r="F260" s="83" t="s">
        <v>600</v>
      </c>
      <c r="G260" s="83" t="s">
        <v>504</v>
      </c>
      <c r="H260" s="84">
        <v>1990</v>
      </c>
      <c r="I260" s="77">
        <v>70</v>
      </c>
      <c r="J260" s="57">
        <v>70</v>
      </c>
      <c r="K260" s="57">
        <v>70</v>
      </c>
      <c r="L260" s="57">
        <v>70</v>
      </c>
      <c r="M260" s="58">
        <v>70</v>
      </c>
      <c r="N260" s="58">
        <v>70</v>
      </c>
      <c r="O260" s="58">
        <v>70</v>
      </c>
      <c r="P260" s="58">
        <v>70</v>
      </c>
      <c r="Q260" s="58">
        <v>70</v>
      </c>
      <c r="R260" s="58">
        <v>70</v>
      </c>
    </row>
    <row r="261" spans="1:18">
      <c r="A261" s="26">
        <f t="shared" si="3"/>
        <v>261</v>
      </c>
      <c r="B261" s="83" t="s">
        <v>1528</v>
      </c>
      <c r="C261" s="83"/>
      <c r="D261" s="83" t="s">
        <v>1532</v>
      </c>
      <c r="E261" s="83" t="s">
        <v>688</v>
      </c>
      <c r="F261" s="83" t="s">
        <v>600</v>
      </c>
      <c r="G261" s="83" t="s">
        <v>503</v>
      </c>
      <c r="H261" s="84">
        <v>2016</v>
      </c>
      <c r="I261" s="77">
        <v>56.3</v>
      </c>
      <c r="J261" s="57">
        <v>56.3</v>
      </c>
      <c r="K261" s="57">
        <v>56.3</v>
      </c>
      <c r="L261" s="57">
        <v>56.3</v>
      </c>
      <c r="M261" s="58">
        <v>56.3</v>
      </c>
      <c r="N261" s="58">
        <v>56.3</v>
      </c>
      <c r="O261" s="58">
        <v>56.3</v>
      </c>
      <c r="P261" s="58">
        <v>56.3</v>
      </c>
      <c r="Q261" s="58">
        <v>56.3</v>
      </c>
      <c r="R261" s="58">
        <v>56.3</v>
      </c>
    </row>
    <row r="262" spans="1:18">
      <c r="A262" s="26">
        <f t="shared" ref="A262:A325" si="4">A261+1</f>
        <v>262</v>
      </c>
      <c r="B262" s="83" t="s">
        <v>1529</v>
      </c>
      <c r="C262" s="83"/>
      <c r="D262" s="83" t="s">
        <v>1533</v>
      </c>
      <c r="E262" s="83" t="s">
        <v>688</v>
      </c>
      <c r="F262" s="83" t="s">
        <v>600</v>
      </c>
      <c r="G262" s="83" t="s">
        <v>503</v>
      </c>
      <c r="H262" s="84">
        <v>2016</v>
      </c>
      <c r="I262" s="77">
        <v>56.3</v>
      </c>
      <c r="J262" s="57">
        <v>56.3</v>
      </c>
      <c r="K262" s="57">
        <v>56.3</v>
      </c>
      <c r="L262" s="57">
        <v>56.3</v>
      </c>
      <c r="M262" s="58">
        <v>56.3</v>
      </c>
      <c r="N262" s="58">
        <v>56.3</v>
      </c>
      <c r="O262" s="58">
        <v>56.3</v>
      </c>
      <c r="P262" s="58">
        <v>56.3</v>
      </c>
      <c r="Q262" s="58">
        <v>56.3</v>
      </c>
      <c r="R262" s="58">
        <v>56.3</v>
      </c>
    </row>
    <row r="263" spans="1:18">
      <c r="A263" s="26">
        <f t="shared" si="4"/>
        <v>263</v>
      </c>
      <c r="B263" s="83" t="s">
        <v>1530</v>
      </c>
      <c r="C263" s="83"/>
      <c r="D263" s="83" t="s">
        <v>1534</v>
      </c>
      <c r="E263" s="83" t="s">
        <v>688</v>
      </c>
      <c r="F263" s="83" t="s">
        <v>600</v>
      </c>
      <c r="G263" s="83" t="s">
        <v>503</v>
      </c>
      <c r="H263" s="84">
        <v>2016</v>
      </c>
      <c r="I263" s="77">
        <v>56.3</v>
      </c>
      <c r="J263" s="57">
        <v>56.3</v>
      </c>
      <c r="K263" s="57">
        <v>56.3</v>
      </c>
      <c r="L263" s="57">
        <v>56.3</v>
      </c>
      <c r="M263" s="58">
        <v>56.3</v>
      </c>
      <c r="N263" s="58">
        <v>56.3</v>
      </c>
      <c r="O263" s="58">
        <v>56.3</v>
      </c>
      <c r="P263" s="58">
        <v>56.3</v>
      </c>
      <c r="Q263" s="58">
        <v>56.3</v>
      </c>
      <c r="R263" s="58">
        <v>56.3</v>
      </c>
    </row>
    <row r="264" spans="1:18">
      <c r="A264" s="26">
        <f t="shared" si="4"/>
        <v>264</v>
      </c>
      <c r="B264" s="83" t="s">
        <v>1531</v>
      </c>
      <c r="C264" s="83"/>
      <c r="D264" s="83" t="s">
        <v>1535</v>
      </c>
      <c r="E264" s="83" t="s">
        <v>688</v>
      </c>
      <c r="F264" s="83" t="s">
        <v>600</v>
      </c>
      <c r="G264" s="83" t="s">
        <v>503</v>
      </c>
      <c r="H264" s="84">
        <v>2016</v>
      </c>
      <c r="I264" s="77">
        <v>56.3</v>
      </c>
      <c r="J264" s="57">
        <v>56.3</v>
      </c>
      <c r="K264" s="57">
        <v>56.3</v>
      </c>
      <c r="L264" s="57">
        <v>56.3</v>
      </c>
      <c r="M264" s="58">
        <v>56.3</v>
      </c>
      <c r="N264" s="58">
        <v>56.3</v>
      </c>
      <c r="O264" s="58">
        <v>56.3</v>
      </c>
      <c r="P264" s="58">
        <v>56.3</v>
      </c>
      <c r="Q264" s="58">
        <v>56.3</v>
      </c>
      <c r="R264" s="58">
        <v>56.3</v>
      </c>
    </row>
    <row r="265" spans="1:18">
      <c r="A265" s="26">
        <f t="shared" si="4"/>
        <v>265</v>
      </c>
      <c r="B265" s="83" t="s">
        <v>868</v>
      </c>
      <c r="C265" s="83"/>
      <c r="D265" s="83" t="s">
        <v>244</v>
      </c>
      <c r="E265" s="83" t="s">
        <v>691</v>
      </c>
      <c r="F265" s="83" t="s">
        <v>600</v>
      </c>
      <c r="G265" s="83" t="s">
        <v>501</v>
      </c>
      <c r="H265" s="84">
        <v>1994</v>
      </c>
      <c r="I265" s="77">
        <v>100</v>
      </c>
      <c r="J265" s="57">
        <v>100</v>
      </c>
      <c r="K265" s="57">
        <v>100</v>
      </c>
      <c r="L265" s="57">
        <v>100</v>
      </c>
      <c r="M265" s="58">
        <v>100</v>
      </c>
      <c r="N265" s="58">
        <v>100</v>
      </c>
      <c r="O265" s="58">
        <v>100</v>
      </c>
      <c r="P265" s="58">
        <v>100</v>
      </c>
      <c r="Q265" s="58">
        <v>100</v>
      </c>
      <c r="R265" s="58">
        <v>100</v>
      </c>
    </row>
    <row r="266" spans="1:18">
      <c r="A266" s="26">
        <f t="shared" si="4"/>
        <v>266</v>
      </c>
      <c r="B266" s="83" t="s">
        <v>869</v>
      </c>
      <c r="C266" s="83"/>
      <c r="D266" s="83" t="s">
        <v>245</v>
      </c>
      <c r="E266" s="83" t="s">
        <v>691</v>
      </c>
      <c r="F266" s="83" t="s">
        <v>600</v>
      </c>
      <c r="G266" s="83" t="s">
        <v>501</v>
      </c>
      <c r="H266" s="84">
        <v>1994</v>
      </c>
      <c r="I266" s="77">
        <v>100</v>
      </c>
      <c r="J266" s="57">
        <v>100</v>
      </c>
      <c r="K266" s="57">
        <v>100</v>
      </c>
      <c r="L266" s="57">
        <v>100</v>
      </c>
      <c r="M266" s="58">
        <v>100</v>
      </c>
      <c r="N266" s="58">
        <v>100</v>
      </c>
      <c r="O266" s="58">
        <v>100</v>
      </c>
      <c r="P266" s="58">
        <v>100</v>
      </c>
      <c r="Q266" s="58">
        <v>100</v>
      </c>
      <c r="R266" s="58">
        <v>100</v>
      </c>
    </row>
    <row r="267" spans="1:18">
      <c r="A267" s="26">
        <f t="shared" si="4"/>
        <v>267</v>
      </c>
      <c r="B267" s="83" t="s">
        <v>870</v>
      </c>
      <c r="C267" s="83"/>
      <c r="D267" s="83" t="s">
        <v>249</v>
      </c>
      <c r="E267" s="83" t="s">
        <v>535</v>
      </c>
      <c r="F267" s="83" t="s">
        <v>600</v>
      </c>
      <c r="G267" s="83" t="s">
        <v>501</v>
      </c>
      <c r="H267" s="84">
        <v>2001</v>
      </c>
      <c r="I267" s="77">
        <v>75</v>
      </c>
      <c r="J267" s="57">
        <v>75</v>
      </c>
      <c r="K267" s="57">
        <v>75</v>
      </c>
      <c r="L267" s="57">
        <v>75</v>
      </c>
      <c r="M267" s="58">
        <v>75</v>
      </c>
      <c r="N267" s="58">
        <v>75</v>
      </c>
      <c r="O267" s="58">
        <v>75</v>
      </c>
      <c r="P267" s="58">
        <v>75</v>
      </c>
      <c r="Q267" s="58">
        <v>75</v>
      </c>
      <c r="R267" s="58">
        <v>75</v>
      </c>
    </row>
    <row r="268" spans="1:18">
      <c r="A268" s="26">
        <f t="shared" si="4"/>
        <v>268</v>
      </c>
      <c r="B268" s="83" t="s">
        <v>871</v>
      </c>
      <c r="C268" s="83"/>
      <c r="D268" s="83" t="s">
        <v>250</v>
      </c>
      <c r="E268" s="83" t="s">
        <v>686</v>
      </c>
      <c r="F268" s="83" t="s">
        <v>600</v>
      </c>
      <c r="G268" s="83" t="s">
        <v>503</v>
      </c>
      <c r="H268" s="84">
        <v>1963</v>
      </c>
      <c r="I268" s="77">
        <v>11</v>
      </c>
      <c r="J268" s="57">
        <v>11</v>
      </c>
      <c r="K268" s="57">
        <v>11</v>
      </c>
      <c r="L268" s="57">
        <v>11</v>
      </c>
      <c r="M268" s="58">
        <v>11</v>
      </c>
      <c r="N268" s="58">
        <v>11</v>
      </c>
      <c r="O268" s="58">
        <v>11</v>
      </c>
      <c r="P268" s="58">
        <v>11</v>
      </c>
      <c r="Q268" s="58">
        <v>11</v>
      </c>
      <c r="R268" s="58">
        <v>11</v>
      </c>
    </row>
    <row r="269" spans="1:18">
      <c r="A269" s="26">
        <f t="shared" si="4"/>
        <v>269</v>
      </c>
      <c r="B269" s="83" t="s">
        <v>872</v>
      </c>
      <c r="C269" s="83"/>
      <c r="D269" s="83" t="s">
        <v>252</v>
      </c>
      <c r="E269" s="83" t="s">
        <v>686</v>
      </c>
      <c r="F269" s="83" t="s">
        <v>600</v>
      </c>
      <c r="G269" s="83" t="s">
        <v>503</v>
      </c>
      <c r="H269" s="84">
        <v>1963</v>
      </c>
      <c r="I269" s="77">
        <v>11</v>
      </c>
      <c r="J269" s="57">
        <v>11</v>
      </c>
      <c r="K269" s="57">
        <v>11</v>
      </c>
      <c r="L269" s="57">
        <v>11</v>
      </c>
      <c r="M269" s="58">
        <v>11</v>
      </c>
      <c r="N269" s="58">
        <v>11</v>
      </c>
      <c r="O269" s="58">
        <v>11</v>
      </c>
      <c r="P269" s="58">
        <v>11</v>
      </c>
      <c r="Q269" s="58">
        <v>11</v>
      </c>
      <c r="R269" s="58">
        <v>11</v>
      </c>
    </row>
    <row r="270" spans="1:18">
      <c r="A270" s="26">
        <f t="shared" si="4"/>
        <v>270</v>
      </c>
      <c r="B270" s="83" t="s">
        <v>873</v>
      </c>
      <c r="C270" s="83"/>
      <c r="D270" s="83" t="s">
        <v>262</v>
      </c>
      <c r="E270" s="83" t="s">
        <v>632</v>
      </c>
      <c r="F270" s="83" t="s">
        <v>600</v>
      </c>
      <c r="G270" s="83" t="s">
        <v>502</v>
      </c>
      <c r="H270" s="84">
        <v>1995</v>
      </c>
      <c r="I270" s="77">
        <v>80</v>
      </c>
      <c r="J270" s="57">
        <v>80</v>
      </c>
      <c r="K270" s="57">
        <v>80</v>
      </c>
      <c r="L270" s="57">
        <v>80</v>
      </c>
      <c r="M270" s="58">
        <v>80</v>
      </c>
      <c r="N270" s="58">
        <v>80</v>
      </c>
      <c r="O270" s="58">
        <v>80</v>
      </c>
      <c r="P270" s="58">
        <v>80</v>
      </c>
      <c r="Q270" s="58">
        <v>80</v>
      </c>
      <c r="R270" s="58">
        <v>80</v>
      </c>
    </row>
    <row r="271" spans="1:18">
      <c r="A271" s="26">
        <f t="shared" si="4"/>
        <v>271</v>
      </c>
      <c r="B271" s="83" t="s">
        <v>874</v>
      </c>
      <c r="C271" s="83"/>
      <c r="D271" s="83" t="s">
        <v>263</v>
      </c>
      <c r="E271" s="83" t="s">
        <v>632</v>
      </c>
      <c r="F271" s="83" t="s">
        <v>600</v>
      </c>
      <c r="G271" s="83" t="s">
        <v>502</v>
      </c>
      <c r="H271" s="84">
        <v>1995</v>
      </c>
      <c r="I271" s="77">
        <v>80</v>
      </c>
      <c r="J271" s="57">
        <v>80</v>
      </c>
      <c r="K271" s="57">
        <v>80</v>
      </c>
      <c r="L271" s="57">
        <v>80</v>
      </c>
      <c r="M271" s="58">
        <v>80</v>
      </c>
      <c r="N271" s="58">
        <v>80</v>
      </c>
      <c r="O271" s="58">
        <v>80</v>
      </c>
      <c r="P271" s="58">
        <v>80</v>
      </c>
      <c r="Q271" s="58">
        <v>80</v>
      </c>
      <c r="R271" s="58">
        <v>80</v>
      </c>
    </row>
    <row r="272" spans="1:18">
      <c r="A272" s="26">
        <f t="shared" si="4"/>
        <v>272</v>
      </c>
      <c r="B272" s="83" t="s">
        <v>875</v>
      </c>
      <c r="C272" s="83"/>
      <c r="D272" s="83" t="s">
        <v>264</v>
      </c>
      <c r="E272" s="83" t="s">
        <v>592</v>
      </c>
      <c r="F272" s="83" t="s">
        <v>600</v>
      </c>
      <c r="G272" s="83" t="s">
        <v>503</v>
      </c>
      <c r="H272" s="84">
        <v>2001</v>
      </c>
      <c r="I272" s="77">
        <v>47</v>
      </c>
      <c r="J272" s="57">
        <v>47</v>
      </c>
      <c r="K272" s="57">
        <v>47</v>
      </c>
      <c r="L272" s="57">
        <v>47</v>
      </c>
      <c r="M272" s="58">
        <v>47</v>
      </c>
      <c r="N272" s="58">
        <v>47</v>
      </c>
      <c r="O272" s="58">
        <v>47</v>
      </c>
      <c r="P272" s="58">
        <v>47</v>
      </c>
      <c r="Q272" s="58">
        <v>47</v>
      </c>
      <c r="R272" s="58">
        <v>47</v>
      </c>
    </row>
    <row r="273" spans="1:18">
      <c r="A273" s="26">
        <f t="shared" si="4"/>
        <v>273</v>
      </c>
      <c r="B273" s="83" t="s">
        <v>876</v>
      </c>
      <c r="C273" s="83"/>
      <c r="D273" s="83" t="s">
        <v>265</v>
      </c>
      <c r="E273" s="83" t="s">
        <v>592</v>
      </c>
      <c r="F273" s="83" t="s">
        <v>600</v>
      </c>
      <c r="G273" s="83" t="s">
        <v>503</v>
      </c>
      <c r="H273" s="84">
        <v>2001</v>
      </c>
      <c r="I273" s="77">
        <v>47</v>
      </c>
      <c r="J273" s="57">
        <v>47</v>
      </c>
      <c r="K273" s="57">
        <v>47</v>
      </c>
      <c r="L273" s="57">
        <v>47</v>
      </c>
      <c r="M273" s="58">
        <v>47</v>
      </c>
      <c r="N273" s="58">
        <v>47</v>
      </c>
      <c r="O273" s="58">
        <v>47</v>
      </c>
      <c r="P273" s="58">
        <v>47</v>
      </c>
      <c r="Q273" s="58">
        <v>47</v>
      </c>
      <c r="R273" s="58">
        <v>47</v>
      </c>
    </row>
    <row r="274" spans="1:18">
      <c r="A274" s="26">
        <f t="shared" si="4"/>
        <v>274</v>
      </c>
      <c r="B274" s="83" t="s">
        <v>877</v>
      </c>
      <c r="C274" s="83"/>
      <c r="D274" s="83" t="s">
        <v>266</v>
      </c>
      <c r="E274" s="83" t="s">
        <v>592</v>
      </c>
      <c r="F274" s="83" t="s">
        <v>600</v>
      </c>
      <c r="G274" s="83" t="s">
        <v>503</v>
      </c>
      <c r="H274" s="84">
        <v>2001</v>
      </c>
      <c r="I274" s="77">
        <v>47</v>
      </c>
      <c r="J274" s="57">
        <v>47</v>
      </c>
      <c r="K274" s="57">
        <v>47</v>
      </c>
      <c r="L274" s="57">
        <v>47</v>
      </c>
      <c r="M274" s="58">
        <v>47</v>
      </c>
      <c r="N274" s="58">
        <v>47</v>
      </c>
      <c r="O274" s="58">
        <v>47</v>
      </c>
      <c r="P274" s="58">
        <v>47</v>
      </c>
      <c r="Q274" s="58">
        <v>47</v>
      </c>
      <c r="R274" s="58">
        <v>47</v>
      </c>
    </row>
    <row r="275" spans="1:18">
      <c r="A275" s="26">
        <f t="shared" si="4"/>
        <v>275</v>
      </c>
      <c r="B275" s="83" t="s">
        <v>878</v>
      </c>
      <c r="C275" s="83"/>
      <c r="D275" s="83" t="s">
        <v>267</v>
      </c>
      <c r="E275" s="83" t="s">
        <v>592</v>
      </c>
      <c r="F275" s="83" t="s">
        <v>600</v>
      </c>
      <c r="G275" s="83" t="s">
        <v>503</v>
      </c>
      <c r="H275" s="84">
        <v>2001</v>
      </c>
      <c r="I275" s="77">
        <v>47</v>
      </c>
      <c r="J275" s="57">
        <v>47</v>
      </c>
      <c r="K275" s="57">
        <v>47</v>
      </c>
      <c r="L275" s="57">
        <v>47</v>
      </c>
      <c r="M275" s="58">
        <v>47</v>
      </c>
      <c r="N275" s="58">
        <v>47</v>
      </c>
      <c r="O275" s="58">
        <v>47</v>
      </c>
      <c r="P275" s="58">
        <v>47</v>
      </c>
      <c r="Q275" s="58">
        <v>47</v>
      </c>
      <c r="R275" s="58">
        <v>47</v>
      </c>
    </row>
    <row r="276" spans="1:18">
      <c r="A276" s="26">
        <f t="shared" si="4"/>
        <v>276</v>
      </c>
      <c r="B276" s="83" t="s">
        <v>879</v>
      </c>
      <c r="C276" s="83"/>
      <c r="D276" s="83" t="s">
        <v>422</v>
      </c>
      <c r="E276" s="83" t="s">
        <v>592</v>
      </c>
      <c r="F276" s="83" t="s">
        <v>600</v>
      </c>
      <c r="G276" s="83" t="s">
        <v>503</v>
      </c>
      <c r="H276" s="84">
        <v>2010</v>
      </c>
      <c r="I276" s="77">
        <v>47</v>
      </c>
      <c r="J276" s="57">
        <v>47</v>
      </c>
      <c r="K276" s="57">
        <v>47</v>
      </c>
      <c r="L276" s="57">
        <v>47</v>
      </c>
      <c r="M276" s="58">
        <v>47</v>
      </c>
      <c r="N276" s="58">
        <v>47</v>
      </c>
      <c r="O276" s="58">
        <v>47</v>
      </c>
      <c r="P276" s="58">
        <v>47</v>
      </c>
      <c r="Q276" s="58">
        <v>47</v>
      </c>
      <c r="R276" s="58">
        <v>47</v>
      </c>
    </row>
    <row r="277" spans="1:18">
      <c r="A277" s="26">
        <f t="shared" si="4"/>
        <v>277</v>
      </c>
      <c r="B277" s="83" t="s">
        <v>880</v>
      </c>
      <c r="C277" s="83"/>
      <c r="D277" s="83" t="s">
        <v>423</v>
      </c>
      <c r="E277" s="83" t="s">
        <v>592</v>
      </c>
      <c r="F277" s="83" t="s">
        <v>600</v>
      </c>
      <c r="G277" s="83" t="s">
        <v>503</v>
      </c>
      <c r="H277" s="84">
        <v>2010</v>
      </c>
      <c r="I277" s="77">
        <v>47</v>
      </c>
      <c r="J277" s="57">
        <v>47</v>
      </c>
      <c r="K277" s="57">
        <v>47</v>
      </c>
      <c r="L277" s="57">
        <v>47</v>
      </c>
      <c r="M277" s="58">
        <v>47</v>
      </c>
      <c r="N277" s="58">
        <v>47</v>
      </c>
      <c r="O277" s="58">
        <v>47</v>
      </c>
      <c r="P277" s="58">
        <v>47</v>
      </c>
      <c r="Q277" s="58">
        <v>47</v>
      </c>
      <c r="R277" s="58">
        <v>47</v>
      </c>
    </row>
    <row r="278" spans="1:18">
      <c r="A278" s="26">
        <f t="shared" si="4"/>
        <v>278</v>
      </c>
      <c r="B278" s="83" t="s">
        <v>881</v>
      </c>
      <c r="C278" s="83"/>
      <c r="D278" s="83" t="s">
        <v>270</v>
      </c>
      <c r="E278" s="83" t="s">
        <v>508</v>
      </c>
      <c r="F278" s="83" t="s">
        <v>600</v>
      </c>
      <c r="G278" s="83" t="s">
        <v>1043</v>
      </c>
      <c r="H278" s="84">
        <v>2004</v>
      </c>
      <c r="I278" s="77">
        <v>46</v>
      </c>
      <c r="J278" s="57">
        <v>46</v>
      </c>
      <c r="K278" s="57">
        <v>46</v>
      </c>
      <c r="L278" s="57">
        <v>46</v>
      </c>
      <c r="M278" s="58">
        <v>46</v>
      </c>
      <c r="N278" s="58">
        <v>46</v>
      </c>
      <c r="O278" s="58">
        <v>46</v>
      </c>
      <c r="P278" s="58">
        <v>46</v>
      </c>
      <c r="Q278" s="58">
        <v>46</v>
      </c>
      <c r="R278" s="58">
        <v>46</v>
      </c>
    </row>
    <row r="279" spans="1:18">
      <c r="A279" s="26">
        <f t="shared" si="4"/>
        <v>279</v>
      </c>
      <c r="B279" s="83" t="s">
        <v>1429</v>
      </c>
      <c r="C279" s="83"/>
      <c r="D279" s="83" t="s">
        <v>1430</v>
      </c>
      <c r="E279" s="83" t="s">
        <v>997</v>
      </c>
      <c r="F279" s="83" t="s">
        <v>600</v>
      </c>
      <c r="G279" s="83" t="s">
        <v>503</v>
      </c>
      <c r="H279" s="84">
        <v>2016</v>
      </c>
      <c r="I279" s="77">
        <v>26.7</v>
      </c>
      <c r="J279" s="57">
        <v>26.7</v>
      </c>
      <c r="K279" s="57">
        <v>26.7</v>
      </c>
      <c r="L279" s="57">
        <v>26.7</v>
      </c>
      <c r="M279" s="58">
        <v>26.7</v>
      </c>
      <c r="N279" s="58">
        <v>26.7</v>
      </c>
      <c r="O279" s="58">
        <v>26.7</v>
      </c>
      <c r="P279" s="58">
        <v>26.7</v>
      </c>
      <c r="Q279" s="58">
        <v>26.7</v>
      </c>
      <c r="R279" s="58">
        <v>26.7</v>
      </c>
    </row>
    <row r="280" spans="1:18">
      <c r="A280" s="26">
        <f t="shared" si="4"/>
        <v>280</v>
      </c>
      <c r="B280" s="83" t="s">
        <v>1431</v>
      </c>
      <c r="C280" s="83"/>
      <c r="D280" s="83" t="s">
        <v>1432</v>
      </c>
      <c r="E280" s="83" t="s">
        <v>997</v>
      </c>
      <c r="F280" s="83" t="s">
        <v>600</v>
      </c>
      <c r="G280" s="83" t="s">
        <v>503</v>
      </c>
      <c r="H280" s="84">
        <v>2016</v>
      </c>
      <c r="I280" s="77">
        <v>26.7</v>
      </c>
      <c r="J280" s="57">
        <v>26.7</v>
      </c>
      <c r="K280" s="57">
        <v>26.7</v>
      </c>
      <c r="L280" s="57">
        <v>26.7</v>
      </c>
      <c r="M280" s="58">
        <v>26.7</v>
      </c>
      <c r="N280" s="58">
        <v>26.7</v>
      </c>
      <c r="O280" s="58">
        <v>26.7</v>
      </c>
      <c r="P280" s="58">
        <v>26.7</v>
      </c>
      <c r="Q280" s="58">
        <v>26.7</v>
      </c>
      <c r="R280" s="58">
        <v>26.7</v>
      </c>
    </row>
    <row r="281" spans="1:18">
      <c r="A281" s="26">
        <f t="shared" si="4"/>
        <v>281</v>
      </c>
      <c r="B281" s="83" t="s">
        <v>882</v>
      </c>
      <c r="C281" s="83"/>
      <c r="D281" s="83" t="s">
        <v>289</v>
      </c>
      <c r="E281" s="83" t="s">
        <v>632</v>
      </c>
      <c r="F281" s="83" t="s">
        <v>600</v>
      </c>
      <c r="G281" s="83" t="s">
        <v>502</v>
      </c>
      <c r="H281" s="84">
        <v>1975</v>
      </c>
      <c r="I281" s="77">
        <v>56</v>
      </c>
      <c r="J281" s="57">
        <v>56</v>
      </c>
      <c r="K281" s="57">
        <v>56</v>
      </c>
      <c r="L281" s="57">
        <v>56</v>
      </c>
      <c r="M281" s="58">
        <v>56</v>
      </c>
      <c r="N281" s="58">
        <v>56</v>
      </c>
      <c r="O281" s="58">
        <v>56</v>
      </c>
      <c r="P281" s="58">
        <v>56</v>
      </c>
      <c r="Q281" s="58">
        <v>56</v>
      </c>
      <c r="R281" s="58">
        <v>56</v>
      </c>
    </row>
    <row r="282" spans="1:18">
      <c r="A282" s="26">
        <f t="shared" si="4"/>
        <v>282</v>
      </c>
      <c r="B282" s="83" t="s">
        <v>883</v>
      </c>
      <c r="C282" s="83"/>
      <c r="D282" s="83" t="s">
        <v>290</v>
      </c>
      <c r="E282" s="83" t="s">
        <v>632</v>
      </c>
      <c r="F282" s="83" t="s">
        <v>600</v>
      </c>
      <c r="G282" s="83" t="s">
        <v>502</v>
      </c>
      <c r="H282" s="84">
        <v>1975</v>
      </c>
      <c r="I282" s="77">
        <v>56</v>
      </c>
      <c r="J282" s="57">
        <v>56</v>
      </c>
      <c r="K282" s="57">
        <v>56</v>
      </c>
      <c r="L282" s="57">
        <v>56</v>
      </c>
      <c r="M282" s="58">
        <v>56</v>
      </c>
      <c r="N282" s="58">
        <v>56</v>
      </c>
      <c r="O282" s="58">
        <v>56</v>
      </c>
      <c r="P282" s="58">
        <v>56</v>
      </c>
      <c r="Q282" s="58">
        <v>56</v>
      </c>
      <c r="R282" s="58">
        <v>56</v>
      </c>
    </row>
    <row r="283" spans="1:18">
      <c r="A283" s="26">
        <f t="shared" si="4"/>
        <v>283</v>
      </c>
      <c r="B283" s="83" t="s">
        <v>884</v>
      </c>
      <c r="C283" s="83"/>
      <c r="D283" s="83" t="s">
        <v>291</v>
      </c>
      <c r="E283" s="83" t="s">
        <v>632</v>
      </c>
      <c r="F283" s="83" t="s">
        <v>600</v>
      </c>
      <c r="G283" s="83" t="s">
        <v>502</v>
      </c>
      <c r="H283" s="84">
        <v>1975</v>
      </c>
      <c r="I283" s="77">
        <v>56</v>
      </c>
      <c r="J283" s="57">
        <v>56</v>
      </c>
      <c r="K283" s="57">
        <v>56</v>
      </c>
      <c r="L283" s="57">
        <v>56</v>
      </c>
      <c r="M283" s="58">
        <v>56</v>
      </c>
      <c r="N283" s="58">
        <v>56</v>
      </c>
      <c r="O283" s="58">
        <v>56</v>
      </c>
      <c r="P283" s="58">
        <v>56</v>
      </c>
      <c r="Q283" s="58">
        <v>56</v>
      </c>
      <c r="R283" s="58">
        <v>56</v>
      </c>
    </row>
    <row r="284" spans="1:18">
      <c r="A284" s="26">
        <f t="shared" si="4"/>
        <v>284</v>
      </c>
      <c r="B284" s="83" t="s">
        <v>885</v>
      </c>
      <c r="C284" s="83"/>
      <c r="D284" s="83" t="s">
        <v>292</v>
      </c>
      <c r="E284" s="83" t="s">
        <v>632</v>
      </c>
      <c r="F284" s="83" t="s">
        <v>600</v>
      </c>
      <c r="G284" s="83" t="s">
        <v>502</v>
      </c>
      <c r="H284" s="84">
        <v>1975</v>
      </c>
      <c r="I284" s="77">
        <v>56</v>
      </c>
      <c r="J284" s="57">
        <v>56</v>
      </c>
      <c r="K284" s="57">
        <v>56</v>
      </c>
      <c r="L284" s="57">
        <v>56</v>
      </c>
      <c r="M284" s="58">
        <v>56</v>
      </c>
      <c r="N284" s="58">
        <v>56</v>
      </c>
      <c r="O284" s="58">
        <v>56</v>
      </c>
      <c r="P284" s="58">
        <v>56</v>
      </c>
      <c r="Q284" s="58">
        <v>56</v>
      </c>
      <c r="R284" s="58">
        <v>56</v>
      </c>
    </row>
    <row r="285" spans="1:18">
      <c r="A285" s="26">
        <f t="shared" si="4"/>
        <v>285</v>
      </c>
      <c r="B285" s="83" t="s">
        <v>886</v>
      </c>
      <c r="C285" s="83"/>
      <c r="D285" s="83" t="s">
        <v>293</v>
      </c>
      <c r="E285" s="83" t="s">
        <v>632</v>
      </c>
      <c r="F285" s="83" t="s">
        <v>600</v>
      </c>
      <c r="G285" s="83" t="s">
        <v>502</v>
      </c>
      <c r="H285" s="84">
        <v>1975</v>
      </c>
      <c r="I285" s="77">
        <v>56</v>
      </c>
      <c r="J285" s="57">
        <v>56</v>
      </c>
      <c r="K285" s="57">
        <v>56</v>
      </c>
      <c r="L285" s="57">
        <v>56</v>
      </c>
      <c r="M285" s="58">
        <v>56</v>
      </c>
      <c r="N285" s="58">
        <v>56</v>
      </c>
      <c r="O285" s="58">
        <v>56</v>
      </c>
      <c r="P285" s="58">
        <v>56</v>
      </c>
      <c r="Q285" s="58">
        <v>56</v>
      </c>
      <c r="R285" s="58">
        <v>56</v>
      </c>
    </row>
    <row r="286" spans="1:18">
      <c r="A286" s="26">
        <f t="shared" si="4"/>
        <v>286</v>
      </c>
      <c r="B286" s="83" t="s">
        <v>887</v>
      </c>
      <c r="C286" s="83"/>
      <c r="D286" s="83" t="s">
        <v>294</v>
      </c>
      <c r="E286" s="83" t="s">
        <v>632</v>
      </c>
      <c r="F286" s="83" t="s">
        <v>600</v>
      </c>
      <c r="G286" s="83" t="s">
        <v>502</v>
      </c>
      <c r="H286" s="84">
        <v>1975</v>
      </c>
      <c r="I286" s="77">
        <v>56</v>
      </c>
      <c r="J286" s="57">
        <v>56</v>
      </c>
      <c r="K286" s="57">
        <v>56</v>
      </c>
      <c r="L286" s="57">
        <v>56</v>
      </c>
      <c r="M286" s="58">
        <v>56</v>
      </c>
      <c r="N286" s="58">
        <v>56</v>
      </c>
      <c r="O286" s="58">
        <v>56</v>
      </c>
      <c r="P286" s="58">
        <v>56</v>
      </c>
      <c r="Q286" s="58">
        <v>56</v>
      </c>
      <c r="R286" s="58">
        <v>56</v>
      </c>
    </row>
    <row r="287" spans="1:18">
      <c r="A287" s="26">
        <f t="shared" si="4"/>
        <v>287</v>
      </c>
      <c r="B287" s="83" t="s">
        <v>888</v>
      </c>
      <c r="C287" s="83"/>
      <c r="D287" s="83" t="s">
        <v>295</v>
      </c>
      <c r="E287" s="83" t="s">
        <v>632</v>
      </c>
      <c r="F287" s="83" t="s">
        <v>600</v>
      </c>
      <c r="G287" s="83" t="s">
        <v>502</v>
      </c>
      <c r="H287" s="84">
        <v>1967</v>
      </c>
      <c r="I287" s="77">
        <v>13</v>
      </c>
      <c r="J287" s="57">
        <v>13</v>
      </c>
      <c r="K287" s="57">
        <v>13</v>
      </c>
      <c r="L287" s="57">
        <v>13</v>
      </c>
      <c r="M287" s="58">
        <v>13</v>
      </c>
      <c r="N287" s="58">
        <v>13</v>
      </c>
      <c r="O287" s="58">
        <v>13</v>
      </c>
      <c r="P287" s="58">
        <v>13</v>
      </c>
      <c r="Q287" s="58">
        <v>13</v>
      </c>
      <c r="R287" s="58">
        <v>13</v>
      </c>
    </row>
    <row r="288" spans="1:18">
      <c r="A288" s="26">
        <f t="shared" si="4"/>
        <v>288</v>
      </c>
      <c r="B288" s="83" t="s">
        <v>519</v>
      </c>
      <c r="C288" s="83"/>
      <c r="D288" s="83" t="s">
        <v>301</v>
      </c>
      <c r="E288" s="83" t="s">
        <v>669</v>
      </c>
      <c r="F288" s="83" t="s">
        <v>600</v>
      </c>
      <c r="G288" s="83" t="s">
        <v>503</v>
      </c>
      <c r="H288" s="84">
        <v>1985</v>
      </c>
      <c r="I288" s="77">
        <v>79</v>
      </c>
      <c r="J288" s="57">
        <v>79</v>
      </c>
      <c r="K288" s="57">
        <v>79</v>
      </c>
      <c r="L288" s="57">
        <v>79</v>
      </c>
      <c r="M288" s="58">
        <v>79</v>
      </c>
      <c r="N288" s="58">
        <v>79</v>
      </c>
      <c r="O288" s="58">
        <v>79</v>
      </c>
      <c r="P288" s="58">
        <v>79</v>
      </c>
      <c r="Q288" s="58">
        <v>79</v>
      </c>
      <c r="R288" s="58">
        <v>79</v>
      </c>
    </row>
    <row r="289" spans="1:18">
      <c r="A289" s="26">
        <f t="shared" si="4"/>
        <v>289</v>
      </c>
      <c r="B289" s="83" t="s">
        <v>889</v>
      </c>
      <c r="C289" s="83"/>
      <c r="D289" s="83" t="s">
        <v>425</v>
      </c>
      <c r="E289" s="83" t="s">
        <v>537</v>
      </c>
      <c r="F289" s="83" t="s">
        <v>600</v>
      </c>
      <c r="G289" s="83" t="s">
        <v>503</v>
      </c>
      <c r="H289" s="84">
        <v>2009</v>
      </c>
      <c r="I289" s="77">
        <v>48</v>
      </c>
      <c r="J289" s="57">
        <v>48</v>
      </c>
      <c r="K289" s="57">
        <v>48</v>
      </c>
      <c r="L289" s="57">
        <v>48</v>
      </c>
      <c r="M289" s="58">
        <v>48</v>
      </c>
      <c r="N289" s="58">
        <v>48</v>
      </c>
      <c r="O289" s="58">
        <v>48</v>
      </c>
      <c r="P289" s="58">
        <v>48</v>
      </c>
      <c r="Q289" s="58">
        <v>48</v>
      </c>
      <c r="R289" s="58">
        <v>48</v>
      </c>
    </row>
    <row r="290" spans="1:18">
      <c r="A290" s="26">
        <f t="shared" si="4"/>
        <v>290</v>
      </c>
      <c r="B290" s="83" t="s">
        <v>890</v>
      </c>
      <c r="C290" s="83"/>
      <c r="D290" s="83" t="s">
        <v>426</v>
      </c>
      <c r="E290" s="83" t="s">
        <v>537</v>
      </c>
      <c r="F290" s="83" t="s">
        <v>600</v>
      </c>
      <c r="G290" s="83" t="s">
        <v>503</v>
      </c>
      <c r="H290" s="84">
        <v>2009</v>
      </c>
      <c r="I290" s="77">
        <v>48</v>
      </c>
      <c r="J290" s="57">
        <v>48</v>
      </c>
      <c r="K290" s="57">
        <v>48</v>
      </c>
      <c r="L290" s="57">
        <v>48</v>
      </c>
      <c r="M290" s="58">
        <v>48</v>
      </c>
      <c r="N290" s="58">
        <v>48</v>
      </c>
      <c r="O290" s="58">
        <v>48</v>
      </c>
      <c r="P290" s="58">
        <v>48</v>
      </c>
      <c r="Q290" s="58">
        <v>48</v>
      </c>
      <c r="R290" s="58">
        <v>48</v>
      </c>
    </row>
    <row r="291" spans="1:18">
      <c r="A291" s="26">
        <f t="shared" si="4"/>
        <v>291</v>
      </c>
      <c r="B291" s="83" t="s">
        <v>891</v>
      </c>
      <c r="C291" s="83"/>
      <c r="D291" s="83" t="s">
        <v>427</v>
      </c>
      <c r="E291" s="83" t="s">
        <v>537</v>
      </c>
      <c r="F291" s="83" t="s">
        <v>600</v>
      </c>
      <c r="G291" s="83" t="s">
        <v>503</v>
      </c>
      <c r="H291" s="84">
        <v>2009</v>
      </c>
      <c r="I291" s="77">
        <v>48</v>
      </c>
      <c r="J291" s="57">
        <v>48</v>
      </c>
      <c r="K291" s="57">
        <v>48</v>
      </c>
      <c r="L291" s="57">
        <v>48</v>
      </c>
      <c r="M291" s="58">
        <v>48</v>
      </c>
      <c r="N291" s="58">
        <v>48</v>
      </c>
      <c r="O291" s="58">
        <v>48</v>
      </c>
      <c r="P291" s="58">
        <v>48</v>
      </c>
      <c r="Q291" s="58">
        <v>48</v>
      </c>
      <c r="R291" s="58">
        <v>48</v>
      </c>
    </row>
    <row r="292" spans="1:18">
      <c r="A292" s="26">
        <f t="shared" si="4"/>
        <v>292</v>
      </c>
      <c r="B292" s="83" t="s">
        <v>892</v>
      </c>
      <c r="C292" s="83"/>
      <c r="D292" s="83" t="s">
        <v>428</v>
      </c>
      <c r="E292" s="83" t="s">
        <v>537</v>
      </c>
      <c r="F292" s="83" t="s">
        <v>600</v>
      </c>
      <c r="G292" s="83" t="s">
        <v>503</v>
      </c>
      <c r="H292" s="84">
        <v>2009</v>
      </c>
      <c r="I292" s="77">
        <v>47</v>
      </c>
      <c r="J292" s="57">
        <v>47</v>
      </c>
      <c r="K292" s="57">
        <v>47</v>
      </c>
      <c r="L292" s="57">
        <v>47</v>
      </c>
      <c r="M292" s="58">
        <v>47</v>
      </c>
      <c r="N292" s="58">
        <v>47</v>
      </c>
      <c r="O292" s="58">
        <v>47</v>
      </c>
      <c r="P292" s="58">
        <v>47</v>
      </c>
      <c r="Q292" s="58">
        <v>47</v>
      </c>
      <c r="R292" s="58">
        <v>47</v>
      </c>
    </row>
    <row r="293" spans="1:18">
      <c r="A293" s="26">
        <f t="shared" si="4"/>
        <v>293</v>
      </c>
      <c r="B293" s="83" t="s">
        <v>893</v>
      </c>
      <c r="C293" s="83"/>
      <c r="D293" s="83" t="s">
        <v>319</v>
      </c>
      <c r="E293" s="83" t="s">
        <v>696</v>
      </c>
      <c r="F293" s="83" t="s">
        <v>600</v>
      </c>
      <c r="G293" s="83" t="s">
        <v>502</v>
      </c>
      <c r="H293" s="84">
        <v>1967</v>
      </c>
      <c r="I293" s="77">
        <v>13</v>
      </c>
      <c r="J293" s="57">
        <v>13</v>
      </c>
      <c r="K293" s="57">
        <v>13</v>
      </c>
      <c r="L293" s="57">
        <v>13</v>
      </c>
      <c r="M293" s="58">
        <v>13</v>
      </c>
      <c r="N293" s="58">
        <v>13</v>
      </c>
      <c r="O293" s="58">
        <v>13</v>
      </c>
      <c r="P293" s="58">
        <v>13</v>
      </c>
      <c r="Q293" s="58">
        <v>13</v>
      </c>
      <c r="R293" s="58">
        <v>13</v>
      </c>
    </row>
    <row r="294" spans="1:18">
      <c r="A294" s="26">
        <f t="shared" si="4"/>
        <v>294</v>
      </c>
      <c r="B294" s="83" t="s">
        <v>894</v>
      </c>
      <c r="C294" s="83"/>
      <c r="D294" s="83" t="s">
        <v>326</v>
      </c>
      <c r="E294" s="83" t="s">
        <v>652</v>
      </c>
      <c r="F294" s="83" t="s">
        <v>600</v>
      </c>
      <c r="G294" s="83" t="s">
        <v>503</v>
      </c>
      <c r="H294" s="84">
        <v>2009</v>
      </c>
      <c r="I294" s="77">
        <v>44</v>
      </c>
      <c r="J294" s="57">
        <v>44</v>
      </c>
      <c r="K294" s="57">
        <v>44</v>
      </c>
      <c r="L294" s="57">
        <v>44</v>
      </c>
      <c r="M294" s="58">
        <v>44</v>
      </c>
      <c r="N294" s="58">
        <v>44</v>
      </c>
      <c r="O294" s="58">
        <v>44</v>
      </c>
      <c r="P294" s="58">
        <v>44</v>
      </c>
      <c r="Q294" s="58">
        <v>44</v>
      </c>
      <c r="R294" s="58">
        <v>44</v>
      </c>
    </row>
    <row r="295" spans="1:18">
      <c r="A295" s="26">
        <f t="shared" si="4"/>
        <v>295</v>
      </c>
      <c r="B295" s="83" t="s">
        <v>895</v>
      </c>
      <c r="C295" s="83"/>
      <c r="D295" s="83" t="s">
        <v>327</v>
      </c>
      <c r="E295" s="83" t="s">
        <v>652</v>
      </c>
      <c r="F295" s="83" t="s">
        <v>600</v>
      </c>
      <c r="G295" s="83" t="s">
        <v>503</v>
      </c>
      <c r="H295" s="84">
        <v>2009</v>
      </c>
      <c r="I295" s="77">
        <v>44</v>
      </c>
      <c r="J295" s="57">
        <v>44</v>
      </c>
      <c r="K295" s="57">
        <v>44</v>
      </c>
      <c r="L295" s="57">
        <v>44</v>
      </c>
      <c r="M295" s="58">
        <v>44</v>
      </c>
      <c r="N295" s="58">
        <v>44</v>
      </c>
      <c r="O295" s="58">
        <v>44</v>
      </c>
      <c r="P295" s="58">
        <v>44</v>
      </c>
      <c r="Q295" s="58">
        <v>44</v>
      </c>
      <c r="R295" s="58">
        <v>44</v>
      </c>
    </row>
    <row r="296" spans="1:18">
      <c r="A296" s="26">
        <f t="shared" si="4"/>
        <v>296</v>
      </c>
      <c r="B296" s="83" t="s">
        <v>896</v>
      </c>
      <c r="C296" s="83"/>
      <c r="D296" s="83" t="s">
        <v>328</v>
      </c>
      <c r="E296" s="83" t="s">
        <v>652</v>
      </c>
      <c r="F296" s="83" t="s">
        <v>600</v>
      </c>
      <c r="G296" s="83" t="s">
        <v>503</v>
      </c>
      <c r="H296" s="84">
        <v>2009</v>
      </c>
      <c r="I296" s="77">
        <v>44</v>
      </c>
      <c r="J296" s="57">
        <v>44</v>
      </c>
      <c r="K296" s="57">
        <v>44</v>
      </c>
      <c r="L296" s="57">
        <v>44</v>
      </c>
      <c r="M296" s="58">
        <v>44</v>
      </c>
      <c r="N296" s="58">
        <v>44</v>
      </c>
      <c r="O296" s="58">
        <v>44</v>
      </c>
      <c r="P296" s="58">
        <v>44</v>
      </c>
      <c r="Q296" s="58">
        <v>44</v>
      </c>
      <c r="R296" s="58">
        <v>44</v>
      </c>
    </row>
    <row r="297" spans="1:18">
      <c r="A297" s="26">
        <f t="shared" si="4"/>
        <v>297</v>
      </c>
      <c r="B297" s="83" t="s">
        <v>897</v>
      </c>
      <c r="C297" s="83"/>
      <c r="D297" s="83" t="s">
        <v>329</v>
      </c>
      <c r="E297" s="83" t="s">
        <v>652</v>
      </c>
      <c r="F297" s="83" t="s">
        <v>600</v>
      </c>
      <c r="G297" s="83" t="s">
        <v>503</v>
      </c>
      <c r="H297" s="84">
        <v>2009</v>
      </c>
      <c r="I297" s="77">
        <v>44</v>
      </c>
      <c r="J297" s="57">
        <v>44</v>
      </c>
      <c r="K297" s="57">
        <v>44</v>
      </c>
      <c r="L297" s="57">
        <v>44</v>
      </c>
      <c r="M297" s="58">
        <v>44</v>
      </c>
      <c r="N297" s="58">
        <v>44</v>
      </c>
      <c r="O297" s="58">
        <v>44</v>
      </c>
      <c r="P297" s="58">
        <v>44</v>
      </c>
      <c r="Q297" s="58">
        <v>44</v>
      </c>
      <c r="R297" s="58">
        <v>44</v>
      </c>
    </row>
    <row r="298" spans="1:18">
      <c r="A298" s="26">
        <f t="shared" si="4"/>
        <v>298</v>
      </c>
      <c r="B298" s="83" t="s">
        <v>898</v>
      </c>
      <c r="C298" s="83"/>
      <c r="D298" s="83" t="s">
        <v>46</v>
      </c>
      <c r="E298" s="83" t="s">
        <v>595</v>
      </c>
      <c r="F298" s="83" t="s">
        <v>600</v>
      </c>
      <c r="G298" s="83" t="s">
        <v>1043</v>
      </c>
      <c r="H298" s="84">
        <v>1974</v>
      </c>
      <c r="I298" s="77">
        <v>300</v>
      </c>
      <c r="J298" s="57">
        <v>300</v>
      </c>
      <c r="K298" s="57">
        <v>300</v>
      </c>
      <c r="L298" s="57">
        <v>300</v>
      </c>
      <c r="M298" s="58">
        <v>300</v>
      </c>
      <c r="N298" s="58">
        <v>300</v>
      </c>
      <c r="O298" s="58">
        <v>300</v>
      </c>
      <c r="P298" s="58">
        <v>300</v>
      </c>
      <c r="Q298" s="58">
        <v>300</v>
      </c>
      <c r="R298" s="58">
        <v>300</v>
      </c>
    </row>
    <row r="299" spans="1:18">
      <c r="A299" s="26">
        <f t="shared" si="4"/>
        <v>299</v>
      </c>
      <c r="B299" s="83" t="s">
        <v>899</v>
      </c>
      <c r="C299" s="83"/>
      <c r="D299" s="83" t="s">
        <v>65</v>
      </c>
      <c r="E299" s="83" t="s">
        <v>664</v>
      </c>
      <c r="F299" s="83" t="s">
        <v>600</v>
      </c>
      <c r="G299" s="83" t="s">
        <v>502</v>
      </c>
      <c r="H299" s="84">
        <v>1970</v>
      </c>
      <c r="I299" s="77">
        <v>745</v>
      </c>
      <c r="J299" s="57">
        <v>745</v>
      </c>
      <c r="K299" s="57">
        <v>745</v>
      </c>
      <c r="L299" s="57">
        <v>745</v>
      </c>
      <c r="M299" s="58">
        <v>745</v>
      </c>
      <c r="N299" s="58">
        <v>745</v>
      </c>
      <c r="O299" s="58">
        <v>745</v>
      </c>
      <c r="P299" s="58">
        <v>745</v>
      </c>
      <c r="Q299" s="58">
        <v>745</v>
      </c>
      <c r="R299" s="58">
        <v>745</v>
      </c>
    </row>
    <row r="300" spans="1:18">
      <c r="A300" s="26">
        <f t="shared" si="4"/>
        <v>300</v>
      </c>
      <c r="B300" s="83" t="s">
        <v>900</v>
      </c>
      <c r="C300" s="83"/>
      <c r="D300" s="83" t="s">
        <v>66</v>
      </c>
      <c r="E300" s="83" t="s">
        <v>664</v>
      </c>
      <c r="F300" s="83" t="s">
        <v>600</v>
      </c>
      <c r="G300" s="83" t="s">
        <v>502</v>
      </c>
      <c r="H300" s="84">
        <v>1972</v>
      </c>
      <c r="I300" s="77">
        <v>749</v>
      </c>
      <c r="J300" s="57">
        <v>749</v>
      </c>
      <c r="K300" s="57">
        <v>749</v>
      </c>
      <c r="L300" s="57">
        <v>749</v>
      </c>
      <c r="M300" s="58">
        <v>749</v>
      </c>
      <c r="N300" s="58">
        <v>749</v>
      </c>
      <c r="O300" s="58">
        <v>749</v>
      </c>
      <c r="P300" s="58">
        <v>749</v>
      </c>
      <c r="Q300" s="58">
        <v>749</v>
      </c>
      <c r="R300" s="58">
        <v>749</v>
      </c>
    </row>
    <row r="301" spans="1:18">
      <c r="A301" s="26">
        <f t="shared" si="4"/>
        <v>301</v>
      </c>
      <c r="B301" s="83" t="s">
        <v>901</v>
      </c>
      <c r="C301" s="83"/>
      <c r="D301" s="83" t="s">
        <v>84</v>
      </c>
      <c r="E301" s="83" t="s">
        <v>658</v>
      </c>
      <c r="F301" s="83" t="s">
        <v>600</v>
      </c>
      <c r="G301" s="83" t="s">
        <v>501</v>
      </c>
      <c r="H301" s="84">
        <v>1978</v>
      </c>
      <c r="I301" s="77">
        <v>107</v>
      </c>
      <c r="J301" s="57">
        <v>107</v>
      </c>
      <c r="K301" s="57">
        <v>107</v>
      </c>
      <c r="L301" s="57">
        <v>107</v>
      </c>
      <c r="M301" s="58">
        <v>107</v>
      </c>
      <c r="N301" s="58">
        <v>107</v>
      </c>
      <c r="O301" s="58">
        <v>107</v>
      </c>
      <c r="P301" s="58">
        <v>107</v>
      </c>
      <c r="Q301" s="58">
        <v>107</v>
      </c>
      <c r="R301" s="58">
        <v>107</v>
      </c>
    </row>
    <row r="302" spans="1:18">
      <c r="A302" s="26">
        <f t="shared" si="4"/>
        <v>302</v>
      </c>
      <c r="B302" s="83" t="s">
        <v>902</v>
      </c>
      <c r="C302" s="83"/>
      <c r="D302" s="83" t="s">
        <v>87</v>
      </c>
      <c r="E302" s="83" t="s">
        <v>592</v>
      </c>
      <c r="F302" s="83" t="s">
        <v>600</v>
      </c>
      <c r="G302" s="83" t="s">
        <v>503</v>
      </c>
      <c r="H302" s="84">
        <v>1971</v>
      </c>
      <c r="I302" s="77">
        <v>315</v>
      </c>
      <c r="J302" s="57">
        <v>315</v>
      </c>
      <c r="K302" s="57">
        <v>315</v>
      </c>
      <c r="L302" s="57">
        <v>315</v>
      </c>
      <c r="M302" s="58">
        <v>315</v>
      </c>
      <c r="N302" s="58">
        <v>315</v>
      </c>
      <c r="O302" s="58">
        <v>315</v>
      </c>
      <c r="P302" s="58">
        <v>315</v>
      </c>
      <c r="Q302" s="58">
        <v>315</v>
      </c>
      <c r="R302" s="58">
        <v>315</v>
      </c>
    </row>
    <row r="303" spans="1:18">
      <c r="A303" s="26">
        <f t="shared" si="4"/>
        <v>303</v>
      </c>
      <c r="B303" s="83" t="s">
        <v>903</v>
      </c>
      <c r="C303" s="83"/>
      <c r="D303" s="83" t="s">
        <v>88</v>
      </c>
      <c r="E303" s="83" t="s">
        <v>592</v>
      </c>
      <c r="F303" s="83" t="s">
        <v>600</v>
      </c>
      <c r="G303" s="83" t="s">
        <v>503</v>
      </c>
      <c r="H303" s="84">
        <v>1978</v>
      </c>
      <c r="I303" s="77">
        <v>420</v>
      </c>
      <c r="J303" s="57">
        <v>420</v>
      </c>
      <c r="K303" s="57">
        <v>420</v>
      </c>
      <c r="L303" s="57">
        <v>420</v>
      </c>
      <c r="M303" s="58">
        <v>420</v>
      </c>
      <c r="N303" s="58">
        <v>420</v>
      </c>
      <c r="O303" s="58">
        <v>420</v>
      </c>
      <c r="P303" s="58">
        <v>420</v>
      </c>
      <c r="Q303" s="58">
        <v>420</v>
      </c>
      <c r="R303" s="58">
        <v>420</v>
      </c>
    </row>
    <row r="304" spans="1:18">
      <c r="A304" s="26">
        <f t="shared" si="4"/>
        <v>304</v>
      </c>
      <c r="B304" s="83" t="s">
        <v>904</v>
      </c>
      <c r="C304" s="83"/>
      <c r="D304" s="83" t="s">
        <v>131</v>
      </c>
      <c r="E304" s="83" t="s">
        <v>647</v>
      </c>
      <c r="F304" s="83" t="s">
        <v>600</v>
      </c>
      <c r="G304" s="83" t="s">
        <v>504</v>
      </c>
      <c r="H304" s="84">
        <v>1960</v>
      </c>
      <c r="I304" s="77">
        <v>234</v>
      </c>
      <c r="J304" s="57">
        <v>234</v>
      </c>
      <c r="K304" s="57">
        <v>234</v>
      </c>
      <c r="L304" s="57">
        <v>234</v>
      </c>
      <c r="M304" s="58">
        <v>234</v>
      </c>
      <c r="N304" s="58">
        <v>234</v>
      </c>
      <c r="O304" s="58">
        <v>234</v>
      </c>
      <c r="P304" s="58">
        <v>234</v>
      </c>
      <c r="Q304" s="58">
        <v>234</v>
      </c>
      <c r="R304" s="58">
        <v>234</v>
      </c>
    </row>
    <row r="305" spans="1:18">
      <c r="A305" s="26">
        <f t="shared" si="4"/>
        <v>305</v>
      </c>
      <c r="B305" s="83" t="s">
        <v>905</v>
      </c>
      <c r="C305" s="83"/>
      <c r="D305" s="83" t="s">
        <v>132</v>
      </c>
      <c r="E305" s="83" t="s">
        <v>647</v>
      </c>
      <c r="F305" s="83" t="s">
        <v>600</v>
      </c>
      <c r="G305" s="83" t="s">
        <v>504</v>
      </c>
      <c r="H305" s="84">
        <v>1969</v>
      </c>
      <c r="I305" s="77">
        <v>390</v>
      </c>
      <c r="J305" s="57">
        <v>390</v>
      </c>
      <c r="K305" s="57">
        <v>390</v>
      </c>
      <c r="L305" s="57">
        <v>390</v>
      </c>
      <c r="M305" s="58">
        <v>390</v>
      </c>
      <c r="N305" s="58">
        <v>390</v>
      </c>
      <c r="O305" s="58">
        <v>390</v>
      </c>
      <c r="P305" s="58">
        <v>390</v>
      </c>
      <c r="Q305" s="58">
        <v>390</v>
      </c>
      <c r="R305" s="58">
        <v>390</v>
      </c>
    </row>
    <row r="306" spans="1:18">
      <c r="A306" s="26">
        <f t="shared" si="4"/>
        <v>306</v>
      </c>
      <c r="B306" s="83" t="s">
        <v>906</v>
      </c>
      <c r="C306" s="83"/>
      <c r="D306" s="83" t="s">
        <v>147</v>
      </c>
      <c r="E306" s="83" t="s">
        <v>674</v>
      </c>
      <c r="F306" s="83" t="s">
        <v>600</v>
      </c>
      <c r="G306" s="83" t="s">
        <v>501</v>
      </c>
      <c r="H306" s="84">
        <v>1963</v>
      </c>
      <c r="I306" s="77">
        <v>395</v>
      </c>
      <c r="J306" s="57">
        <v>395</v>
      </c>
      <c r="K306" s="57">
        <v>395</v>
      </c>
      <c r="L306" s="57">
        <v>395</v>
      </c>
      <c r="M306" s="58">
        <v>395</v>
      </c>
      <c r="N306" s="58">
        <v>395</v>
      </c>
      <c r="O306" s="58">
        <v>395</v>
      </c>
      <c r="P306" s="58">
        <v>395</v>
      </c>
      <c r="Q306" s="58">
        <v>395</v>
      </c>
      <c r="R306" s="58">
        <v>395</v>
      </c>
    </row>
    <row r="307" spans="1:18">
      <c r="A307" s="26">
        <f t="shared" si="4"/>
        <v>307</v>
      </c>
      <c r="B307" s="83" t="s">
        <v>907</v>
      </c>
      <c r="C307" s="83"/>
      <c r="D307" s="83" t="s">
        <v>148</v>
      </c>
      <c r="E307" s="83" t="s">
        <v>674</v>
      </c>
      <c r="F307" s="83" t="s">
        <v>600</v>
      </c>
      <c r="G307" s="83" t="s">
        <v>501</v>
      </c>
      <c r="H307" s="84">
        <v>1976</v>
      </c>
      <c r="I307" s="77">
        <v>435</v>
      </c>
      <c r="J307" s="57">
        <v>435</v>
      </c>
      <c r="K307" s="57">
        <v>435</v>
      </c>
      <c r="L307" s="57">
        <v>435</v>
      </c>
      <c r="M307" s="58">
        <v>435</v>
      </c>
      <c r="N307" s="58">
        <v>435</v>
      </c>
      <c r="O307" s="58">
        <v>435</v>
      </c>
      <c r="P307" s="58">
        <v>435</v>
      </c>
      <c r="Q307" s="58">
        <v>435</v>
      </c>
      <c r="R307" s="58">
        <v>435</v>
      </c>
    </row>
    <row r="308" spans="1:18">
      <c r="A308" s="26">
        <f t="shared" si="4"/>
        <v>308</v>
      </c>
      <c r="B308" s="83" t="s">
        <v>908</v>
      </c>
      <c r="C308" s="83"/>
      <c r="D308" s="83" t="s">
        <v>149</v>
      </c>
      <c r="E308" s="83" t="s">
        <v>674</v>
      </c>
      <c r="F308" s="83" t="s">
        <v>600</v>
      </c>
      <c r="G308" s="83" t="s">
        <v>501</v>
      </c>
      <c r="H308" s="84">
        <v>1977</v>
      </c>
      <c r="I308" s="77">
        <v>435</v>
      </c>
      <c r="J308" s="57">
        <v>435</v>
      </c>
      <c r="K308" s="57">
        <v>435</v>
      </c>
      <c r="L308" s="57">
        <v>435</v>
      </c>
      <c r="M308" s="58">
        <v>435</v>
      </c>
      <c r="N308" s="58">
        <v>435</v>
      </c>
      <c r="O308" s="58">
        <v>435</v>
      </c>
      <c r="P308" s="58">
        <v>435</v>
      </c>
      <c r="Q308" s="58">
        <v>435</v>
      </c>
      <c r="R308" s="58">
        <v>435</v>
      </c>
    </row>
    <row r="309" spans="1:18">
      <c r="A309" s="26">
        <f t="shared" si="4"/>
        <v>309</v>
      </c>
      <c r="B309" s="83" t="s">
        <v>909</v>
      </c>
      <c r="C309" s="83"/>
      <c r="D309" s="83" t="s">
        <v>167</v>
      </c>
      <c r="E309" s="83" t="s">
        <v>677</v>
      </c>
      <c r="F309" s="83" t="s">
        <v>600</v>
      </c>
      <c r="G309" s="83" t="s">
        <v>501</v>
      </c>
      <c r="H309" s="84">
        <v>1970</v>
      </c>
      <c r="I309" s="77">
        <v>392</v>
      </c>
      <c r="J309" s="57">
        <v>392</v>
      </c>
      <c r="K309" s="57">
        <v>392</v>
      </c>
      <c r="L309" s="57">
        <v>392</v>
      </c>
      <c r="M309" s="58">
        <v>392</v>
      </c>
      <c r="N309" s="58">
        <v>392</v>
      </c>
      <c r="O309" s="58">
        <v>392</v>
      </c>
      <c r="P309" s="58">
        <v>392</v>
      </c>
      <c r="Q309" s="58">
        <v>392</v>
      </c>
      <c r="R309" s="58">
        <v>392</v>
      </c>
    </row>
    <row r="310" spans="1:18">
      <c r="A310" s="26">
        <f t="shared" si="4"/>
        <v>310</v>
      </c>
      <c r="B310" s="83" t="s">
        <v>910</v>
      </c>
      <c r="C310" s="83"/>
      <c r="D310" s="83" t="s">
        <v>911</v>
      </c>
      <c r="E310" s="83" t="s">
        <v>677</v>
      </c>
      <c r="F310" s="83" t="s">
        <v>600</v>
      </c>
      <c r="G310" s="83" t="s">
        <v>501</v>
      </c>
      <c r="H310" s="84">
        <v>1973</v>
      </c>
      <c r="I310" s="77">
        <v>523</v>
      </c>
      <c r="J310" s="57">
        <v>523</v>
      </c>
      <c r="K310" s="57">
        <v>523</v>
      </c>
      <c r="L310" s="57">
        <v>523</v>
      </c>
      <c r="M310" s="58">
        <v>523</v>
      </c>
      <c r="N310" s="58">
        <v>523</v>
      </c>
      <c r="O310" s="58">
        <v>523</v>
      </c>
      <c r="P310" s="58">
        <v>523</v>
      </c>
      <c r="Q310" s="58">
        <v>523</v>
      </c>
      <c r="R310" s="58">
        <v>523</v>
      </c>
    </row>
    <row r="311" spans="1:18">
      <c r="A311" s="26">
        <f t="shared" si="4"/>
        <v>311</v>
      </c>
      <c r="B311" s="83" t="s">
        <v>912</v>
      </c>
      <c r="C311" s="83"/>
      <c r="D311" s="83" t="s">
        <v>210</v>
      </c>
      <c r="E311" s="83" t="s">
        <v>677</v>
      </c>
      <c r="F311" s="83" t="s">
        <v>600</v>
      </c>
      <c r="G311" s="83" t="s">
        <v>501</v>
      </c>
      <c r="H311" s="84">
        <v>1956</v>
      </c>
      <c r="I311" s="77">
        <v>122</v>
      </c>
      <c r="J311" s="57">
        <v>122</v>
      </c>
      <c r="K311" s="57">
        <v>122</v>
      </c>
      <c r="L311" s="57">
        <v>122</v>
      </c>
      <c r="M311" s="58">
        <v>122</v>
      </c>
      <c r="N311" s="58">
        <v>122</v>
      </c>
      <c r="O311" s="58">
        <v>122</v>
      </c>
      <c r="P311" s="58">
        <v>122</v>
      </c>
      <c r="Q311" s="58">
        <v>122</v>
      </c>
      <c r="R311" s="58">
        <v>122</v>
      </c>
    </row>
    <row r="312" spans="1:18">
      <c r="A312" s="26">
        <f t="shared" si="4"/>
        <v>312</v>
      </c>
      <c r="B312" s="83" t="s">
        <v>913</v>
      </c>
      <c r="C312" s="83"/>
      <c r="D312" s="83" t="s">
        <v>211</v>
      </c>
      <c r="E312" s="83" t="s">
        <v>677</v>
      </c>
      <c r="F312" s="83" t="s">
        <v>600</v>
      </c>
      <c r="G312" s="83" t="s">
        <v>501</v>
      </c>
      <c r="H312" s="84">
        <v>1958</v>
      </c>
      <c r="I312" s="77">
        <v>118</v>
      </c>
      <c r="J312" s="57">
        <v>118</v>
      </c>
      <c r="K312" s="57">
        <v>118</v>
      </c>
      <c r="L312" s="57">
        <v>118</v>
      </c>
      <c r="M312" s="58">
        <v>118</v>
      </c>
      <c r="N312" s="58">
        <v>118</v>
      </c>
      <c r="O312" s="58">
        <v>118</v>
      </c>
      <c r="P312" s="58">
        <v>118</v>
      </c>
      <c r="Q312" s="58">
        <v>118</v>
      </c>
      <c r="R312" s="58">
        <v>118</v>
      </c>
    </row>
    <row r="313" spans="1:18">
      <c r="A313" s="26">
        <f t="shared" si="4"/>
        <v>313</v>
      </c>
      <c r="B313" s="83" t="s">
        <v>914</v>
      </c>
      <c r="C313" s="83"/>
      <c r="D313" s="83" t="s">
        <v>212</v>
      </c>
      <c r="E313" s="83" t="s">
        <v>677</v>
      </c>
      <c r="F313" s="83" t="s">
        <v>600</v>
      </c>
      <c r="G313" s="83" t="s">
        <v>501</v>
      </c>
      <c r="H313" s="84">
        <v>1967</v>
      </c>
      <c r="I313" s="77">
        <v>568</v>
      </c>
      <c r="J313" s="57">
        <v>568</v>
      </c>
      <c r="K313" s="57">
        <v>568</v>
      </c>
      <c r="L313" s="57">
        <v>568</v>
      </c>
      <c r="M313" s="58">
        <v>568</v>
      </c>
      <c r="N313" s="58">
        <v>568</v>
      </c>
      <c r="O313" s="58">
        <v>568</v>
      </c>
      <c r="P313" s="58">
        <v>568</v>
      </c>
      <c r="Q313" s="58">
        <v>568</v>
      </c>
      <c r="R313" s="58">
        <v>568</v>
      </c>
    </row>
    <row r="314" spans="1:18">
      <c r="A314" s="26">
        <f t="shared" si="4"/>
        <v>314</v>
      </c>
      <c r="B314" s="83" t="s">
        <v>915</v>
      </c>
      <c r="C314" s="83"/>
      <c r="D314" s="83" t="s">
        <v>216</v>
      </c>
      <c r="E314" s="83" t="s">
        <v>537</v>
      </c>
      <c r="F314" s="83" t="s">
        <v>600</v>
      </c>
      <c r="G314" s="83" t="s">
        <v>503</v>
      </c>
      <c r="H314" s="84">
        <v>1972</v>
      </c>
      <c r="I314" s="77">
        <v>420</v>
      </c>
      <c r="J314" s="57">
        <v>420</v>
      </c>
      <c r="K314" s="57">
        <v>420</v>
      </c>
      <c r="L314" s="57">
        <v>420</v>
      </c>
      <c r="M314" s="58">
        <v>420</v>
      </c>
      <c r="N314" s="58">
        <v>420</v>
      </c>
      <c r="O314" s="58">
        <v>420</v>
      </c>
      <c r="P314" s="58">
        <v>420</v>
      </c>
      <c r="Q314" s="58">
        <v>420</v>
      </c>
      <c r="R314" s="58">
        <v>420</v>
      </c>
    </row>
    <row r="315" spans="1:18">
      <c r="A315" s="26">
        <f t="shared" si="4"/>
        <v>315</v>
      </c>
      <c r="B315" s="83" t="s">
        <v>916</v>
      </c>
      <c r="C315" s="83"/>
      <c r="D315" s="83" t="s">
        <v>217</v>
      </c>
      <c r="E315" s="83" t="s">
        <v>537</v>
      </c>
      <c r="F315" s="83" t="s">
        <v>600</v>
      </c>
      <c r="G315" s="83" t="s">
        <v>503</v>
      </c>
      <c r="H315" s="84">
        <v>1974</v>
      </c>
      <c r="I315" s="77">
        <v>410</v>
      </c>
      <c r="J315" s="57">
        <v>410</v>
      </c>
      <c r="K315" s="57">
        <v>410</v>
      </c>
      <c r="L315" s="57">
        <v>410</v>
      </c>
      <c r="M315" s="58">
        <v>410</v>
      </c>
      <c r="N315" s="58">
        <v>410</v>
      </c>
      <c r="O315" s="58">
        <v>410</v>
      </c>
      <c r="P315" s="58">
        <v>410</v>
      </c>
      <c r="Q315" s="58">
        <v>410</v>
      </c>
      <c r="R315" s="58">
        <v>410</v>
      </c>
    </row>
    <row r="316" spans="1:18">
      <c r="A316" s="26">
        <f t="shared" si="4"/>
        <v>316</v>
      </c>
      <c r="B316" s="83" t="s">
        <v>917</v>
      </c>
      <c r="C316" s="83"/>
      <c r="D316" s="83" t="s">
        <v>441</v>
      </c>
      <c r="E316" s="83" t="s">
        <v>673</v>
      </c>
      <c r="F316" s="83" t="s">
        <v>600</v>
      </c>
      <c r="G316" s="83" t="s">
        <v>501</v>
      </c>
      <c r="H316" s="84">
        <v>1966</v>
      </c>
      <c r="I316" s="77">
        <v>20</v>
      </c>
      <c r="J316" s="57">
        <v>20</v>
      </c>
      <c r="K316" s="57">
        <v>20</v>
      </c>
      <c r="L316" s="57">
        <v>20</v>
      </c>
      <c r="M316" s="58">
        <v>20</v>
      </c>
      <c r="N316" s="58">
        <v>20</v>
      </c>
      <c r="O316" s="58">
        <v>20</v>
      </c>
      <c r="P316" s="58">
        <v>20</v>
      </c>
      <c r="Q316" s="58">
        <v>20</v>
      </c>
      <c r="R316" s="58">
        <v>20</v>
      </c>
    </row>
    <row r="317" spans="1:18">
      <c r="A317" s="26">
        <f t="shared" si="4"/>
        <v>317</v>
      </c>
      <c r="B317" s="83" t="s">
        <v>918</v>
      </c>
      <c r="C317" s="83"/>
      <c r="D317" s="83" t="s">
        <v>233</v>
      </c>
      <c r="E317" s="83" t="s">
        <v>673</v>
      </c>
      <c r="F317" s="83" t="s">
        <v>600</v>
      </c>
      <c r="G317" s="83" t="s">
        <v>501</v>
      </c>
      <c r="H317" s="84">
        <v>1967</v>
      </c>
      <c r="I317" s="77">
        <v>24</v>
      </c>
      <c r="J317" s="57">
        <v>24</v>
      </c>
      <c r="K317" s="57">
        <v>24</v>
      </c>
      <c r="L317" s="57">
        <v>24</v>
      </c>
      <c r="M317" s="58">
        <v>24</v>
      </c>
      <c r="N317" s="58">
        <v>24</v>
      </c>
      <c r="O317" s="58">
        <v>24</v>
      </c>
      <c r="P317" s="58">
        <v>24</v>
      </c>
      <c r="Q317" s="58">
        <v>24</v>
      </c>
      <c r="R317" s="58">
        <v>24</v>
      </c>
    </row>
    <row r="318" spans="1:18">
      <c r="A318" s="26">
        <f t="shared" si="4"/>
        <v>318</v>
      </c>
      <c r="B318" s="83" t="s">
        <v>919</v>
      </c>
      <c r="C318" s="83"/>
      <c r="D318" s="83" t="s">
        <v>234</v>
      </c>
      <c r="E318" s="83" t="s">
        <v>673</v>
      </c>
      <c r="F318" s="83" t="s">
        <v>600</v>
      </c>
      <c r="G318" s="83" t="s">
        <v>501</v>
      </c>
      <c r="H318" s="84">
        <v>1978</v>
      </c>
      <c r="I318" s="77">
        <v>41</v>
      </c>
      <c r="J318" s="57">
        <v>41</v>
      </c>
      <c r="K318" s="57">
        <v>41</v>
      </c>
      <c r="L318" s="57">
        <v>41</v>
      </c>
      <c r="M318" s="58">
        <v>41</v>
      </c>
      <c r="N318" s="58">
        <v>41</v>
      </c>
      <c r="O318" s="58">
        <v>41</v>
      </c>
      <c r="P318" s="58">
        <v>41</v>
      </c>
      <c r="Q318" s="58">
        <v>41</v>
      </c>
      <c r="R318" s="58">
        <v>41</v>
      </c>
    </row>
    <row r="319" spans="1:18">
      <c r="A319" s="26">
        <f t="shared" si="4"/>
        <v>319</v>
      </c>
      <c r="B319" s="83" t="s">
        <v>920</v>
      </c>
      <c r="C319" s="83"/>
      <c r="D319" s="83" t="s">
        <v>241</v>
      </c>
      <c r="E319" s="83" t="s">
        <v>691</v>
      </c>
      <c r="F319" s="83" t="s">
        <v>600</v>
      </c>
      <c r="G319" s="83" t="s">
        <v>501</v>
      </c>
      <c r="H319" s="84">
        <v>1968</v>
      </c>
      <c r="I319" s="77">
        <v>70</v>
      </c>
      <c r="J319" s="57">
        <v>70</v>
      </c>
      <c r="K319" s="57">
        <v>70</v>
      </c>
      <c r="L319" s="57">
        <v>70</v>
      </c>
      <c r="M319" s="58">
        <v>70</v>
      </c>
      <c r="N319" s="58">
        <v>70</v>
      </c>
      <c r="O319" s="58">
        <v>70</v>
      </c>
      <c r="P319" s="58">
        <v>70</v>
      </c>
      <c r="Q319" s="58">
        <v>70</v>
      </c>
      <c r="R319" s="58">
        <v>70</v>
      </c>
    </row>
    <row r="320" spans="1:18">
      <c r="A320" s="26">
        <f t="shared" si="4"/>
        <v>320</v>
      </c>
      <c r="B320" s="83" t="s">
        <v>921</v>
      </c>
      <c r="C320" s="83"/>
      <c r="D320" s="83" t="s">
        <v>242</v>
      </c>
      <c r="E320" s="83" t="s">
        <v>691</v>
      </c>
      <c r="F320" s="83" t="s">
        <v>600</v>
      </c>
      <c r="G320" s="83" t="s">
        <v>501</v>
      </c>
      <c r="H320" s="84">
        <v>1972</v>
      </c>
      <c r="I320" s="77">
        <v>118</v>
      </c>
      <c r="J320" s="57">
        <v>118</v>
      </c>
      <c r="K320" s="57">
        <v>118</v>
      </c>
      <c r="L320" s="57">
        <v>118</v>
      </c>
      <c r="M320" s="58">
        <v>118</v>
      </c>
      <c r="N320" s="58">
        <v>118</v>
      </c>
      <c r="O320" s="58">
        <v>118</v>
      </c>
      <c r="P320" s="58">
        <v>118</v>
      </c>
      <c r="Q320" s="58">
        <v>118</v>
      </c>
      <c r="R320" s="58">
        <v>118</v>
      </c>
    </row>
    <row r="321" spans="1:18">
      <c r="A321" s="26">
        <f t="shared" si="4"/>
        <v>321</v>
      </c>
      <c r="B321" s="83" t="s">
        <v>922</v>
      </c>
      <c r="C321" s="83"/>
      <c r="D321" s="83" t="s">
        <v>243</v>
      </c>
      <c r="E321" s="83" t="s">
        <v>691</v>
      </c>
      <c r="F321" s="83" t="s">
        <v>600</v>
      </c>
      <c r="G321" s="83" t="s">
        <v>501</v>
      </c>
      <c r="H321" s="84">
        <v>1975</v>
      </c>
      <c r="I321" s="77">
        <v>208</v>
      </c>
      <c r="J321" s="57">
        <v>208</v>
      </c>
      <c r="K321" s="57">
        <v>208</v>
      </c>
      <c r="L321" s="57">
        <v>208</v>
      </c>
      <c r="M321" s="58">
        <v>208</v>
      </c>
      <c r="N321" s="58">
        <v>208</v>
      </c>
      <c r="O321" s="58">
        <v>208</v>
      </c>
      <c r="P321" s="58">
        <v>208</v>
      </c>
      <c r="Q321" s="58">
        <v>208</v>
      </c>
      <c r="R321" s="58">
        <v>208</v>
      </c>
    </row>
    <row r="322" spans="1:18">
      <c r="A322" s="26">
        <f t="shared" si="4"/>
        <v>322</v>
      </c>
      <c r="B322" s="83" t="s">
        <v>923</v>
      </c>
      <c r="C322" s="83"/>
      <c r="D322" s="83" t="s">
        <v>246</v>
      </c>
      <c r="E322" s="83" t="s">
        <v>535</v>
      </c>
      <c r="F322" s="83" t="s">
        <v>600</v>
      </c>
      <c r="G322" s="83" t="s">
        <v>501</v>
      </c>
      <c r="H322" s="84">
        <v>1967</v>
      </c>
      <c r="I322" s="77">
        <v>78</v>
      </c>
      <c r="J322" s="57">
        <v>78</v>
      </c>
      <c r="K322" s="57">
        <v>78</v>
      </c>
      <c r="L322" s="57">
        <v>78</v>
      </c>
      <c r="M322" s="58">
        <v>78</v>
      </c>
      <c r="N322" s="58">
        <v>78</v>
      </c>
      <c r="O322" s="58">
        <v>78</v>
      </c>
      <c r="P322" s="58">
        <v>78</v>
      </c>
      <c r="Q322" s="58">
        <v>78</v>
      </c>
      <c r="R322" s="58">
        <v>78</v>
      </c>
    </row>
    <row r="323" spans="1:18">
      <c r="A323" s="26">
        <f t="shared" si="4"/>
        <v>323</v>
      </c>
      <c r="B323" s="83" t="s">
        <v>924</v>
      </c>
      <c r="C323" s="83"/>
      <c r="D323" s="83" t="s">
        <v>247</v>
      </c>
      <c r="E323" s="83" t="s">
        <v>535</v>
      </c>
      <c r="F323" s="83" t="s">
        <v>600</v>
      </c>
      <c r="G323" s="83" t="s">
        <v>501</v>
      </c>
      <c r="H323" s="84">
        <v>1971</v>
      </c>
      <c r="I323" s="77">
        <v>107</v>
      </c>
      <c r="J323" s="57">
        <v>107</v>
      </c>
      <c r="K323" s="57">
        <v>107</v>
      </c>
      <c r="L323" s="57">
        <v>107</v>
      </c>
      <c r="M323" s="58">
        <v>107</v>
      </c>
      <c r="N323" s="58">
        <v>107</v>
      </c>
      <c r="O323" s="58">
        <v>107</v>
      </c>
      <c r="P323" s="58">
        <v>107</v>
      </c>
      <c r="Q323" s="58">
        <v>107</v>
      </c>
      <c r="R323" s="58">
        <v>107</v>
      </c>
    </row>
    <row r="324" spans="1:18">
      <c r="A324" s="26">
        <f t="shared" si="4"/>
        <v>324</v>
      </c>
      <c r="B324" s="83" t="s">
        <v>925</v>
      </c>
      <c r="C324" s="83"/>
      <c r="D324" s="83" t="s">
        <v>248</v>
      </c>
      <c r="E324" s="83" t="s">
        <v>535</v>
      </c>
      <c r="F324" s="83" t="s">
        <v>600</v>
      </c>
      <c r="G324" s="83" t="s">
        <v>501</v>
      </c>
      <c r="H324" s="84">
        <v>1975</v>
      </c>
      <c r="I324" s="77">
        <v>146</v>
      </c>
      <c r="J324" s="57">
        <v>146</v>
      </c>
      <c r="K324" s="57">
        <v>146</v>
      </c>
      <c r="L324" s="57">
        <v>146</v>
      </c>
      <c r="M324" s="58">
        <v>146</v>
      </c>
      <c r="N324" s="58">
        <v>146</v>
      </c>
      <c r="O324" s="58">
        <v>146</v>
      </c>
      <c r="P324" s="58">
        <v>146</v>
      </c>
      <c r="Q324" s="58">
        <v>146</v>
      </c>
      <c r="R324" s="58">
        <v>146</v>
      </c>
    </row>
    <row r="325" spans="1:18">
      <c r="A325" s="26">
        <f t="shared" si="4"/>
        <v>325</v>
      </c>
      <c r="B325" s="83" t="s">
        <v>926</v>
      </c>
      <c r="C325" s="83"/>
      <c r="D325" s="83" t="s">
        <v>273</v>
      </c>
      <c r="E325" s="83" t="s">
        <v>514</v>
      </c>
      <c r="F325" s="83" t="s">
        <v>600</v>
      </c>
      <c r="G325" s="83" t="s">
        <v>503</v>
      </c>
      <c r="H325" s="84">
        <v>1965</v>
      </c>
      <c r="I325" s="77">
        <v>130</v>
      </c>
      <c r="J325" s="57">
        <v>130</v>
      </c>
      <c r="K325" s="57">
        <v>130</v>
      </c>
      <c r="L325" s="57">
        <v>130</v>
      </c>
      <c r="M325" s="58">
        <v>130</v>
      </c>
      <c r="N325" s="58">
        <v>130</v>
      </c>
      <c r="O325" s="58">
        <v>130</v>
      </c>
      <c r="P325" s="58">
        <v>130</v>
      </c>
      <c r="Q325" s="58">
        <v>130</v>
      </c>
      <c r="R325" s="58">
        <v>130</v>
      </c>
    </row>
    <row r="326" spans="1:18">
      <c r="A326" s="26">
        <f t="shared" ref="A326:A389" si="5">A325+1</f>
        <v>326</v>
      </c>
      <c r="B326" s="83" t="s">
        <v>927</v>
      </c>
      <c r="C326" s="83"/>
      <c r="D326" s="83" t="s">
        <v>274</v>
      </c>
      <c r="E326" s="83" t="s">
        <v>514</v>
      </c>
      <c r="F326" s="83" t="s">
        <v>600</v>
      </c>
      <c r="G326" s="83" t="s">
        <v>503</v>
      </c>
      <c r="H326" s="84">
        <v>1968</v>
      </c>
      <c r="I326" s="77">
        <v>135</v>
      </c>
      <c r="J326" s="57">
        <v>135</v>
      </c>
      <c r="K326" s="57">
        <v>135</v>
      </c>
      <c r="L326" s="57">
        <v>135</v>
      </c>
      <c r="M326" s="58">
        <v>135</v>
      </c>
      <c r="N326" s="58">
        <v>135</v>
      </c>
      <c r="O326" s="58">
        <v>135</v>
      </c>
      <c r="P326" s="58">
        <v>135</v>
      </c>
      <c r="Q326" s="58">
        <v>135</v>
      </c>
      <c r="R326" s="58">
        <v>135</v>
      </c>
    </row>
    <row r="327" spans="1:18">
      <c r="A327" s="26">
        <f t="shared" si="5"/>
        <v>327</v>
      </c>
      <c r="B327" s="83" t="s">
        <v>928</v>
      </c>
      <c r="C327" s="83"/>
      <c r="D327" s="83" t="s">
        <v>275</v>
      </c>
      <c r="E327" s="83" t="s">
        <v>514</v>
      </c>
      <c r="F327" s="83" t="s">
        <v>600</v>
      </c>
      <c r="G327" s="83" t="s">
        <v>503</v>
      </c>
      <c r="H327" s="84">
        <v>1972</v>
      </c>
      <c r="I327" s="77">
        <v>336</v>
      </c>
      <c r="J327" s="57">
        <v>336</v>
      </c>
      <c r="K327" s="57">
        <v>336</v>
      </c>
      <c r="L327" s="57">
        <v>336</v>
      </c>
      <c r="M327" s="58">
        <v>336</v>
      </c>
      <c r="N327" s="58">
        <v>336</v>
      </c>
      <c r="O327" s="58">
        <v>336</v>
      </c>
      <c r="P327" s="58">
        <v>336</v>
      </c>
      <c r="Q327" s="58">
        <v>336</v>
      </c>
      <c r="R327" s="58">
        <v>336</v>
      </c>
    </row>
    <row r="328" spans="1:18">
      <c r="A328" s="26">
        <f t="shared" si="5"/>
        <v>328</v>
      </c>
      <c r="B328" s="199" t="s">
        <v>1771</v>
      </c>
      <c r="C328" s="199"/>
      <c r="D328" s="199" t="s">
        <v>1772</v>
      </c>
      <c r="E328" s="199" t="s">
        <v>655</v>
      </c>
      <c r="F328" s="199" t="s">
        <v>600</v>
      </c>
      <c r="G328" s="199" t="s">
        <v>501</v>
      </c>
      <c r="H328" s="200">
        <v>1966</v>
      </c>
      <c r="I328" s="77">
        <v>57</v>
      </c>
      <c r="J328" s="77">
        <v>57</v>
      </c>
      <c r="K328" s="77">
        <v>57</v>
      </c>
      <c r="L328" s="77">
        <v>57</v>
      </c>
      <c r="M328" s="77">
        <v>57</v>
      </c>
      <c r="N328" s="77">
        <v>57</v>
      </c>
      <c r="O328" s="77">
        <v>57</v>
      </c>
      <c r="P328" s="77">
        <v>57</v>
      </c>
      <c r="Q328" s="77">
        <v>57</v>
      </c>
      <c r="R328" s="77">
        <v>57</v>
      </c>
    </row>
    <row r="329" spans="1:18">
      <c r="A329" s="26">
        <f t="shared" si="5"/>
        <v>329</v>
      </c>
      <c r="B329" s="199" t="s">
        <v>1773</v>
      </c>
      <c r="C329" s="199"/>
      <c r="D329" s="199" t="s">
        <v>1774</v>
      </c>
      <c r="E329" s="199" t="s">
        <v>655</v>
      </c>
      <c r="F329" s="199" t="s">
        <v>600</v>
      </c>
      <c r="G329" s="199" t="s">
        <v>501</v>
      </c>
      <c r="H329" s="200">
        <v>1973</v>
      </c>
      <c r="I329" s="77">
        <v>61</v>
      </c>
      <c r="J329" s="77">
        <v>61</v>
      </c>
      <c r="K329" s="77">
        <v>61</v>
      </c>
      <c r="L329" s="77">
        <v>61</v>
      </c>
      <c r="M329" s="77">
        <v>61</v>
      </c>
      <c r="N329" s="77">
        <v>61</v>
      </c>
      <c r="O329" s="77">
        <v>61</v>
      </c>
      <c r="P329" s="77">
        <v>61</v>
      </c>
      <c r="Q329" s="77">
        <v>61</v>
      </c>
      <c r="R329" s="77">
        <v>61</v>
      </c>
    </row>
    <row r="330" spans="1:18">
      <c r="A330" s="26">
        <f t="shared" si="5"/>
        <v>330</v>
      </c>
      <c r="B330" s="83" t="s">
        <v>929</v>
      </c>
      <c r="C330" s="83"/>
      <c r="D330" s="83" t="s">
        <v>449</v>
      </c>
      <c r="E330" s="83" t="s">
        <v>690</v>
      </c>
      <c r="F330" s="83" t="s">
        <v>600</v>
      </c>
      <c r="G330" s="83" t="s">
        <v>501</v>
      </c>
      <c r="H330" s="84">
        <v>1958</v>
      </c>
      <c r="I330" s="77">
        <v>167</v>
      </c>
      <c r="J330" s="57">
        <v>167</v>
      </c>
      <c r="K330" s="57">
        <v>167</v>
      </c>
      <c r="L330" s="57">
        <v>167</v>
      </c>
      <c r="M330" s="58">
        <v>167</v>
      </c>
      <c r="N330" s="58">
        <v>167</v>
      </c>
      <c r="O330" s="58">
        <v>167</v>
      </c>
      <c r="P330" s="58">
        <v>167</v>
      </c>
      <c r="Q330" s="58">
        <v>167</v>
      </c>
      <c r="R330" s="58">
        <v>167</v>
      </c>
    </row>
    <row r="331" spans="1:18">
      <c r="A331" s="26">
        <f t="shared" si="5"/>
        <v>331</v>
      </c>
      <c r="B331" s="83" t="s">
        <v>930</v>
      </c>
      <c r="C331" s="83"/>
      <c r="D331" s="83" t="s">
        <v>278</v>
      </c>
      <c r="E331" s="83" t="s">
        <v>690</v>
      </c>
      <c r="F331" s="83" t="s">
        <v>600</v>
      </c>
      <c r="G331" s="83" t="s">
        <v>501</v>
      </c>
      <c r="H331" s="84">
        <v>1965</v>
      </c>
      <c r="I331" s="77">
        <v>502</v>
      </c>
      <c r="J331" s="57">
        <v>502</v>
      </c>
      <c r="K331" s="57">
        <v>502</v>
      </c>
      <c r="L331" s="57">
        <v>502</v>
      </c>
      <c r="M331" s="58">
        <v>502</v>
      </c>
      <c r="N331" s="58">
        <v>502</v>
      </c>
      <c r="O331" s="58">
        <v>502</v>
      </c>
      <c r="P331" s="58">
        <v>502</v>
      </c>
      <c r="Q331" s="58">
        <v>502</v>
      </c>
      <c r="R331" s="58">
        <v>502</v>
      </c>
    </row>
    <row r="332" spans="1:18">
      <c r="A332" s="26">
        <f t="shared" si="5"/>
        <v>332</v>
      </c>
      <c r="B332" s="83" t="s">
        <v>931</v>
      </c>
      <c r="C332" s="83"/>
      <c r="D332" s="83" t="s">
        <v>302</v>
      </c>
      <c r="E332" s="83" t="s">
        <v>687</v>
      </c>
      <c r="F332" s="83" t="s">
        <v>600</v>
      </c>
      <c r="G332" s="83" t="s">
        <v>501</v>
      </c>
      <c r="H332" s="84">
        <v>1965</v>
      </c>
      <c r="I332" s="77">
        <v>235</v>
      </c>
      <c r="J332" s="57">
        <v>235</v>
      </c>
      <c r="K332" s="57">
        <v>235</v>
      </c>
      <c r="L332" s="57">
        <v>235</v>
      </c>
      <c r="M332" s="58">
        <v>235</v>
      </c>
      <c r="N332" s="58">
        <v>235</v>
      </c>
      <c r="O332" s="58">
        <v>235</v>
      </c>
      <c r="P332" s="58">
        <v>235</v>
      </c>
      <c r="Q332" s="58">
        <v>235</v>
      </c>
      <c r="R332" s="58">
        <v>235</v>
      </c>
    </row>
    <row r="333" spans="1:18">
      <c r="A333" s="26">
        <f t="shared" si="5"/>
        <v>333</v>
      </c>
      <c r="B333" s="83" t="s">
        <v>932</v>
      </c>
      <c r="C333" s="83"/>
      <c r="D333" s="83" t="s">
        <v>306</v>
      </c>
      <c r="E333" s="83" t="s">
        <v>537</v>
      </c>
      <c r="F333" s="83" t="s">
        <v>600</v>
      </c>
      <c r="G333" s="83" t="s">
        <v>503</v>
      </c>
      <c r="H333" s="84">
        <v>1966</v>
      </c>
      <c r="I333" s="77">
        <v>217</v>
      </c>
      <c r="J333" s="57">
        <v>217</v>
      </c>
      <c r="K333" s="57">
        <v>217</v>
      </c>
      <c r="L333" s="57">
        <v>217</v>
      </c>
      <c r="M333" s="58">
        <v>217</v>
      </c>
      <c r="N333" s="58">
        <v>217</v>
      </c>
      <c r="O333" s="58">
        <v>217</v>
      </c>
      <c r="P333" s="58">
        <v>217</v>
      </c>
      <c r="Q333" s="58">
        <v>217</v>
      </c>
      <c r="R333" s="58">
        <v>217</v>
      </c>
    </row>
    <row r="334" spans="1:18">
      <c r="A334" s="26">
        <f t="shared" si="5"/>
        <v>334</v>
      </c>
      <c r="B334" s="83" t="s">
        <v>933</v>
      </c>
      <c r="C334" s="83"/>
      <c r="D334" s="83" t="s">
        <v>307</v>
      </c>
      <c r="E334" s="83" t="s">
        <v>537</v>
      </c>
      <c r="F334" s="83" t="s">
        <v>600</v>
      </c>
      <c r="G334" s="83" t="s">
        <v>503</v>
      </c>
      <c r="H334" s="84">
        <v>1968</v>
      </c>
      <c r="I334" s="77">
        <v>230</v>
      </c>
      <c r="J334" s="57">
        <v>230</v>
      </c>
      <c r="K334" s="57">
        <v>230</v>
      </c>
      <c r="L334" s="57">
        <v>230</v>
      </c>
      <c r="M334" s="58">
        <v>230</v>
      </c>
      <c r="N334" s="58">
        <v>230</v>
      </c>
      <c r="O334" s="58">
        <v>230</v>
      </c>
      <c r="P334" s="58">
        <v>230</v>
      </c>
      <c r="Q334" s="58">
        <v>230</v>
      </c>
      <c r="R334" s="58">
        <v>230</v>
      </c>
    </row>
    <row r="335" spans="1:18">
      <c r="A335" s="26">
        <f t="shared" si="5"/>
        <v>335</v>
      </c>
      <c r="B335" s="83" t="s">
        <v>934</v>
      </c>
      <c r="C335" s="83"/>
      <c r="D335" s="83" t="s">
        <v>308</v>
      </c>
      <c r="E335" s="83" t="s">
        <v>537</v>
      </c>
      <c r="F335" s="83" t="s">
        <v>600</v>
      </c>
      <c r="G335" s="83" t="s">
        <v>503</v>
      </c>
      <c r="H335" s="84">
        <v>1970</v>
      </c>
      <c r="I335" s="77">
        <v>412</v>
      </c>
      <c r="J335" s="57">
        <v>412</v>
      </c>
      <c r="K335" s="57">
        <v>412</v>
      </c>
      <c r="L335" s="57">
        <v>412</v>
      </c>
      <c r="M335" s="58">
        <v>412</v>
      </c>
      <c r="N335" s="58">
        <v>412</v>
      </c>
      <c r="O335" s="58">
        <v>412</v>
      </c>
      <c r="P335" s="58">
        <v>412</v>
      </c>
      <c r="Q335" s="58">
        <v>412</v>
      </c>
      <c r="R335" s="58">
        <v>412</v>
      </c>
    </row>
    <row r="336" spans="1:18">
      <c r="A336" s="26">
        <f t="shared" si="5"/>
        <v>336</v>
      </c>
      <c r="B336" s="83" t="s">
        <v>935</v>
      </c>
      <c r="C336" s="83"/>
      <c r="D336" s="83" t="s">
        <v>311</v>
      </c>
      <c r="E336" s="83" t="s">
        <v>696</v>
      </c>
      <c r="F336" s="83" t="s">
        <v>600</v>
      </c>
      <c r="G336" s="83" t="s">
        <v>502</v>
      </c>
      <c r="H336" s="84">
        <v>1958</v>
      </c>
      <c r="I336" s="77">
        <v>169</v>
      </c>
      <c r="J336" s="57">
        <v>169</v>
      </c>
      <c r="K336" s="57">
        <v>169</v>
      </c>
      <c r="L336" s="57">
        <v>169</v>
      </c>
      <c r="M336" s="58">
        <v>169</v>
      </c>
      <c r="N336" s="58">
        <v>169</v>
      </c>
      <c r="O336" s="58">
        <v>169</v>
      </c>
      <c r="P336" s="58">
        <v>169</v>
      </c>
      <c r="Q336" s="58">
        <v>169</v>
      </c>
      <c r="R336" s="58">
        <v>169</v>
      </c>
    </row>
    <row r="337" spans="1:18">
      <c r="A337" s="26">
        <f t="shared" si="5"/>
        <v>337</v>
      </c>
      <c r="B337" s="83" t="s">
        <v>936</v>
      </c>
      <c r="C337" s="83"/>
      <c r="D337" s="83" t="s">
        <v>312</v>
      </c>
      <c r="E337" s="83" t="s">
        <v>696</v>
      </c>
      <c r="F337" s="83" t="s">
        <v>600</v>
      </c>
      <c r="G337" s="83" t="s">
        <v>502</v>
      </c>
      <c r="H337" s="84">
        <v>1958</v>
      </c>
      <c r="I337" s="77">
        <v>169</v>
      </c>
      <c r="J337" s="57">
        <v>169</v>
      </c>
      <c r="K337" s="57">
        <v>169</v>
      </c>
      <c r="L337" s="57">
        <v>169</v>
      </c>
      <c r="M337" s="58">
        <v>169</v>
      </c>
      <c r="N337" s="58">
        <v>169</v>
      </c>
      <c r="O337" s="58">
        <v>169</v>
      </c>
      <c r="P337" s="58">
        <v>169</v>
      </c>
      <c r="Q337" s="58">
        <v>169</v>
      </c>
      <c r="R337" s="58">
        <v>169</v>
      </c>
    </row>
    <row r="338" spans="1:18">
      <c r="A338" s="26">
        <f t="shared" si="5"/>
        <v>338</v>
      </c>
      <c r="B338" s="83" t="s">
        <v>937</v>
      </c>
      <c r="C338" s="83"/>
      <c r="D338" s="83" t="s">
        <v>313</v>
      </c>
      <c r="E338" s="83" t="s">
        <v>696</v>
      </c>
      <c r="F338" s="83" t="s">
        <v>600</v>
      </c>
      <c r="G338" s="83" t="s">
        <v>502</v>
      </c>
      <c r="H338" s="84">
        <v>1961</v>
      </c>
      <c r="I338" s="77">
        <v>240</v>
      </c>
      <c r="J338" s="57">
        <v>240</v>
      </c>
      <c r="K338" s="57">
        <v>240</v>
      </c>
      <c r="L338" s="57">
        <v>240</v>
      </c>
      <c r="M338" s="58">
        <v>240</v>
      </c>
      <c r="N338" s="58">
        <v>240</v>
      </c>
      <c r="O338" s="58">
        <v>240</v>
      </c>
      <c r="P338" s="58">
        <v>240</v>
      </c>
      <c r="Q338" s="58">
        <v>240</v>
      </c>
      <c r="R338" s="58">
        <v>240</v>
      </c>
    </row>
    <row r="339" spans="1:18">
      <c r="A339" s="26">
        <f t="shared" si="5"/>
        <v>339</v>
      </c>
      <c r="B339" s="83" t="s">
        <v>938</v>
      </c>
      <c r="C339" s="83"/>
      <c r="D339" s="83" t="s">
        <v>314</v>
      </c>
      <c r="E339" s="83" t="s">
        <v>696</v>
      </c>
      <c r="F339" s="83" t="s">
        <v>600</v>
      </c>
      <c r="G339" s="83" t="s">
        <v>502</v>
      </c>
      <c r="H339" s="84">
        <v>1968</v>
      </c>
      <c r="I339" s="77">
        <v>527</v>
      </c>
      <c r="J339" s="57">
        <v>527</v>
      </c>
      <c r="K339" s="57">
        <v>527</v>
      </c>
      <c r="L339" s="57">
        <v>527</v>
      </c>
      <c r="M339" s="58">
        <v>527</v>
      </c>
      <c r="N339" s="58">
        <v>527</v>
      </c>
      <c r="O339" s="58">
        <v>527</v>
      </c>
      <c r="P339" s="58">
        <v>527</v>
      </c>
      <c r="Q339" s="58">
        <v>527</v>
      </c>
      <c r="R339" s="58">
        <v>527</v>
      </c>
    </row>
    <row r="340" spans="1:18">
      <c r="A340" s="26">
        <f t="shared" si="5"/>
        <v>340</v>
      </c>
      <c r="B340" s="83" t="s">
        <v>547</v>
      </c>
      <c r="C340" s="83"/>
      <c r="D340" s="83" t="s">
        <v>460</v>
      </c>
      <c r="E340" s="83" t="s">
        <v>682</v>
      </c>
      <c r="F340" s="83" t="s">
        <v>622</v>
      </c>
      <c r="G340" s="83" t="s">
        <v>501</v>
      </c>
      <c r="H340" s="84">
        <v>2012</v>
      </c>
      <c r="I340" s="77">
        <v>105</v>
      </c>
      <c r="J340" s="57">
        <v>105</v>
      </c>
      <c r="K340" s="57">
        <v>105</v>
      </c>
      <c r="L340" s="57">
        <v>105</v>
      </c>
      <c r="M340" s="58">
        <v>105</v>
      </c>
      <c r="N340" s="58">
        <v>105</v>
      </c>
      <c r="O340" s="58">
        <v>105</v>
      </c>
      <c r="P340" s="58">
        <v>105</v>
      </c>
      <c r="Q340" s="58">
        <v>105</v>
      </c>
      <c r="R340" s="58">
        <v>105</v>
      </c>
    </row>
    <row r="341" spans="1:18">
      <c r="A341" s="26">
        <f t="shared" si="5"/>
        <v>341</v>
      </c>
      <c r="B341" s="83" t="s">
        <v>1061</v>
      </c>
      <c r="C341" s="83"/>
      <c r="D341" s="83" t="s">
        <v>296</v>
      </c>
      <c r="E341" s="83" t="s">
        <v>537</v>
      </c>
      <c r="F341" s="83" t="s">
        <v>622</v>
      </c>
      <c r="G341" s="83" t="s">
        <v>503</v>
      </c>
      <c r="H341" s="84">
        <v>2002</v>
      </c>
      <c r="I341" s="77">
        <v>9.8000000000000007</v>
      </c>
      <c r="J341" s="57">
        <v>9.8000000000000007</v>
      </c>
      <c r="K341" s="57">
        <v>9.8000000000000007</v>
      </c>
      <c r="L341" s="57">
        <v>9.8000000000000007</v>
      </c>
      <c r="M341" s="58">
        <v>9.8000000000000007</v>
      </c>
      <c r="N341" s="58">
        <v>9.8000000000000007</v>
      </c>
      <c r="O341" s="58">
        <v>9.8000000000000007</v>
      </c>
      <c r="P341" s="58">
        <v>9.8000000000000007</v>
      </c>
      <c r="Q341" s="58">
        <v>9.8000000000000007</v>
      </c>
      <c r="R341" s="58">
        <v>9.8000000000000007</v>
      </c>
    </row>
    <row r="342" spans="1:18">
      <c r="A342" s="26">
        <f t="shared" si="5"/>
        <v>342</v>
      </c>
      <c r="B342" s="83" t="s">
        <v>1062</v>
      </c>
      <c r="C342" s="83"/>
      <c r="D342" s="83" t="s">
        <v>79</v>
      </c>
      <c r="E342" s="83" t="s">
        <v>537</v>
      </c>
      <c r="F342" s="83" t="s">
        <v>622</v>
      </c>
      <c r="G342" s="83" t="s">
        <v>503</v>
      </c>
      <c r="H342" s="84">
        <v>2005</v>
      </c>
      <c r="I342" s="77">
        <v>9.6</v>
      </c>
      <c r="J342" s="57">
        <v>9.6</v>
      </c>
      <c r="K342" s="57">
        <v>9.6</v>
      </c>
      <c r="L342" s="57">
        <v>9.6</v>
      </c>
      <c r="M342" s="58">
        <v>9.6</v>
      </c>
      <c r="N342" s="58">
        <v>9.6</v>
      </c>
      <c r="O342" s="58">
        <v>9.6</v>
      </c>
      <c r="P342" s="58">
        <v>9.6</v>
      </c>
      <c r="Q342" s="58">
        <v>9.6</v>
      </c>
      <c r="R342" s="58">
        <v>9.6</v>
      </c>
    </row>
    <row r="343" spans="1:18">
      <c r="A343" s="26">
        <f t="shared" si="5"/>
        <v>343</v>
      </c>
      <c r="B343" s="83" t="s">
        <v>1216</v>
      </c>
      <c r="C343" s="83"/>
      <c r="D343" s="83" t="s">
        <v>128</v>
      </c>
      <c r="E343" s="83" t="s">
        <v>674</v>
      </c>
      <c r="F343" s="83" t="s">
        <v>622</v>
      </c>
      <c r="G343" s="83" t="s">
        <v>501</v>
      </c>
      <c r="H343" s="84">
        <v>2011</v>
      </c>
      <c r="I343" s="77">
        <v>1.6</v>
      </c>
      <c r="J343" s="57">
        <v>1.6</v>
      </c>
      <c r="K343" s="57">
        <v>1.6</v>
      </c>
      <c r="L343" s="57">
        <v>1.6</v>
      </c>
      <c r="M343" s="58">
        <v>1.6</v>
      </c>
      <c r="N343" s="58">
        <v>1.6</v>
      </c>
      <c r="O343" s="58">
        <v>1.6</v>
      </c>
      <c r="P343" s="58">
        <v>1.6</v>
      </c>
      <c r="Q343" s="58">
        <v>1.6</v>
      </c>
      <c r="R343" s="58">
        <v>1.6</v>
      </c>
    </row>
    <row r="344" spans="1:18">
      <c r="A344" s="26">
        <f t="shared" si="5"/>
        <v>344</v>
      </c>
      <c r="B344" s="83" t="s">
        <v>1217</v>
      </c>
      <c r="C344" s="83"/>
      <c r="D344" s="83" t="s">
        <v>1218</v>
      </c>
      <c r="E344" s="83" t="s">
        <v>677</v>
      </c>
      <c r="F344" s="83" t="s">
        <v>622</v>
      </c>
      <c r="G344" s="83" t="s">
        <v>501</v>
      </c>
      <c r="H344" s="84">
        <v>2015</v>
      </c>
      <c r="I344" s="77">
        <v>4</v>
      </c>
      <c r="J344" s="57">
        <v>4</v>
      </c>
      <c r="K344" s="57">
        <v>4</v>
      </c>
      <c r="L344" s="57">
        <v>4</v>
      </c>
      <c r="M344" s="58">
        <v>4</v>
      </c>
      <c r="N344" s="58">
        <v>4</v>
      </c>
      <c r="O344" s="58">
        <v>4</v>
      </c>
      <c r="P344" s="58">
        <v>4</v>
      </c>
      <c r="Q344" s="58">
        <v>4</v>
      </c>
      <c r="R344" s="58">
        <v>4</v>
      </c>
    </row>
    <row r="345" spans="1:18">
      <c r="A345" s="26">
        <f t="shared" si="5"/>
        <v>345</v>
      </c>
      <c r="B345" s="83" t="s">
        <v>1063</v>
      </c>
      <c r="C345" s="83"/>
      <c r="D345" s="83" t="s">
        <v>462</v>
      </c>
      <c r="E345" s="83" t="s">
        <v>535</v>
      </c>
      <c r="F345" s="83" t="s">
        <v>622</v>
      </c>
      <c r="G345" s="83" t="s">
        <v>501</v>
      </c>
      <c r="H345" s="84">
        <v>2011</v>
      </c>
      <c r="I345" s="77">
        <v>3.2</v>
      </c>
      <c r="J345" s="57">
        <v>3.2</v>
      </c>
      <c r="K345" s="57">
        <v>3.2</v>
      </c>
      <c r="L345" s="57">
        <v>3.2</v>
      </c>
      <c r="M345" s="58">
        <v>3.2</v>
      </c>
      <c r="N345" s="58">
        <v>3.2</v>
      </c>
      <c r="O345" s="58">
        <v>3.2</v>
      </c>
      <c r="P345" s="58">
        <v>3.2</v>
      </c>
      <c r="Q345" s="58">
        <v>3.2</v>
      </c>
      <c r="R345" s="58">
        <v>3.2</v>
      </c>
    </row>
    <row r="346" spans="1:18">
      <c r="A346" s="26">
        <f t="shared" si="5"/>
        <v>346</v>
      </c>
      <c r="B346" s="83" t="s">
        <v>1219</v>
      </c>
      <c r="C346" s="83"/>
      <c r="D346" s="83" t="s">
        <v>1064</v>
      </c>
      <c r="E346" s="83" t="s">
        <v>537</v>
      </c>
      <c r="F346" s="83" t="s">
        <v>622</v>
      </c>
      <c r="G346" s="83" t="s">
        <v>503</v>
      </c>
      <c r="H346" s="84">
        <v>2013</v>
      </c>
      <c r="I346" s="77">
        <v>4.2</v>
      </c>
      <c r="J346" s="57">
        <v>4.2</v>
      </c>
      <c r="K346" s="57">
        <v>4.2</v>
      </c>
      <c r="L346" s="57">
        <v>4.2</v>
      </c>
      <c r="M346" s="58">
        <v>4.2</v>
      </c>
      <c r="N346" s="58">
        <v>4.2</v>
      </c>
      <c r="O346" s="58">
        <v>4.2</v>
      </c>
      <c r="P346" s="58">
        <v>4.2</v>
      </c>
      <c r="Q346" s="58">
        <v>4.2</v>
      </c>
      <c r="R346" s="58">
        <v>4.2</v>
      </c>
    </row>
    <row r="347" spans="1:18">
      <c r="A347" s="26">
        <f t="shared" si="5"/>
        <v>347</v>
      </c>
      <c r="B347" s="83" t="s">
        <v>1220</v>
      </c>
      <c r="C347" s="83"/>
      <c r="D347" s="83" t="s">
        <v>1065</v>
      </c>
      <c r="E347" s="83" t="s">
        <v>677</v>
      </c>
      <c r="F347" s="83" t="s">
        <v>622</v>
      </c>
      <c r="G347" s="83" t="s">
        <v>501</v>
      </c>
      <c r="H347" s="84">
        <v>2007</v>
      </c>
      <c r="I347" s="77">
        <v>6.4</v>
      </c>
      <c r="J347" s="57">
        <v>6.4</v>
      </c>
      <c r="K347" s="57">
        <v>6.4</v>
      </c>
      <c r="L347" s="57">
        <v>6.4</v>
      </c>
      <c r="M347" s="58">
        <v>6.4</v>
      </c>
      <c r="N347" s="58">
        <v>6.4</v>
      </c>
      <c r="O347" s="58">
        <v>6.4</v>
      </c>
      <c r="P347" s="58">
        <v>6.4</v>
      </c>
      <c r="Q347" s="58">
        <v>6.4</v>
      </c>
      <c r="R347" s="58">
        <v>6.4</v>
      </c>
    </row>
    <row r="348" spans="1:18">
      <c r="A348" s="26">
        <f t="shared" si="5"/>
        <v>348</v>
      </c>
      <c r="B348" s="83" t="s">
        <v>548</v>
      </c>
      <c r="C348" s="83"/>
      <c r="D348" s="83" t="s">
        <v>303</v>
      </c>
      <c r="E348" s="83" t="s">
        <v>677</v>
      </c>
      <c r="F348" s="83" t="s">
        <v>622</v>
      </c>
      <c r="G348" s="83" t="s">
        <v>501</v>
      </c>
      <c r="H348" s="84">
        <v>2011</v>
      </c>
      <c r="I348" s="77">
        <v>3.2</v>
      </c>
      <c r="J348" s="57">
        <v>3.2</v>
      </c>
      <c r="K348" s="57">
        <v>3.2</v>
      </c>
      <c r="L348" s="57">
        <v>3.2</v>
      </c>
      <c r="M348" s="58">
        <v>3.2</v>
      </c>
      <c r="N348" s="58">
        <v>3.2</v>
      </c>
      <c r="O348" s="58">
        <v>3.2</v>
      </c>
      <c r="P348" s="58">
        <v>3.2</v>
      </c>
      <c r="Q348" s="58">
        <v>3.2</v>
      </c>
      <c r="R348" s="58">
        <v>3.2</v>
      </c>
    </row>
    <row r="349" spans="1:18">
      <c r="A349" s="26">
        <f t="shared" si="5"/>
        <v>349</v>
      </c>
      <c r="B349" s="83" t="s">
        <v>1221</v>
      </c>
      <c r="C349" s="83"/>
      <c r="D349" s="83" t="s">
        <v>1066</v>
      </c>
      <c r="E349" s="83" t="s">
        <v>671</v>
      </c>
      <c r="F349" s="83" t="s">
        <v>622</v>
      </c>
      <c r="G349" s="83" t="s">
        <v>502</v>
      </c>
      <c r="H349" s="84">
        <v>2002</v>
      </c>
      <c r="I349" s="77">
        <v>6.7</v>
      </c>
      <c r="J349" s="57">
        <v>6.7</v>
      </c>
      <c r="K349" s="57">
        <v>6.7</v>
      </c>
      <c r="L349" s="57">
        <v>6.7</v>
      </c>
      <c r="M349" s="58">
        <v>6.7</v>
      </c>
      <c r="N349" s="58">
        <v>6.7</v>
      </c>
      <c r="O349" s="58">
        <v>6.7</v>
      </c>
      <c r="P349" s="58">
        <v>6.7</v>
      </c>
      <c r="Q349" s="58">
        <v>6.7</v>
      </c>
      <c r="R349" s="58">
        <v>6.7</v>
      </c>
    </row>
    <row r="350" spans="1:18">
      <c r="A350" s="26">
        <f t="shared" si="5"/>
        <v>350</v>
      </c>
      <c r="B350" s="83" t="s">
        <v>1222</v>
      </c>
      <c r="C350" s="83"/>
      <c r="D350" s="83" t="s">
        <v>1067</v>
      </c>
      <c r="E350" s="83" t="s">
        <v>632</v>
      </c>
      <c r="F350" s="83" t="s">
        <v>622</v>
      </c>
      <c r="G350" s="83" t="s">
        <v>502</v>
      </c>
      <c r="H350" s="84">
        <v>2002</v>
      </c>
      <c r="I350" s="77">
        <v>10</v>
      </c>
      <c r="J350" s="57">
        <v>10</v>
      </c>
      <c r="K350" s="57">
        <v>10</v>
      </c>
      <c r="L350" s="57">
        <v>10</v>
      </c>
      <c r="M350" s="58">
        <v>10</v>
      </c>
      <c r="N350" s="58">
        <v>10</v>
      </c>
      <c r="O350" s="58">
        <v>10</v>
      </c>
      <c r="P350" s="58">
        <v>10</v>
      </c>
      <c r="Q350" s="58">
        <v>10</v>
      </c>
      <c r="R350" s="58">
        <v>10</v>
      </c>
    </row>
    <row r="351" spans="1:18">
      <c r="A351" s="26">
        <f t="shared" si="5"/>
        <v>351</v>
      </c>
      <c r="B351" s="83" t="s">
        <v>1223</v>
      </c>
      <c r="C351" s="83"/>
      <c r="D351" s="83" t="s">
        <v>1068</v>
      </c>
      <c r="E351" s="83" t="s">
        <v>632</v>
      </c>
      <c r="F351" s="83" t="s">
        <v>622</v>
      </c>
      <c r="G351" s="83" t="s">
        <v>502</v>
      </c>
      <c r="H351" s="84">
        <v>2002</v>
      </c>
      <c r="I351" s="77">
        <v>3.9</v>
      </c>
      <c r="J351" s="57">
        <v>3.9</v>
      </c>
      <c r="K351" s="57">
        <v>3.9</v>
      </c>
      <c r="L351" s="57">
        <v>3.9</v>
      </c>
      <c r="M351" s="58">
        <v>3.9</v>
      </c>
      <c r="N351" s="58">
        <v>3.9</v>
      </c>
      <c r="O351" s="58">
        <v>3.9</v>
      </c>
      <c r="P351" s="58">
        <v>3.9</v>
      </c>
      <c r="Q351" s="58">
        <v>3.9</v>
      </c>
      <c r="R351" s="58">
        <v>3.9</v>
      </c>
    </row>
    <row r="352" spans="1:18">
      <c r="A352" s="26">
        <f t="shared" si="5"/>
        <v>352</v>
      </c>
      <c r="B352" s="83" t="s">
        <v>1224</v>
      </c>
      <c r="C352" s="83"/>
      <c r="D352" s="83" t="s">
        <v>1069</v>
      </c>
      <c r="E352" s="83" t="s">
        <v>664</v>
      </c>
      <c r="F352" s="83" t="s">
        <v>622</v>
      </c>
      <c r="G352" s="83" t="s">
        <v>502</v>
      </c>
      <c r="H352" s="84">
        <v>2002</v>
      </c>
      <c r="I352" s="77">
        <v>3.9</v>
      </c>
      <c r="J352" s="57">
        <v>3.9</v>
      </c>
      <c r="K352" s="57">
        <v>3.9</v>
      </c>
      <c r="L352" s="57">
        <v>3.9</v>
      </c>
      <c r="M352" s="58">
        <v>3.9</v>
      </c>
      <c r="N352" s="58">
        <v>3.9</v>
      </c>
      <c r="O352" s="58">
        <v>3.9</v>
      </c>
      <c r="P352" s="58">
        <v>3.9</v>
      </c>
      <c r="Q352" s="58">
        <v>3.9</v>
      </c>
      <c r="R352" s="58">
        <v>3.9</v>
      </c>
    </row>
    <row r="353" spans="1:18">
      <c r="A353" s="26">
        <f t="shared" si="5"/>
        <v>353</v>
      </c>
      <c r="B353" s="83" t="s">
        <v>1070</v>
      </c>
      <c r="C353" s="83"/>
      <c r="D353" s="83" t="s">
        <v>45</v>
      </c>
      <c r="E353" s="83" t="s">
        <v>592</v>
      </c>
      <c r="F353" s="83" t="s">
        <v>622</v>
      </c>
      <c r="G353" s="83" t="s">
        <v>503</v>
      </c>
      <c r="H353" s="84">
        <v>2007</v>
      </c>
      <c r="I353" s="77">
        <v>6.4</v>
      </c>
      <c r="J353" s="57">
        <v>6.4</v>
      </c>
      <c r="K353" s="57">
        <v>6.4</v>
      </c>
      <c r="L353" s="57">
        <v>6.4</v>
      </c>
      <c r="M353" s="58">
        <v>6.4</v>
      </c>
      <c r="N353" s="58">
        <v>6.4</v>
      </c>
      <c r="O353" s="58">
        <v>6.4</v>
      </c>
      <c r="P353" s="58">
        <v>6.4</v>
      </c>
      <c r="Q353" s="58">
        <v>6.4</v>
      </c>
      <c r="R353" s="58">
        <v>6.4</v>
      </c>
    </row>
    <row r="354" spans="1:18">
      <c r="A354" s="26">
        <f t="shared" si="5"/>
        <v>354</v>
      </c>
      <c r="B354" s="83" t="s">
        <v>1071</v>
      </c>
      <c r="C354" s="83"/>
      <c r="D354" s="83" t="s">
        <v>104</v>
      </c>
      <c r="E354" s="83" t="s">
        <v>655</v>
      </c>
      <c r="F354" s="83" t="s">
        <v>622</v>
      </c>
      <c r="G354" s="83" t="s">
        <v>501</v>
      </c>
      <c r="H354" s="84">
        <v>2009</v>
      </c>
      <c r="I354" s="77">
        <v>6.4</v>
      </c>
      <c r="J354" s="57">
        <v>6.4</v>
      </c>
      <c r="K354" s="57">
        <v>6.4</v>
      </c>
      <c r="L354" s="57">
        <v>6.4</v>
      </c>
      <c r="M354" s="58">
        <v>6.4</v>
      </c>
      <c r="N354" s="58">
        <v>6.4</v>
      </c>
      <c r="O354" s="58">
        <v>6.4</v>
      </c>
      <c r="P354" s="58">
        <v>6.4</v>
      </c>
      <c r="Q354" s="58">
        <v>6.4</v>
      </c>
      <c r="R354" s="58">
        <v>6.4</v>
      </c>
    </row>
    <row r="355" spans="1:18">
      <c r="A355" s="26">
        <f t="shared" si="5"/>
        <v>355</v>
      </c>
      <c r="B355" s="83" t="s">
        <v>1072</v>
      </c>
      <c r="C355" s="83"/>
      <c r="D355" s="83" t="s">
        <v>53</v>
      </c>
      <c r="E355" s="83" t="s">
        <v>655</v>
      </c>
      <c r="F355" s="83" t="s">
        <v>622</v>
      </c>
      <c r="G355" s="83" t="s">
        <v>501</v>
      </c>
      <c r="H355" s="84">
        <v>1988</v>
      </c>
      <c r="I355" s="77">
        <v>6.2</v>
      </c>
      <c r="J355" s="57">
        <v>6.2</v>
      </c>
      <c r="K355" s="57">
        <v>6.2</v>
      </c>
      <c r="L355" s="57">
        <v>6.2</v>
      </c>
      <c r="M355" s="58">
        <v>6.2</v>
      </c>
      <c r="N355" s="58">
        <v>6.2</v>
      </c>
      <c r="O355" s="58">
        <v>6.2</v>
      </c>
      <c r="P355" s="58">
        <v>6.2</v>
      </c>
      <c r="Q355" s="58">
        <v>6.2</v>
      </c>
      <c r="R355" s="58">
        <v>6.2</v>
      </c>
    </row>
    <row r="356" spans="1:18">
      <c r="A356" s="26">
        <f t="shared" si="5"/>
        <v>356</v>
      </c>
      <c r="B356" s="83" t="s">
        <v>1073</v>
      </c>
      <c r="C356" s="83"/>
      <c r="D356" s="83" t="s">
        <v>461</v>
      </c>
      <c r="E356" s="83" t="s">
        <v>661</v>
      </c>
      <c r="F356" s="83" t="s">
        <v>622</v>
      </c>
      <c r="G356" s="83" t="s">
        <v>503</v>
      </c>
      <c r="H356" s="84">
        <v>2011</v>
      </c>
      <c r="I356" s="77">
        <v>3.2</v>
      </c>
      <c r="J356" s="57">
        <v>3.2</v>
      </c>
      <c r="K356" s="57">
        <v>3.2</v>
      </c>
      <c r="L356" s="57">
        <v>3.2</v>
      </c>
      <c r="M356" s="58">
        <v>3.2</v>
      </c>
      <c r="N356" s="58">
        <v>3.2</v>
      </c>
      <c r="O356" s="58">
        <v>3.2</v>
      </c>
      <c r="P356" s="58">
        <v>3.2</v>
      </c>
      <c r="Q356" s="58">
        <v>3.2</v>
      </c>
      <c r="R356" s="58">
        <v>3.2</v>
      </c>
    </row>
    <row r="357" spans="1:18" s="18" customFormat="1" ht="13">
      <c r="A357" s="26">
        <f t="shared" si="5"/>
        <v>357</v>
      </c>
      <c r="B357" s="83" t="s">
        <v>1074</v>
      </c>
      <c r="C357" s="83"/>
      <c r="D357" s="83" t="s">
        <v>463</v>
      </c>
      <c r="E357" s="83" t="s">
        <v>680</v>
      </c>
      <c r="F357" s="83" t="s">
        <v>622</v>
      </c>
      <c r="G357" s="83" t="s">
        <v>501</v>
      </c>
      <c r="H357" s="84">
        <v>2010</v>
      </c>
      <c r="I357" s="77">
        <v>4.8</v>
      </c>
      <c r="J357" s="57">
        <v>4.8</v>
      </c>
      <c r="K357" s="57">
        <v>4.8</v>
      </c>
      <c r="L357" s="57">
        <v>4.8</v>
      </c>
      <c r="M357" s="58">
        <v>4.8</v>
      </c>
      <c r="N357" s="58">
        <v>4.8</v>
      </c>
      <c r="O357" s="58">
        <v>4.8</v>
      </c>
      <c r="P357" s="58">
        <v>4.8</v>
      </c>
      <c r="Q357" s="58">
        <v>4.8</v>
      </c>
      <c r="R357" s="58">
        <v>4.8</v>
      </c>
    </row>
    <row r="358" spans="1:18" s="18" customFormat="1" ht="13">
      <c r="A358" s="26">
        <f t="shared" si="5"/>
        <v>358</v>
      </c>
      <c r="B358" s="83" t="s">
        <v>1570</v>
      </c>
      <c r="C358" s="83"/>
      <c r="D358" s="83" t="s">
        <v>1624</v>
      </c>
      <c r="E358" s="83" t="s">
        <v>631</v>
      </c>
      <c r="F358" s="83" t="s">
        <v>621</v>
      </c>
      <c r="G358" s="83" t="s">
        <v>504</v>
      </c>
      <c r="H358" s="84">
        <v>2017</v>
      </c>
      <c r="I358" s="77">
        <v>0</v>
      </c>
      <c r="J358" s="57">
        <v>0</v>
      </c>
      <c r="K358" s="57">
        <v>0</v>
      </c>
      <c r="L358" s="57">
        <v>0</v>
      </c>
      <c r="M358" s="58">
        <v>0</v>
      </c>
      <c r="N358" s="58">
        <v>0</v>
      </c>
      <c r="O358" s="58">
        <v>0</v>
      </c>
      <c r="P358" s="58">
        <v>0</v>
      </c>
      <c r="Q358" s="58">
        <v>0</v>
      </c>
      <c r="R358" s="58">
        <v>0</v>
      </c>
    </row>
    <row r="359" spans="1:18" s="18" customFormat="1" ht="13">
      <c r="A359" s="26">
        <f t="shared" si="5"/>
        <v>359</v>
      </c>
      <c r="B359" s="83" t="s">
        <v>1625</v>
      </c>
      <c r="C359" s="83"/>
      <c r="D359" s="83" t="s">
        <v>1626</v>
      </c>
      <c r="E359" s="83" t="s">
        <v>536</v>
      </c>
      <c r="F359" s="83" t="s">
        <v>621</v>
      </c>
      <c r="G359" s="83" t="s">
        <v>504</v>
      </c>
      <c r="H359" s="84">
        <v>2018</v>
      </c>
      <c r="I359" s="77">
        <v>0</v>
      </c>
      <c r="J359" s="57">
        <v>0</v>
      </c>
      <c r="K359" s="57">
        <v>0</v>
      </c>
      <c r="L359" s="57">
        <v>0</v>
      </c>
      <c r="M359" s="58">
        <v>0</v>
      </c>
      <c r="N359" s="58">
        <v>0</v>
      </c>
      <c r="O359" s="58">
        <v>0</v>
      </c>
      <c r="P359" s="58">
        <v>0</v>
      </c>
      <c r="Q359" s="58">
        <v>0</v>
      </c>
      <c r="R359" s="58">
        <v>0</v>
      </c>
    </row>
    <row r="360" spans="1:18">
      <c r="A360" s="26">
        <f t="shared" si="5"/>
        <v>360</v>
      </c>
      <c r="B360" s="83" t="s">
        <v>1049</v>
      </c>
      <c r="C360" s="83"/>
      <c r="D360" s="83" t="s">
        <v>498</v>
      </c>
      <c r="E360" s="83" t="s">
        <v>1050</v>
      </c>
      <c r="F360" s="83" t="s">
        <v>621</v>
      </c>
      <c r="G360" s="83" t="s">
        <v>504</v>
      </c>
      <c r="H360" s="84">
        <v>2012</v>
      </c>
      <c r="I360" s="77">
        <v>0</v>
      </c>
      <c r="J360" s="57">
        <v>0</v>
      </c>
      <c r="K360" s="57">
        <v>0</v>
      </c>
      <c r="L360" s="57">
        <v>0</v>
      </c>
      <c r="M360" s="58">
        <v>0</v>
      </c>
      <c r="N360" s="58">
        <v>0</v>
      </c>
      <c r="O360" s="58">
        <v>0</v>
      </c>
      <c r="P360" s="58">
        <v>0</v>
      </c>
      <c r="Q360" s="58">
        <v>0</v>
      </c>
      <c r="R360" s="58">
        <v>0</v>
      </c>
    </row>
    <row r="361" spans="1:18">
      <c r="A361" s="26">
        <f t="shared" si="5"/>
        <v>361</v>
      </c>
      <c r="B361" s="83" t="s">
        <v>1627</v>
      </c>
      <c r="C361" s="83"/>
      <c r="D361" s="83" t="s">
        <v>1628</v>
      </c>
      <c r="E361" s="83" t="s">
        <v>640</v>
      </c>
      <c r="F361" s="83" t="s">
        <v>621</v>
      </c>
      <c r="G361" s="83" t="s">
        <v>504</v>
      </c>
      <c r="H361" s="84">
        <v>2018</v>
      </c>
      <c r="I361" s="77">
        <v>0</v>
      </c>
      <c r="J361" s="57">
        <v>0</v>
      </c>
      <c r="K361" s="57">
        <v>0</v>
      </c>
      <c r="L361" s="57">
        <v>0</v>
      </c>
      <c r="M361" s="58">
        <v>0</v>
      </c>
      <c r="N361" s="58">
        <v>0</v>
      </c>
      <c r="O361" s="58">
        <v>0</v>
      </c>
      <c r="P361" s="58">
        <v>0</v>
      </c>
      <c r="Q361" s="58">
        <v>0</v>
      </c>
      <c r="R361" s="58">
        <v>0</v>
      </c>
    </row>
    <row r="362" spans="1:18">
      <c r="A362" s="26">
        <f t="shared" si="5"/>
        <v>362</v>
      </c>
      <c r="B362" s="83" t="s">
        <v>1629</v>
      </c>
      <c r="C362" s="83"/>
      <c r="D362" s="83" t="s">
        <v>1630</v>
      </c>
      <c r="E362" s="83" t="s">
        <v>537</v>
      </c>
      <c r="F362" s="83" t="s">
        <v>621</v>
      </c>
      <c r="G362" s="83" t="s">
        <v>503</v>
      </c>
      <c r="H362" s="84">
        <v>2016</v>
      </c>
      <c r="I362" s="77">
        <v>0</v>
      </c>
      <c r="J362" s="57">
        <v>0</v>
      </c>
      <c r="K362" s="57">
        <v>0</v>
      </c>
      <c r="L362" s="57">
        <v>0</v>
      </c>
      <c r="M362" s="58">
        <v>0</v>
      </c>
      <c r="N362" s="58">
        <v>0</v>
      </c>
      <c r="O362" s="58">
        <v>0</v>
      </c>
      <c r="P362" s="58">
        <v>0</v>
      </c>
      <c r="Q362" s="58">
        <v>0</v>
      </c>
      <c r="R362" s="58">
        <v>0</v>
      </c>
    </row>
    <row r="363" spans="1:18">
      <c r="A363" s="26">
        <f t="shared" si="5"/>
        <v>363</v>
      </c>
      <c r="B363" s="83" t="s">
        <v>1631</v>
      </c>
      <c r="C363" s="83"/>
      <c r="D363" s="83" t="s">
        <v>1632</v>
      </c>
      <c r="E363" s="83" t="s">
        <v>1633</v>
      </c>
      <c r="F363" s="83" t="s">
        <v>621</v>
      </c>
      <c r="G363" s="83" t="s">
        <v>504</v>
      </c>
      <c r="H363" s="84">
        <v>2017</v>
      </c>
      <c r="I363" s="77">
        <v>0</v>
      </c>
      <c r="J363" s="57">
        <v>0</v>
      </c>
      <c r="K363" s="57">
        <v>0</v>
      </c>
      <c r="L363" s="57">
        <v>0</v>
      </c>
      <c r="M363" s="58">
        <v>0</v>
      </c>
      <c r="N363" s="58">
        <v>0</v>
      </c>
      <c r="O363" s="58">
        <v>0</v>
      </c>
      <c r="P363" s="58">
        <v>0</v>
      </c>
      <c r="Q363" s="58">
        <v>0</v>
      </c>
      <c r="R363" s="58">
        <v>0</v>
      </c>
    </row>
    <row r="364" spans="1:18">
      <c r="A364" s="26">
        <f t="shared" si="5"/>
        <v>364</v>
      </c>
      <c r="B364" s="83" t="s">
        <v>1634</v>
      </c>
      <c r="C364" s="83"/>
      <c r="D364" s="83" t="s">
        <v>1635</v>
      </c>
      <c r="E364" s="83" t="s">
        <v>655</v>
      </c>
      <c r="F364" s="83" t="s">
        <v>622</v>
      </c>
      <c r="G364" s="83" t="s">
        <v>501</v>
      </c>
      <c r="H364" s="84">
        <v>2011</v>
      </c>
      <c r="I364" s="77">
        <v>3.2</v>
      </c>
      <c r="J364" s="57">
        <v>3.2</v>
      </c>
      <c r="K364" s="57">
        <v>3.2</v>
      </c>
      <c r="L364" s="57">
        <v>3.2</v>
      </c>
      <c r="M364" s="58">
        <v>3.2</v>
      </c>
      <c r="N364" s="58">
        <v>3.2</v>
      </c>
      <c r="O364" s="58">
        <v>3.2</v>
      </c>
      <c r="P364" s="58">
        <v>3.2</v>
      </c>
      <c r="Q364" s="58">
        <v>3.2</v>
      </c>
      <c r="R364" s="58">
        <v>3.2</v>
      </c>
    </row>
    <row r="365" spans="1:18" ht="13">
      <c r="A365" s="26">
        <f t="shared" si="5"/>
        <v>365</v>
      </c>
      <c r="B365" s="79" t="s">
        <v>1225</v>
      </c>
      <c r="C365" s="79"/>
      <c r="D365" s="79"/>
      <c r="E365" s="79"/>
      <c r="F365" s="79"/>
      <c r="G365" s="79"/>
      <c r="H365" s="80"/>
      <c r="I365" s="81">
        <f t="shared" ref="I365:R365" si="6">SUM(I4:I364)</f>
        <v>65169.799999999974</v>
      </c>
      <c r="J365" s="82">
        <f t="shared" si="6"/>
        <v>65169.799999999974</v>
      </c>
      <c r="K365" s="82">
        <f t="shared" si="6"/>
        <v>65248.799999999974</v>
      </c>
      <c r="L365" s="82">
        <f t="shared" si="6"/>
        <v>65248.799999999974</v>
      </c>
      <c r="M365" s="56">
        <f t="shared" si="6"/>
        <v>65248.799999999974</v>
      </c>
      <c r="N365" s="56">
        <f t="shared" si="6"/>
        <v>65248.799999999974</v>
      </c>
      <c r="O365" s="56">
        <f t="shared" si="6"/>
        <v>65248.799999999974</v>
      </c>
      <c r="P365" s="56">
        <f t="shared" si="6"/>
        <v>65248.799999999974</v>
      </c>
      <c r="Q365" s="56">
        <f t="shared" si="6"/>
        <v>65248.799999999974</v>
      </c>
      <c r="R365" s="56">
        <f t="shared" si="6"/>
        <v>65248.799999999974</v>
      </c>
    </row>
    <row r="366" spans="1:18" ht="13">
      <c r="A366" s="26">
        <f t="shared" si="5"/>
        <v>366</v>
      </c>
      <c r="B366" s="79"/>
      <c r="C366" s="79"/>
      <c r="D366" s="79"/>
      <c r="E366" s="79"/>
      <c r="F366" s="79"/>
      <c r="G366" s="79"/>
      <c r="H366" s="80"/>
      <c r="I366" s="81"/>
      <c r="J366" s="82"/>
      <c r="K366" s="82"/>
      <c r="L366" s="82"/>
      <c r="M366" s="56"/>
      <c r="N366" s="56"/>
      <c r="O366" s="56"/>
      <c r="P366" s="56"/>
      <c r="Q366" s="56"/>
      <c r="R366" s="56"/>
    </row>
    <row r="367" spans="1:18" ht="13">
      <c r="A367" s="26">
        <f t="shared" si="5"/>
        <v>367</v>
      </c>
      <c r="B367" s="79" t="s">
        <v>766</v>
      </c>
      <c r="C367" s="79"/>
      <c r="D367" s="79"/>
      <c r="E367" s="79"/>
      <c r="F367" s="79"/>
      <c r="G367" s="79"/>
      <c r="H367" s="80"/>
      <c r="I367" s="81"/>
      <c r="J367" s="82"/>
      <c r="K367" s="82"/>
      <c r="L367" s="82"/>
      <c r="M367" s="56"/>
      <c r="N367" s="56"/>
      <c r="O367" s="56"/>
      <c r="P367" s="56"/>
      <c r="Q367" s="56"/>
      <c r="R367" s="56"/>
    </row>
    <row r="368" spans="1:18">
      <c r="A368" s="26">
        <f t="shared" si="5"/>
        <v>368</v>
      </c>
      <c r="B368" s="83" t="s">
        <v>550</v>
      </c>
      <c r="C368" s="83"/>
      <c r="D368" s="83" t="s">
        <v>40</v>
      </c>
      <c r="E368" s="83" t="s">
        <v>667</v>
      </c>
      <c r="F368" s="83" t="s">
        <v>623</v>
      </c>
      <c r="G368" s="83" t="s">
        <v>504</v>
      </c>
      <c r="H368" s="84">
        <v>1983</v>
      </c>
      <c r="I368" s="77">
        <v>37.9</v>
      </c>
      <c r="J368" s="57">
        <v>37.9</v>
      </c>
      <c r="K368" s="57">
        <v>37.9</v>
      </c>
      <c r="L368" s="57">
        <v>37.9</v>
      </c>
      <c r="M368" s="58">
        <v>37.9</v>
      </c>
      <c r="N368" s="58">
        <v>37.9</v>
      </c>
      <c r="O368" s="58">
        <v>37.9</v>
      </c>
      <c r="P368" s="58">
        <v>37.9</v>
      </c>
      <c r="Q368" s="58">
        <v>37.9</v>
      </c>
      <c r="R368" s="58">
        <v>37.9</v>
      </c>
    </row>
    <row r="369" spans="1:18">
      <c r="A369" s="26">
        <f t="shared" si="5"/>
        <v>369</v>
      </c>
      <c r="B369" s="83" t="s">
        <v>551</v>
      </c>
      <c r="C369" s="83"/>
      <c r="D369" s="83" t="s">
        <v>41</v>
      </c>
      <c r="E369" s="83" t="s">
        <v>667</v>
      </c>
      <c r="F369" s="83" t="s">
        <v>623</v>
      </c>
      <c r="G369" s="83" t="s">
        <v>504</v>
      </c>
      <c r="H369" s="84">
        <v>1983</v>
      </c>
      <c r="I369" s="77">
        <v>37.9</v>
      </c>
      <c r="J369" s="57">
        <v>37.9</v>
      </c>
      <c r="K369" s="57">
        <v>37.9</v>
      </c>
      <c r="L369" s="57">
        <v>37.9</v>
      </c>
      <c r="M369" s="58">
        <v>37.9</v>
      </c>
      <c r="N369" s="58">
        <v>37.9</v>
      </c>
      <c r="O369" s="58">
        <v>37.9</v>
      </c>
      <c r="P369" s="58">
        <v>37.9</v>
      </c>
      <c r="Q369" s="58">
        <v>37.9</v>
      </c>
      <c r="R369" s="58">
        <v>37.9</v>
      </c>
    </row>
    <row r="370" spans="1:18">
      <c r="A370" s="26">
        <f t="shared" si="5"/>
        <v>370</v>
      </c>
      <c r="B370" s="83" t="s">
        <v>941</v>
      </c>
      <c r="C370" s="83"/>
      <c r="D370" s="83" t="s">
        <v>43</v>
      </c>
      <c r="E370" s="83" t="s">
        <v>592</v>
      </c>
      <c r="F370" s="83" t="s">
        <v>623</v>
      </c>
      <c r="G370" s="83" t="s">
        <v>503</v>
      </c>
      <c r="H370" s="84">
        <v>1940</v>
      </c>
      <c r="I370" s="77">
        <v>8</v>
      </c>
      <c r="J370" s="57">
        <v>8</v>
      </c>
      <c r="K370" s="57">
        <v>8</v>
      </c>
      <c r="L370" s="57">
        <v>8</v>
      </c>
      <c r="M370" s="58">
        <v>8</v>
      </c>
      <c r="N370" s="58">
        <v>8</v>
      </c>
      <c r="O370" s="58">
        <v>8</v>
      </c>
      <c r="P370" s="58">
        <v>8</v>
      </c>
      <c r="Q370" s="58">
        <v>8</v>
      </c>
      <c r="R370" s="58">
        <v>8</v>
      </c>
    </row>
    <row r="371" spans="1:18">
      <c r="A371" s="26">
        <f t="shared" si="5"/>
        <v>371</v>
      </c>
      <c r="B371" s="83" t="s">
        <v>942</v>
      </c>
      <c r="C371" s="83"/>
      <c r="D371" s="83" t="s">
        <v>44</v>
      </c>
      <c r="E371" s="83" t="s">
        <v>592</v>
      </c>
      <c r="F371" s="83" t="s">
        <v>623</v>
      </c>
      <c r="G371" s="83" t="s">
        <v>503</v>
      </c>
      <c r="H371" s="84">
        <v>1940</v>
      </c>
      <c r="I371" s="77">
        <v>9</v>
      </c>
      <c r="J371" s="57">
        <v>9</v>
      </c>
      <c r="K371" s="57">
        <v>9</v>
      </c>
      <c r="L371" s="57">
        <v>9</v>
      </c>
      <c r="M371" s="58">
        <v>9</v>
      </c>
      <c r="N371" s="58">
        <v>9</v>
      </c>
      <c r="O371" s="58">
        <v>9</v>
      </c>
      <c r="P371" s="58">
        <v>9</v>
      </c>
      <c r="Q371" s="58">
        <v>9</v>
      </c>
      <c r="R371" s="58">
        <v>9</v>
      </c>
    </row>
    <row r="372" spans="1:18">
      <c r="A372" s="26">
        <f t="shared" si="5"/>
        <v>372</v>
      </c>
      <c r="B372" s="83" t="s">
        <v>943</v>
      </c>
      <c r="C372" s="83"/>
      <c r="D372" s="83" t="s">
        <v>59</v>
      </c>
      <c r="E372" s="83" t="s">
        <v>665</v>
      </c>
      <c r="F372" s="83" t="s">
        <v>623</v>
      </c>
      <c r="G372" s="83" t="s">
        <v>503</v>
      </c>
      <c r="H372" s="84">
        <v>1938</v>
      </c>
      <c r="I372" s="77">
        <v>16</v>
      </c>
      <c r="J372" s="57">
        <v>16</v>
      </c>
      <c r="K372" s="57">
        <v>16</v>
      </c>
      <c r="L372" s="57">
        <v>16</v>
      </c>
      <c r="M372" s="58">
        <v>16</v>
      </c>
      <c r="N372" s="58">
        <v>16</v>
      </c>
      <c r="O372" s="58">
        <v>16</v>
      </c>
      <c r="P372" s="58">
        <v>16</v>
      </c>
      <c r="Q372" s="58">
        <v>16</v>
      </c>
      <c r="R372" s="58">
        <v>16</v>
      </c>
    </row>
    <row r="373" spans="1:18">
      <c r="A373" s="26">
        <f t="shared" si="5"/>
        <v>373</v>
      </c>
      <c r="B373" s="83" t="s">
        <v>944</v>
      </c>
      <c r="C373" s="83"/>
      <c r="D373" s="83" t="s">
        <v>60</v>
      </c>
      <c r="E373" s="83" t="s">
        <v>665</v>
      </c>
      <c r="F373" s="83" t="s">
        <v>623</v>
      </c>
      <c r="G373" s="83" t="s">
        <v>503</v>
      </c>
      <c r="H373" s="84">
        <v>1938</v>
      </c>
      <c r="I373" s="77">
        <v>16</v>
      </c>
      <c r="J373" s="57">
        <v>16</v>
      </c>
      <c r="K373" s="57">
        <v>16</v>
      </c>
      <c r="L373" s="57">
        <v>16</v>
      </c>
      <c r="M373" s="58">
        <v>16</v>
      </c>
      <c r="N373" s="58">
        <v>16</v>
      </c>
      <c r="O373" s="58">
        <v>16</v>
      </c>
      <c r="P373" s="58">
        <v>16</v>
      </c>
      <c r="Q373" s="58">
        <v>16</v>
      </c>
      <c r="R373" s="58">
        <v>16</v>
      </c>
    </row>
    <row r="374" spans="1:18">
      <c r="A374" s="26">
        <f t="shared" si="5"/>
        <v>374</v>
      </c>
      <c r="B374" s="83" t="s">
        <v>945</v>
      </c>
      <c r="C374" s="83"/>
      <c r="D374" s="83" t="s">
        <v>61</v>
      </c>
      <c r="E374" s="83" t="s">
        <v>665</v>
      </c>
      <c r="F374" s="83" t="s">
        <v>623</v>
      </c>
      <c r="G374" s="83" t="s">
        <v>503</v>
      </c>
      <c r="H374" s="84">
        <v>1950</v>
      </c>
      <c r="I374" s="77">
        <v>17</v>
      </c>
      <c r="J374" s="57">
        <v>17</v>
      </c>
      <c r="K374" s="57">
        <v>17</v>
      </c>
      <c r="L374" s="57">
        <v>17</v>
      </c>
      <c r="M374" s="58">
        <v>17</v>
      </c>
      <c r="N374" s="58">
        <v>17</v>
      </c>
      <c r="O374" s="58">
        <v>17</v>
      </c>
      <c r="P374" s="58">
        <v>17</v>
      </c>
      <c r="Q374" s="58">
        <v>17</v>
      </c>
      <c r="R374" s="58">
        <v>17</v>
      </c>
    </row>
    <row r="375" spans="1:18">
      <c r="A375" s="26">
        <f t="shared" si="5"/>
        <v>375</v>
      </c>
      <c r="B375" s="83" t="s">
        <v>552</v>
      </c>
      <c r="C375" s="83"/>
      <c r="D375" s="83" t="s">
        <v>102</v>
      </c>
      <c r="E375" s="83" t="s">
        <v>666</v>
      </c>
      <c r="F375" s="83" t="s">
        <v>623</v>
      </c>
      <c r="G375" s="83" t="s">
        <v>501</v>
      </c>
      <c r="H375" s="84">
        <v>1944</v>
      </c>
      <c r="I375" s="77">
        <v>40</v>
      </c>
      <c r="J375" s="57">
        <v>40</v>
      </c>
      <c r="K375" s="57">
        <v>40</v>
      </c>
      <c r="L375" s="57">
        <v>40</v>
      </c>
      <c r="M375" s="58">
        <v>40</v>
      </c>
      <c r="N375" s="58">
        <v>40</v>
      </c>
      <c r="O375" s="58">
        <v>40</v>
      </c>
      <c r="P375" s="58">
        <v>40</v>
      </c>
      <c r="Q375" s="58">
        <v>40</v>
      </c>
      <c r="R375" s="58">
        <v>40</v>
      </c>
    </row>
    <row r="376" spans="1:18">
      <c r="A376" s="26">
        <f t="shared" si="5"/>
        <v>376</v>
      </c>
      <c r="B376" s="83" t="s">
        <v>553</v>
      </c>
      <c r="C376" s="83"/>
      <c r="D376" s="83" t="s">
        <v>103</v>
      </c>
      <c r="E376" s="83" t="s">
        <v>666</v>
      </c>
      <c r="F376" s="83" t="s">
        <v>623</v>
      </c>
      <c r="G376" s="83" t="s">
        <v>501</v>
      </c>
      <c r="H376" s="84">
        <v>1948</v>
      </c>
      <c r="I376" s="77">
        <v>40</v>
      </c>
      <c r="J376" s="57">
        <v>40</v>
      </c>
      <c r="K376" s="57">
        <v>40</v>
      </c>
      <c r="L376" s="57">
        <v>40</v>
      </c>
      <c r="M376" s="58">
        <v>40</v>
      </c>
      <c r="N376" s="58">
        <v>40</v>
      </c>
      <c r="O376" s="58">
        <v>40</v>
      </c>
      <c r="P376" s="58">
        <v>40</v>
      </c>
      <c r="Q376" s="58">
        <v>40</v>
      </c>
      <c r="R376" s="58">
        <v>40</v>
      </c>
    </row>
    <row r="377" spans="1:18">
      <c r="A377" s="26">
        <f t="shared" si="5"/>
        <v>377</v>
      </c>
      <c r="B377" s="83" t="s">
        <v>554</v>
      </c>
      <c r="C377" s="83"/>
      <c r="D377" s="83" t="s">
        <v>108</v>
      </c>
      <c r="E377" s="83" t="s">
        <v>605</v>
      </c>
      <c r="F377" s="83" t="s">
        <v>623</v>
      </c>
      <c r="G377" s="83" t="s">
        <v>503</v>
      </c>
      <c r="H377" s="84">
        <v>1954</v>
      </c>
      <c r="I377" s="77">
        <v>12</v>
      </c>
      <c r="J377" s="57">
        <v>12</v>
      </c>
      <c r="K377" s="57">
        <v>12</v>
      </c>
      <c r="L377" s="57">
        <v>12</v>
      </c>
      <c r="M377" s="58">
        <v>12</v>
      </c>
      <c r="N377" s="58">
        <v>12</v>
      </c>
      <c r="O377" s="58">
        <v>12</v>
      </c>
      <c r="P377" s="58">
        <v>12</v>
      </c>
      <c r="Q377" s="58">
        <v>12</v>
      </c>
      <c r="R377" s="58">
        <v>12</v>
      </c>
    </row>
    <row r="378" spans="1:18">
      <c r="A378" s="26">
        <f t="shared" si="5"/>
        <v>378</v>
      </c>
      <c r="B378" s="83" t="s">
        <v>555</v>
      </c>
      <c r="C378" s="83"/>
      <c r="D378" s="83" t="s">
        <v>109</v>
      </c>
      <c r="E378" s="83" t="s">
        <v>605</v>
      </c>
      <c r="F378" s="83" t="s">
        <v>623</v>
      </c>
      <c r="G378" s="83" t="s">
        <v>503</v>
      </c>
      <c r="H378" s="84">
        <v>1954</v>
      </c>
      <c r="I378" s="77">
        <v>12</v>
      </c>
      <c r="J378" s="57">
        <v>12</v>
      </c>
      <c r="K378" s="57">
        <v>12</v>
      </c>
      <c r="L378" s="57">
        <v>12</v>
      </c>
      <c r="M378" s="58">
        <v>12</v>
      </c>
      <c r="N378" s="58">
        <v>12</v>
      </c>
      <c r="O378" s="58">
        <v>12</v>
      </c>
      <c r="P378" s="58">
        <v>12</v>
      </c>
      <c r="Q378" s="58">
        <v>12</v>
      </c>
      <c r="R378" s="58">
        <v>12</v>
      </c>
    </row>
    <row r="379" spans="1:18">
      <c r="A379" s="26">
        <f t="shared" si="5"/>
        <v>379</v>
      </c>
      <c r="B379" s="83" t="s">
        <v>556</v>
      </c>
      <c r="C379" s="83"/>
      <c r="D379" s="83" t="s">
        <v>110</v>
      </c>
      <c r="E379" s="83" t="s">
        <v>605</v>
      </c>
      <c r="F379" s="83" t="s">
        <v>623</v>
      </c>
      <c r="G379" s="83" t="s">
        <v>503</v>
      </c>
      <c r="H379" s="84">
        <v>1954</v>
      </c>
      <c r="I379" s="77">
        <v>12</v>
      </c>
      <c r="J379" s="57">
        <v>12</v>
      </c>
      <c r="K379" s="57">
        <v>12</v>
      </c>
      <c r="L379" s="57">
        <v>12</v>
      </c>
      <c r="M379" s="58">
        <v>12</v>
      </c>
      <c r="N379" s="58">
        <v>12</v>
      </c>
      <c r="O379" s="58">
        <v>12</v>
      </c>
      <c r="P379" s="58">
        <v>12</v>
      </c>
      <c r="Q379" s="58">
        <v>12</v>
      </c>
      <c r="R379" s="58">
        <v>12</v>
      </c>
    </row>
    <row r="380" spans="1:18">
      <c r="A380" s="26">
        <f t="shared" si="5"/>
        <v>380</v>
      </c>
      <c r="B380" s="83" t="s">
        <v>946</v>
      </c>
      <c r="C380" s="83"/>
      <c r="D380" s="83" t="s">
        <v>133</v>
      </c>
      <c r="E380" s="83" t="s">
        <v>663</v>
      </c>
      <c r="F380" s="83" t="s">
        <v>623</v>
      </c>
      <c r="G380" s="83" t="s">
        <v>503</v>
      </c>
      <c r="H380" s="84">
        <v>1951</v>
      </c>
      <c r="I380" s="77">
        <v>29</v>
      </c>
      <c r="J380" s="57">
        <v>29</v>
      </c>
      <c r="K380" s="57">
        <v>29</v>
      </c>
      <c r="L380" s="57">
        <v>29</v>
      </c>
      <c r="M380" s="58">
        <v>29</v>
      </c>
      <c r="N380" s="58">
        <v>29</v>
      </c>
      <c r="O380" s="58">
        <v>29</v>
      </c>
      <c r="P380" s="58">
        <v>29</v>
      </c>
      <c r="Q380" s="58">
        <v>29</v>
      </c>
      <c r="R380" s="58">
        <v>29</v>
      </c>
    </row>
    <row r="381" spans="1:18">
      <c r="A381" s="26">
        <f t="shared" si="5"/>
        <v>381</v>
      </c>
      <c r="B381" s="83" t="s">
        <v>947</v>
      </c>
      <c r="C381" s="83"/>
      <c r="D381" s="83" t="s">
        <v>134</v>
      </c>
      <c r="E381" s="83" t="s">
        <v>663</v>
      </c>
      <c r="F381" s="83" t="s">
        <v>623</v>
      </c>
      <c r="G381" s="83" t="s">
        <v>503</v>
      </c>
      <c r="H381" s="84">
        <v>1951</v>
      </c>
      <c r="I381" s="77">
        <v>29</v>
      </c>
      <c r="J381" s="57">
        <v>29</v>
      </c>
      <c r="K381" s="57">
        <v>29</v>
      </c>
      <c r="L381" s="57">
        <v>29</v>
      </c>
      <c r="M381" s="58">
        <v>29</v>
      </c>
      <c r="N381" s="58">
        <v>29</v>
      </c>
      <c r="O381" s="58">
        <v>29</v>
      </c>
      <c r="P381" s="58">
        <v>29</v>
      </c>
      <c r="Q381" s="58">
        <v>29</v>
      </c>
      <c r="R381" s="58">
        <v>29</v>
      </c>
    </row>
    <row r="382" spans="1:18">
      <c r="A382" s="26">
        <f t="shared" si="5"/>
        <v>382</v>
      </c>
      <c r="B382" s="83" t="s">
        <v>948</v>
      </c>
      <c r="C382" s="83"/>
      <c r="D382" s="83" t="s">
        <v>157</v>
      </c>
      <c r="E382" s="83" t="s">
        <v>665</v>
      </c>
      <c r="F382" s="83" t="s">
        <v>623</v>
      </c>
      <c r="G382" s="83" t="s">
        <v>503</v>
      </c>
      <c r="H382" s="84">
        <v>1938</v>
      </c>
      <c r="I382" s="77">
        <v>14</v>
      </c>
      <c r="J382" s="57">
        <v>14</v>
      </c>
      <c r="K382" s="57">
        <v>14</v>
      </c>
      <c r="L382" s="57">
        <v>14</v>
      </c>
      <c r="M382" s="58">
        <v>14</v>
      </c>
      <c r="N382" s="58">
        <v>14</v>
      </c>
      <c r="O382" s="58">
        <v>14</v>
      </c>
      <c r="P382" s="58">
        <v>14</v>
      </c>
      <c r="Q382" s="58">
        <v>14</v>
      </c>
      <c r="R382" s="58">
        <v>14</v>
      </c>
    </row>
    <row r="383" spans="1:18">
      <c r="A383" s="26">
        <f t="shared" si="5"/>
        <v>383</v>
      </c>
      <c r="B383" s="83" t="s">
        <v>949</v>
      </c>
      <c r="C383" s="83"/>
      <c r="D383" s="83" t="s">
        <v>189</v>
      </c>
      <c r="E383" s="83" t="s">
        <v>663</v>
      </c>
      <c r="F383" s="83" t="s">
        <v>623</v>
      </c>
      <c r="G383" s="83" t="s">
        <v>503</v>
      </c>
      <c r="H383" s="84">
        <v>1951</v>
      </c>
      <c r="I383" s="77">
        <v>21</v>
      </c>
      <c r="J383" s="57">
        <v>21</v>
      </c>
      <c r="K383" s="57">
        <v>21</v>
      </c>
      <c r="L383" s="57">
        <v>21</v>
      </c>
      <c r="M383" s="58">
        <v>21</v>
      </c>
      <c r="N383" s="58">
        <v>21</v>
      </c>
      <c r="O383" s="58">
        <v>21</v>
      </c>
      <c r="P383" s="58">
        <v>21</v>
      </c>
      <c r="Q383" s="58">
        <v>21</v>
      </c>
      <c r="R383" s="58">
        <v>21</v>
      </c>
    </row>
    <row r="384" spans="1:18">
      <c r="A384" s="26">
        <f t="shared" si="5"/>
        <v>384</v>
      </c>
      <c r="B384" s="83" t="s">
        <v>950</v>
      </c>
      <c r="C384" s="83"/>
      <c r="D384" s="83" t="s">
        <v>190</v>
      </c>
      <c r="E384" s="83" t="s">
        <v>663</v>
      </c>
      <c r="F384" s="83" t="s">
        <v>623</v>
      </c>
      <c r="G384" s="83" t="s">
        <v>503</v>
      </c>
      <c r="H384" s="84">
        <v>1951</v>
      </c>
      <c r="I384" s="77">
        <v>20</v>
      </c>
      <c r="J384" s="57">
        <v>20</v>
      </c>
      <c r="K384" s="57">
        <v>20</v>
      </c>
      <c r="L384" s="57">
        <v>20</v>
      </c>
      <c r="M384" s="58">
        <v>20</v>
      </c>
      <c r="N384" s="58">
        <v>20</v>
      </c>
      <c r="O384" s="58">
        <v>20</v>
      </c>
      <c r="P384" s="58">
        <v>20</v>
      </c>
      <c r="Q384" s="58">
        <v>20</v>
      </c>
      <c r="R384" s="58">
        <v>20</v>
      </c>
    </row>
    <row r="385" spans="1:18">
      <c r="A385" s="26">
        <f t="shared" si="5"/>
        <v>385</v>
      </c>
      <c r="B385" s="83" t="s">
        <v>951</v>
      </c>
      <c r="C385" s="83"/>
      <c r="D385" s="83" t="s">
        <v>191</v>
      </c>
      <c r="E385" s="83" t="s">
        <v>592</v>
      </c>
      <c r="F385" s="83" t="s">
        <v>623</v>
      </c>
      <c r="G385" s="83" t="s">
        <v>503</v>
      </c>
      <c r="H385" s="84">
        <v>1941</v>
      </c>
      <c r="I385" s="77">
        <v>36</v>
      </c>
      <c r="J385" s="57">
        <v>36</v>
      </c>
      <c r="K385" s="57">
        <v>36</v>
      </c>
      <c r="L385" s="57">
        <v>36</v>
      </c>
      <c r="M385" s="58">
        <v>36</v>
      </c>
      <c r="N385" s="58">
        <v>36</v>
      </c>
      <c r="O385" s="58">
        <v>36</v>
      </c>
      <c r="P385" s="58">
        <v>36</v>
      </c>
      <c r="Q385" s="58">
        <v>36</v>
      </c>
      <c r="R385" s="58">
        <v>36</v>
      </c>
    </row>
    <row r="386" spans="1:18">
      <c r="A386" s="26">
        <f t="shared" si="5"/>
        <v>386</v>
      </c>
      <c r="B386" s="83" t="s">
        <v>952</v>
      </c>
      <c r="C386" s="83"/>
      <c r="D386" s="83" t="s">
        <v>192</v>
      </c>
      <c r="E386" s="83" t="s">
        <v>592</v>
      </c>
      <c r="F386" s="83" t="s">
        <v>623</v>
      </c>
      <c r="G386" s="83" t="s">
        <v>503</v>
      </c>
      <c r="H386" s="84">
        <v>1941</v>
      </c>
      <c r="I386" s="77">
        <v>36</v>
      </c>
      <c r="J386" s="57">
        <v>36</v>
      </c>
      <c r="K386" s="57">
        <v>36</v>
      </c>
      <c r="L386" s="57">
        <v>36</v>
      </c>
      <c r="M386" s="58">
        <v>36</v>
      </c>
      <c r="N386" s="58">
        <v>36</v>
      </c>
      <c r="O386" s="58">
        <v>36</v>
      </c>
      <c r="P386" s="58">
        <v>36</v>
      </c>
      <c r="Q386" s="58">
        <v>36</v>
      </c>
      <c r="R386" s="58">
        <v>36</v>
      </c>
    </row>
    <row r="387" spans="1:18">
      <c r="A387" s="26">
        <f t="shared" si="5"/>
        <v>387</v>
      </c>
      <c r="B387" s="83" t="s">
        <v>953</v>
      </c>
      <c r="C387" s="83"/>
      <c r="D387" s="83" t="s">
        <v>193</v>
      </c>
      <c r="E387" s="83" t="s">
        <v>592</v>
      </c>
      <c r="F387" s="83" t="s">
        <v>623</v>
      </c>
      <c r="G387" s="83" t="s">
        <v>503</v>
      </c>
      <c r="H387" s="84">
        <v>1941</v>
      </c>
      <c r="I387" s="77">
        <v>29</v>
      </c>
      <c r="J387" s="57">
        <v>29</v>
      </c>
      <c r="K387" s="57">
        <v>29</v>
      </c>
      <c r="L387" s="57">
        <v>29</v>
      </c>
      <c r="M387" s="58">
        <v>29</v>
      </c>
      <c r="N387" s="58">
        <v>29</v>
      </c>
      <c r="O387" s="58">
        <v>29</v>
      </c>
      <c r="P387" s="58">
        <v>29</v>
      </c>
      <c r="Q387" s="58">
        <v>29</v>
      </c>
      <c r="R387" s="58">
        <v>29</v>
      </c>
    </row>
    <row r="388" spans="1:18">
      <c r="A388" s="26">
        <f t="shared" si="5"/>
        <v>388</v>
      </c>
      <c r="B388" s="83" t="s">
        <v>954</v>
      </c>
      <c r="C388" s="83"/>
      <c r="D388" s="83" t="s">
        <v>320</v>
      </c>
      <c r="E388" s="83" t="s">
        <v>662</v>
      </c>
      <c r="F388" s="83" t="s">
        <v>623</v>
      </c>
      <c r="G388" s="83" t="s">
        <v>501</v>
      </c>
      <c r="H388" s="84">
        <v>1953</v>
      </c>
      <c r="I388" s="77">
        <v>24</v>
      </c>
      <c r="J388" s="57">
        <v>24</v>
      </c>
      <c r="K388" s="57">
        <v>24</v>
      </c>
      <c r="L388" s="57">
        <v>24</v>
      </c>
      <c r="M388" s="58">
        <v>24</v>
      </c>
      <c r="N388" s="58">
        <v>24</v>
      </c>
      <c r="O388" s="58">
        <v>24</v>
      </c>
      <c r="P388" s="58">
        <v>24</v>
      </c>
      <c r="Q388" s="58">
        <v>24</v>
      </c>
      <c r="R388" s="58">
        <v>24</v>
      </c>
    </row>
    <row r="389" spans="1:18" s="18" customFormat="1" ht="13">
      <c r="A389" s="26">
        <f t="shared" si="5"/>
        <v>389</v>
      </c>
      <c r="B389" s="83" t="s">
        <v>955</v>
      </c>
      <c r="C389" s="83"/>
      <c r="D389" s="83" t="s">
        <v>321</v>
      </c>
      <c r="E389" s="83" t="s">
        <v>662</v>
      </c>
      <c r="F389" s="83" t="s">
        <v>623</v>
      </c>
      <c r="G389" s="83" t="s">
        <v>501</v>
      </c>
      <c r="H389" s="84">
        <v>1953</v>
      </c>
      <c r="I389" s="77">
        <v>24</v>
      </c>
      <c r="J389" s="57">
        <v>24</v>
      </c>
      <c r="K389" s="57">
        <v>24</v>
      </c>
      <c r="L389" s="57">
        <v>24</v>
      </c>
      <c r="M389" s="58">
        <v>24</v>
      </c>
      <c r="N389" s="58">
        <v>24</v>
      </c>
      <c r="O389" s="58">
        <v>24</v>
      </c>
      <c r="P389" s="58">
        <v>24</v>
      </c>
      <c r="Q389" s="58">
        <v>24</v>
      </c>
      <c r="R389" s="58">
        <v>24</v>
      </c>
    </row>
    <row r="390" spans="1:18">
      <c r="A390" s="26">
        <f t="shared" ref="A390:A453" si="7">A389+1</f>
        <v>390</v>
      </c>
      <c r="B390" s="83" t="s">
        <v>1075</v>
      </c>
      <c r="C390" s="83"/>
      <c r="D390" s="83" t="s">
        <v>1076</v>
      </c>
      <c r="E390" s="83" t="s">
        <v>674</v>
      </c>
      <c r="F390" s="83" t="s">
        <v>623</v>
      </c>
      <c r="G390" s="83" t="s">
        <v>501</v>
      </c>
      <c r="H390" s="84">
        <v>2014</v>
      </c>
      <c r="I390" s="77">
        <v>1.4</v>
      </c>
      <c r="J390" s="57">
        <v>1.4</v>
      </c>
      <c r="K390" s="57">
        <v>1.4</v>
      </c>
      <c r="L390" s="57">
        <v>1.4</v>
      </c>
      <c r="M390" s="58">
        <v>1.4</v>
      </c>
      <c r="N390" s="58">
        <v>1.4</v>
      </c>
      <c r="O390" s="58">
        <v>1.4</v>
      </c>
      <c r="P390" s="58">
        <v>1.4</v>
      </c>
      <c r="Q390" s="58">
        <v>1.4</v>
      </c>
      <c r="R390" s="58">
        <v>1.4</v>
      </c>
    </row>
    <row r="391" spans="1:18" s="18" customFormat="1" ht="13">
      <c r="A391" s="26">
        <f t="shared" si="7"/>
        <v>391</v>
      </c>
      <c r="B391" s="83" t="s">
        <v>549</v>
      </c>
      <c r="C391" s="83"/>
      <c r="D391" s="83" t="s">
        <v>1077</v>
      </c>
      <c r="E391" s="83" t="s">
        <v>660</v>
      </c>
      <c r="F391" s="83" t="s">
        <v>623</v>
      </c>
      <c r="G391" s="83" t="s">
        <v>503</v>
      </c>
      <c r="H391" s="84">
        <v>2005</v>
      </c>
      <c r="I391" s="77">
        <v>9.6</v>
      </c>
      <c r="J391" s="57">
        <v>9.6</v>
      </c>
      <c r="K391" s="57">
        <v>9.6</v>
      </c>
      <c r="L391" s="57">
        <v>9.6</v>
      </c>
      <c r="M391" s="58">
        <v>9.6</v>
      </c>
      <c r="N391" s="58">
        <v>9.6</v>
      </c>
      <c r="O391" s="58">
        <v>9.6</v>
      </c>
      <c r="P391" s="58">
        <v>9.6</v>
      </c>
      <c r="Q391" s="58">
        <v>9.6</v>
      </c>
      <c r="R391" s="58">
        <v>9.6</v>
      </c>
    </row>
    <row r="392" spans="1:18">
      <c r="A392" s="26">
        <f t="shared" si="7"/>
        <v>392</v>
      </c>
      <c r="B392" s="83" t="s">
        <v>1078</v>
      </c>
      <c r="C392" s="83"/>
      <c r="D392" s="83" t="s">
        <v>1079</v>
      </c>
      <c r="E392" s="83" t="s">
        <v>661</v>
      </c>
      <c r="F392" s="83" t="s">
        <v>623</v>
      </c>
      <c r="G392" s="83" t="s">
        <v>503</v>
      </c>
      <c r="H392" s="84">
        <v>1989</v>
      </c>
      <c r="I392" s="77">
        <v>6</v>
      </c>
      <c r="J392" s="57">
        <v>6</v>
      </c>
      <c r="K392" s="57">
        <v>6</v>
      </c>
      <c r="L392" s="57">
        <v>6</v>
      </c>
      <c r="M392" s="58">
        <v>6</v>
      </c>
      <c r="N392" s="58">
        <v>6</v>
      </c>
      <c r="O392" s="58">
        <v>6</v>
      </c>
      <c r="P392" s="58">
        <v>6</v>
      </c>
      <c r="Q392" s="58">
        <v>6</v>
      </c>
      <c r="R392" s="58">
        <v>6</v>
      </c>
    </row>
    <row r="393" spans="1:18">
      <c r="A393" s="26">
        <f t="shared" si="7"/>
        <v>393</v>
      </c>
      <c r="B393" s="83" t="s">
        <v>1080</v>
      </c>
      <c r="C393" s="83"/>
      <c r="D393" s="83" t="s">
        <v>129</v>
      </c>
      <c r="E393" s="83" t="s">
        <v>670</v>
      </c>
      <c r="F393" s="83" t="s">
        <v>623</v>
      </c>
      <c r="G393" s="83" t="s">
        <v>503</v>
      </c>
      <c r="H393" s="84">
        <v>1931</v>
      </c>
      <c r="I393" s="77">
        <v>4.8</v>
      </c>
      <c r="J393" s="57">
        <v>4.8</v>
      </c>
      <c r="K393" s="57">
        <v>4.8</v>
      </c>
      <c r="L393" s="57">
        <v>4.8</v>
      </c>
      <c r="M393" s="58">
        <v>4.8</v>
      </c>
      <c r="N393" s="58">
        <v>4.8</v>
      </c>
      <c r="O393" s="58">
        <v>4.8</v>
      </c>
      <c r="P393" s="58">
        <v>4.8</v>
      </c>
      <c r="Q393" s="58">
        <v>4.8</v>
      </c>
      <c r="R393" s="58">
        <v>4.8</v>
      </c>
    </row>
    <row r="394" spans="1:18" s="18" customFormat="1" ht="13">
      <c r="A394" s="26">
        <f t="shared" si="7"/>
        <v>394</v>
      </c>
      <c r="B394" s="83" t="s">
        <v>1081</v>
      </c>
      <c r="C394" s="83"/>
      <c r="D394" s="83" t="s">
        <v>197</v>
      </c>
      <c r="E394" s="83" t="s">
        <v>668</v>
      </c>
      <c r="F394" s="83" t="s">
        <v>623</v>
      </c>
      <c r="G394" s="83" t="s">
        <v>503</v>
      </c>
      <c r="H394" s="84">
        <v>1928</v>
      </c>
      <c r="I394" s="77">
        <v>7.7</v>
      </c>
      <c r="J394" s="57">
        <v>7.7</v>
      </c>
      <c r="K394" s="57">
        <v>7.7</v>
      </c>
      <c r="L394" s="57">
        <v>7.7</v>
      </c>
      <c r="M394" s="58">
        <v>7.7</v>
      </c>
      <c r="N394" s="58">
        <v>7.7</v>
      </c>
      <c r="O394" s="58">
        <v>7.7</v>
      </c>
      <c r="P394" s="58">
        <v>7.7</v>
      </c>
      <c r="Q394" s="58">
        <v>7.7</v>
      </c>
      <c r="R394" s="58">
        <v>7.7</v>
      </c>
    </row>
    <row r="395" spans="1:18" s="18" customFormat="1" ht="13">
      <c r="A395" s="26">
        <f t="shared" si="7"/>
        <v>395</v>
      </c>
      <c r="B395" s="83" t="s">
        <v>1082</v>
      </c>
      <c r="C395" s="83"/>
      <c r="D395" s="83" t="s">
        <v>105</v>
      </c>
      <c r="E395" s="83" t="s">
        <v>668</v>
      </c>
      <c r="F395" s="83" t="s">
        <v>623</v>
      </c>
      <c r="G395" s="83" t="s">
        <v>503</v>
      </c>
      <c r="H395" s="84">
        <v>1928</v>
      </c>
      <c r="I395" s="77">
        <v>3.6</v>
      </c>
      <c r="J395" s="57">
        <v>3.6</v>
      </c>
      <c r="K395" s="57">
        <v>3.6</v>
      </c>
      <c r="L395" s="57">
        <v>3.6</v>
      </c>
      <c r="M395" s="58">
        <v>3.6</v>
      </c>
      <c r="N395" s="58">
        <v>3.6</v>
      </c>
      <c r="O395" s="58">
        <v>3.6</v>
      </c>
      <c r="P395" s="58">
        <v>3.6</v>
      </c>
      <c r="Q395" s="58">
        <v>3.6</v>
      </c>
      <c r="R395" s="58">
        <v>3.6</v>
      </c>
    </row>
    <row r="396" spans="1:18">
      <c r="A396" s="26">
        <f t="shared" si="7"/>
        <v>396</v>
      </c>
      <c r="B396" s="83" t="s">
        <v>1226</v>
      </c>
      <c r="C396" s="83"/>
      <c r="D396" s="83" t="s">
        <v>180</v>
      </c>
      <c r="E396" s="83" t="s">
        <v>655</v>
      </c>
      <c r="F396" s="83" t="s">
        <v>623</v>
      </c>
      <c r="G396" s="83" t="s">
        <v>501</v>
      </c>
      <c r="H396" s="84">
        <v>1991</v>
      </c>
      <c r="I396" s="77">
        <v>2.2000000000000002</v>
      </c>
      <c r="J396" s="57">
        <v>2.2000000000000002</v>
      </c>
      <c r="K396" s="57">
        <v>2.2000000000000002</v>
      </c>
      <c r="L396" s="57">
        <v>2.2000000000000002</v>
      </c>
      <c r="M396" s="58">
        <v>2.2000000000000002</v>
      </c>
      <c r="N396" s="58">
        <v>2.2000000000000002</v>
      </c>
      <c r="O396" s="58">
        <v>2.2000000000000002</v>
      </c>
      <c r="P396" s="58">
        <v>2.2000000000000002</v>
      </c>
      <c r="Q396" s="58">
        <v>2.2000000000000002</v>
      </c>
      <c r="R396" s="58">
        <v>2.2000000000000002</v>
      </c>
    </row>
    <row r="397" spans="1:18" ht="13">
      <c r="A397" s="26">
        <f t="shared" si="7"/>
        <v>397</v>
      </c>
      <c r="B397" s="79" t="s">
        <v>608</v>
      </c>
      <c r="C397" s="79"/>
      <c r="D397" s="79"/>
      <c r="E397" s="79"/>
      <c r="F397" s="79"/>
      <c r="G397" s="79"/>
      <c r="H397" s="80"/>
      <c r="I397" s="81">
        <f t="shared" ref="I397:R397" si="8">SUM(I368:I396)</f>
        <v>555.1</v>
      </c>
      <c r="J397" s="82">
        <f t="shared" si="8"/>
        <v>555.1</v>
      </c>
      <c r="K397" s="82">
        <f t="shared" si="8"/>
        <v>555.1</v>
      </c>
      <c r="L397" s="82">
        <f t="shared" si="8"/>
        <v>555.1</v>
      </c>
      <c r="M397" s="56">
        <f t="shared" si="8"/>
        <v>555.1</v>
      </c>
      <c r="N397" s="56">
        <f t="shared" si="8"/>
        <v>555.1</v>
      </c>
      <c r="O397" s="56">
        <f t="shared" si="8"/>
        <v>555.1</v>
      </c>
      <c r="P397" s="56">
        <f t="shared" si="8"/>
        <v>555.1</v>
      </c>
      <c r="Q397" s="56">
        <f t="shared" si="8"/>
        <v>555.1</v>
      </c>
      <c r="R397" s="56">
        <f t="shared" si="8"/>
        <v>555.1</v>
      </c>
    </row>
    <row r="398" spans="1:18">
      <c r="A398" s="26">
        <f t="shared" si="7"/>
        <v>398</v>
      </c>
      <c r="B398" s="83" t="s">
        <v>956</v>
      </c>
      <c r="C398" s="83"/>
      <c r="D398" s="83" t="s">
        <v>767</v>
      </c>
      <c r="E398" s="83"/>
      <c r="F398" s="83"/>
      <c r="G398" s="83"/>
      <c r="H398" s="84"/>
      <c r="I398" s="77">
        <v>466.9</v>
      </c>
      <c r="J398" s="57">
        <v>466.9</v>
      </c>
      <c r="K398" s="57">
        <v>466.9</v>
      </c>
      <c r="L398" s="57">
        <v>466.9</v>
      </c>
      <c r="M398" s="58">
        <v>466.9</v>
      </c>
      <c r="N398" s="58">
        <v>466.9</v>
      </c>
      <c r="O398" s="58">
        <v>466.9</v>
      </c>
      <c r="P398" s="58">
        <v>466.9</v>
      </c>
      <c r="Q398" s="58">
        <v>466.9</v>
      </c>
      <c r="R398" s="58">
        <v>466.9</v>
      </c>
    </row>
    <row r="399" spans="1:18" ht="13">
      <c r="A399" s="26">
        <f t="shared" si="7"/>
        <v>399</v>
      </c>
      <c r="B399" s="79"/>
      <c r="C399" s="79"/>
      <c r="D399" s="79"/>
      <c r="E399" s="79"/>
      <c r="F399" s="79"/>
      <c r="G399" s="79"/>
      <c r="H399" s="80"/>
      <c r="I399" s="81"/>
      <c r="J399" s="82"/>
      <c r="K399" s="82"/>
      <c r="L399" s="82"/>
      <c r="M399" s="56"/>
      <c r="N399" s="56"/>
      <c r="O399" s="56"/>
      <c r="P399" s="56"/>
      <c r="Q399" s="56"/>
      <c r="R399" s="56"/>
    </row>
    <row r="400" spans="1:18">
      <c r="A400" s="26">
        <f t="shared" si="7"/>
        <v>400</v>
      </c>
      <c r="B400" s="83" t="s">
        <v>1227</v>
      </c>
      <c r="C400" s="83"/>
      <c r="D400" s="83" t="s">
        <v>1083</v>
      </c>
      <c r="E400" s="83"/>
      <c r="F400" s="83"/>
      <c r="G400" s="83"/>
      <c r="H400" s="84"/>
      <c r="I400" s="77">
        <v>-365</v>
      </c>
      <c r="J400" s="77">
        <v>-365</v>
      </c>
      <c r="K400" s="77">
        <v>-365</v>
      </c>
      <c r="L400" s="77">
        <v>-365</v>
      </c>
      <c r="M400" s="77">
        <v>-365</v>
      </c>
      <c r="N400" s="77">
        <v>-365</v>
      </c>
      <c r="O400" s="77">
        <v>-365</v>
      </c>
      <c r="P400" s="77">
        <v>-365</v>
      </c>
      <c r="Q400" s="77">
        <v>-365</v>
      </c>
      <c r="R400" s="77">
        <v>-365</v>
      </c>
    </row>
    <row r="401" spans="1:18">
      <c r="A401" s="26">
        <f t="shared" si="7"/>
        <v>401</v>
      </c>
      <c r="B401" s="83" t="s">
        <v>1433</v>
      </c>
      <c r="C401" s="83"/>
      <c r="D401" s="83" t="s">
        <v>1228</v>
      </c>
      <c r="E401" s="83"/>
      <c r="F401" s="83"/>
      <c r="G401" s="83"/>
      <c r="H401" s="84"/>
      <c r="I401" s="77">
        <f>I365+I398+I400</f>
        <v>65271.699999999968</v>
      </c>
      <c r="J401" s="77">
        <f t="shared" ref="J401:R401" si="9">J365+J398+J400</f>
        <v>65271.699999999968</v>
      </c>
      <c r="K401" s="77">
        <f t="shared" si="9"/>
        <v>65350.699999999968</v>
      </c>
      <c r="L401" s="77">
        <f t="shared" si="9"/>
        <v>65350.699999999968</v>
      </c>
      <c r="M401" s="77">
        <f t="shared" si="9"/>
        <v>65350.699999999968</v>
      </c>
      <c r="N401" s="77">
        <f t="shared" si="9"/>
        <v>65350.699999999968</v>
      </c>
      <c r="O401" s="77">
        <f t="shared" si="9"/>
        <v>65350.699999999968</v>
      </c>
      <c r="P401" s="77">
        <f t="shared" si="9"/>
        <v>65350.699999999968</v>
      </c>
      <c r="Q401" s="77">
        <f t="shared" si="9"/>
        <v>65350.699999999968</v>
      </c>
      <c r="R401" s="77">
        <f t="shared" si="9"/>
        <v>65350.699999999968</v>
      </c>
    </row>
    <row r="402" spans="1:18" ht="13">
      <c r="A402" s="26">
        <f t="shared" si="7"/>
        <v>402</v>
      </c>
      <c r="B402" s="79"/>
      <c r="C402" s="79"/>
      <c r="D402" s="79"/>
      <c r="E402" s="79"/>
      <c r="F402" s="79"/>
      <c r="G402" s="79"/>
      <c r="H402" s="80"/>
      <c r="I402" s="81"/>
      <c r="J402" s="82"/>
      <c r="K402" s="82"/>
      <c r="L402" s="82"/>
      <c r="M402" s="56"/>
      <c r="N402" s="56"/>
      <c r="O402" s="56"/>
      <c r="P402" s="56"/>
      <c r="Q402" s="56"/>
      <c r="R402" s="56"/>
    </row>
    <row r="403" spans="1:18" ht="13">
      <c r="A403" s="26">
        <f t="shared" si="7"/>
        <v>403</v>
      </c>
      <c r="B403" s="79" t="s">
        <v>1229</v>
      </c>
      <c r="C403" s="79"/>
      <c r="D403" s="79"/>
      <c r="E403" s="79"/>
      <c r="F403" s="79"/>
      <c r="G403" s="79"/>
      <c r="H403" s="80"/>
      <c r="I403" s="81"/>
      <c r="J403" s="82"/>
      <c r="K403" s="82"/>
      <c r="L403" s="82"/>
      <c r="M403" s="56"/>
      <c r="N403" s="56"/>
      <c r="O403" s="56"/>
      <c r="P403" s="56"/>
      <c r="Q403" s="56"/>
      <c r="R403" s="56"/>
    </row>
    <row r="404" spans="1:18">
      <c r="A404" s="26">
        <f t="shared" si="7"/>
        <v>404</v>
      </c>
      <c r="B404" s="83" t="s">
        <v>1434</v>
      </c>
      <c r="C404" s="83"/>
      <c r="D404" s="83" t="s">
        <v>1435</v>
      </c>
      <c r="E404" s="83" t="s">
        <v>802</v>
      </c>
      <c r="F404" s="83" t="s">
        <v>600</v>
      </c>
      <c r="G404" s="83" t="s">
        <v>610</v>
      </c>
      <c r="H404" s="84">
        <v>2016</v>
      </c>
      <c r="I404" s="77">
        <v>54.6</v>
      </c>
      <c r="J404" s="57">
        <v>54.6</v>
      </c>
      <c r="K404" s="57">
        <v>54.6</v>
      </c>
      <c r="L404" s="57">
        <v>54.6</v>
      </c>
      <c r="M404" s="58">
        <v>54.6</v>
      </c>
      <c r="N404" s="58">
        <v>54.6</v>
      </c>
      <c r="O404" s="58">
        <v>54.6</v>
      </c>
      <c r="P404" s="58">
        <v>54.6</v>
      </c>
      <c r="Q404" s="58">
        <v>54.6</v>
      </c>
      <c r="R404" s="58">
        <v>54.6</v>
      </c>
    </row>
    <row r="405" spans="1:18">
      <c r="A405" s="26">
        <f t="shared" si="7"/>
        <v>405</v>
      </c>
      <c r="B405" s="83" t="s">
        <v>1436</v>
      </c>
      <c r="C405" s="83"/>
      <c r="D405" s="83" t="s">
        <v>1437</v>
      </c>
      <c r="E405" s="83" t="s">
        <v>802</v>
      </c>
      <c r="F405" s="83" t="s">
        <v>600</v>
      </c>
      <c r="G405" s="83" t="s">
        <v>610</v>
      </c>
      <c r="H405" s="84">
        <v>2016</v>
      </c>
      <c r="I405" s="77">
        <v>54.6</v>
      </c>
      <c r="J405" s="57">
        <v>54.6</v>
      </c>
      <c r="K405" s="57">
        <v>54.6</v>
      </c>
      <c r="L405" s="57">
        <v>54.6</v>
      </c>
      <c r="M405" s="58">
        <v>54.6</v>
      </c>
      <c r="N405" s="58">
        <v>54.6</v>
      </c>
      <c r="O405" s="58">
        <v>54.6</v>
      </c>
      <c r="P405" s="58">
        <v>54.6</v>
      </c>
      <c r="Q405" s="58">
        <v>54.6</v>
      </c>
      <c r="R405" s="58">
        <v>54.6</v>
      </c>
    </row>
    <row r="406" spans="1:18">
      <c r="A406" s="26">
        <f t="shared" si="7"/>
        <v>406</v>
      </c>
      <c r="B406" s="83" t="s">
        <v>1438</v>
      </c>
      <c r="C406" s="83"/>
      <c r="D406" s="83" t="s">
        <v>1439</v>
      </c>
      <c r="E406" s="83" t="s">
        <v>802</v>
      </c>
      <c r="F406" s="83" t="s">
        <v>600</v>
      </c>
      <c r="G406" s="83" t="s">
        <v>610</v>
      </c>
      <c r="H406" s="84">
        <v>2016</v>
      </c>
      <c r="I406" s="77">
        <v>54.6</v>
      </c>
      <c r="J406" s="57">
        <v>54.6</v>
      </c>
      <c r="K406" s="57">
        <v>54.6</v>
      </c>
      <c r="L406" s="57">
        <v>54.6</v>
      </c>
      <c r="M406" s="58">
        <v>54.6</v>
      </c>
      <c r="N406" s="58">
        <v>54.6</v>
      </c>
      <c r="O406" s="58">
        <v>54.6</v>
      </c>
      <c r="P406" s="58">
        <v>54.6</v>
      </c>
      <c r="Q406" s="58">
        <v>54.6</v>
      </c>
      <c r="R406" s="58">
        <v>54.6</v>
      </c>
    </row>
    <row r="407" spans="1:18">
      <c r="A407" s="26">
        <f t="shared" si="7"/>
        <v>407</v>
      </c>
      <c r="B407" s="83" t="s">
        <v>1440</v>
      </c>
      <c r="C407" s="83"/>
      <c r="D407" s="83" t="s">
        <v>1441</v>
      </c>
      <c r="E407" s="83" t="s">
        <v>802</v>
      </c>
      <c r="F407" s="83" t="s">
        <v>600</v>
      </c>
      <c r="G407" s="83" t="s">
        <v>610</v>
      </c>
      <c r="H407" s="84">
        <v>2016</v>
      </c>
      <c r="I407" s="77">
        <v>190</v>
      </c>
      <c r="J407" s="57">
        <v>190</v>
      </c>
      <c r="K407" s="57">
        <v>190</v>
      </c>
      <c r="L407" s="57">
        <v>190</v>
      </c>
      <c r="M407" s="58">
        <v>190</v>
      </c>
      <c r="N407" s="58">
        <v>190</v>
      </c>
      <c r="O407" s="58">
        <v>190</v>
      </c>
      <c r="P407" s="58">
        <v>190</v>
      </c>
      <c r="Q407" s="58">
        <v>190</v>
      </c>
      <c r="R407" s="58">
        <v>190</v>
      </c>
    </row>
    <row r="408" spans="1:18">
      <c r="A408" s="26">
        <f t="shared" si="7"/>
        <v>408</v>
      </c>
      <c r="B408" s="83" t="s">
        <v>1442</v>
      </c>
      <c r="C408" s="83"/>
      <c r="D408" s="83" t="s">
        <v>1443</v>
      </c>
      <c r="E408" s="83" t="s">
        <v>802</v>
      </c>
      <c r="F408" s="83" t="s">
        <v>600</v>
      </c>
      <c r="G408" s="83" t="s">
        <v>610</v>
      </c>
      <c r="H408" s="84">
        <v>2016</v>
      </c>
      <c r="I408" s="77">
        <v>190</v>
      </c>
      <c r="J408" s="57">
        <v>190</v>
      </c>
      <c r="K408" s="57">
        <v>190</v>
      </c>
      <c r="L408" s="57">
        <v>190</v>
      </c>
      <c r="M408" s="58">
        <v>190</v>
      </c>
      <c r="N408" s="58">
        <v>190</v>
      </c>
      <c r="O408" s="58">
        <v>190</v>
      </c>
      <c r="P408" s="58">
        <v>190</v>
      </c>
      <c r="Q408" s="58">
        <v>190</v>
      </c>
      <c r="R408" s="58">
        <v>190</v>
      </c>
    </row>
    <row r="409" spans="1:18">
      <c r="A409" s="26">
        <f t="shared" si="7"/>
        <v>409</v>
      </c>
      <c r="B409" s="83" t="s">
        <v>1230</v>
      </c>
      <c r="C409" s="83"/>
      <c r="D409" s="83" t="s">
        <v>336</v>
      </c>
      <c r="E409" s="83" t="s">
        <v>659</v>
      </c>
      <c r="F409" s="83" t="s">
        <v>600</v>
      </c>
      <c r="G409" s="83" t="s">
        <v>501</v>
      </c>
      <c r="H409" s="84">
        <v>2003</v>
      </c>
      <c r="I409" s="77">
        <v>153</v>
      </c>
      <c r="J409" s="57">
        <v>153</v>
      </c>
      <c r="K409" s="57">
        <v>153</v>
      </c>
      <c r="L409" s="57">
        <v>153</v>
      </c>
      <c r="M409" s="58">
        <v>153</v>
      </c>
      <c r="N409" s="58">
        <v>153</v>
      </c>
      <c r="O409" s="58">
        <v>153</v>
      </c>
      <c r="P409" s="58">
        <v>153</v>
      </c>
      <c r="Q409" s="58">
        <v>153</v>
      </c>
      <c r="R409" s="58">
        <v>153</v>
      </c>
    </row>
    <row r="410" spans="1:18">
      <c r="A410" s="26">
        <f t="shared" si="7"/>
        <v>410</v>
      </c>
      <c r="B410" s="83" t="s">
        <v>1231</v>
      </c>
      <c r="C410" s="83"/>
      <c r="D410" s="83" t="s">
        <v>337</v>
      </c>
      <c r="E410" s="83" t="s">
        <v>659</v>
      </c>
      <c r="F410" s="83" t="s">
        <v>600</v>
      </c>
      <c r="G410" s="83" t="s">
        <v>501</v>
      </c>
      <c r="H410" s="84">
        <v>2003</v>
      </c>
      <c r="I410" s="77">
        <v>155</v>
      </c>
      <c r="J410" s="57">
        <v>155</v>
      </c>
      <c r="K410" s="57">
        <v>155</v>
      </c>
      <c r="L410" s="57">
        <v>155</v>
      </c>
      <c r="M410" s="58">
        <v>155</v>
      </c>
      <c r="N410" s="58">
        <v>155</v>
      </c>
      <c r="O410" s="58">
        <v>155</v>
      </c>
      <c r="P410" s="58">
        <v>155</v>
      </c>
      <c r="Q410" s="58">
        <v>155</v>
      </c>
      <c r="R410" s="58">
        <v>155</v>
      </c>
    </row>
    <row r="411" spans="1:18">
      <c r="A411" s="26">
        <f t="shared" si="7"/>
        <v>411</v>
      </c>
      <c r="B411" s="83" t="s">
        <v>1232</v>
      </c>
      <c r="C411" s="83"/>
      <c r="D411" s="83" t="s">
        <v>338</v>
      </c>
      <c r="E411" s="83" t="s">
        <v>659</v>
      </c>
      <c r="F411" s="83" t="s">
        <v>600</v>
      </c>
      <c r="G411" s="83" t="s">
        <v>501</v>
      </c>
      <c r="H411" s="84">
        <v>2003</v>
      </c>
      <c r="I411" s="77">
        <v>315</v>
      </c>
      <c r="J411" s="57">
        <v>315</v>
      </c>
      <c r="K411" s="57">
        <v>315</v>
      </c>
      <c r="L411" s="57">
        <v>315</v>
      </c>
      <c r="M411" s="58">
        <v>315</v>
      </c>
      <c r="N411" s="58">
        <v>315</v>
      </c>
      <c r="O411" s="58">
        <v>315</v>
      </c>
      <c r="P411" s="58">
        <v>315</v>
      </c>
      <c r="Q411" s="58">
        <v>315</v>
      </c>
      <c r="R411" s="58">
        <v>315</v>
      </c>
    </row>
    <row r="412" spans="1:18">
      <c r="A412" s="26">
        <f t="shared" si="7"/>
        <v>412</v>
      </c>
      <c r="B412" s="83" t="s">
        <v>1233</v>
      </c>
      <c r="C412" s="83"/>
      <c r="D412" s="83" t="s">
        <v>339</v>
      </c>
      <c r="E412" s="83" t="s">
        <v>659</v>
      </c>
      <c r="F412" s="83" t="s">
        <v>600</v>
      </c>
      <c r="G412" s="83" t="s">
        <v>501</v>
      </c>
      <c r="H412" s="84">
        <v>2003</v>
      </c>
      <c r="I412" s="77">
        <v>153</v>
      </c>
      <c r="J412" s="57">
        <v>153</v>
      </c>
      <c r="K412" s="57">
        <v>153</v>
      </c>
      <c r="L412" s="57">
        <v>153</v>
      </c>
      <c r="M412" s="58">
        <v>153</v>
      </c>
      <c r="N412" s="58">
        <v>153</v>
      </c>
      <c r="O412" s="58">
        <v>153</v>
      </c>
      <c r="P412" s="58">
        <v>153</v>
      </c>
      <c r="Q412" s="58">
        <v>153</v>
      </c>
      <c r="R412" s="58">
        <v>153</v>
      </c>
    </row>
    <row r="413" spans="1:18">
      <c r="A413" s="26">
        <f t="shared" si="7"/>
        <v>413</v>
      </c>
      <c r="B413" s="83" t="s">
        <v>1234</v>
      </c>
      <c r="C413" s="83"/>
      <c r="D413" s="83" t="s">
        <v>340</v>
      </c>
      <c r="E413" s="83" t="s">
        <v>659</v>
      </c>
      <c r="F413" s="83" t="s">
        <v>600</v>
      </c>
      <c r="G413" s="83" t="s">
        <v>501</v>
      </c>
      <c r="H413" s="84">
        <v>2003</v>
      </c>
      <c r="I413" s="77">
        <v>155</v>
      </c>
      <c r="J413" s="57">
        <v>155</v>
      </c>
      <c r="K413" s="57">
        <v>155</v>
      </c>
      <c r="L413" s="57">
        <v>155</v>
      </c>
      <c r="M413" s="58">
        <v>155</v>
      </c>
      <c r="N413" s="58">
        <v>155</v>
      </c>
      <c r="O413" s="58">
        <v>155</v>
      </c>
      <c r="P413" s="58">
        <v>155</v>
      </c>
      <c r="Q413" s="58">
        <v>155</v>
      </c>
      <c r="R413" s="58">
        <v>155</v>
      </c>
    </row>
    <row r="414" spans="1:18">
      <c r="A414" s="26">
        <f t="shared" si="7"/>
        <v>414</v>
      </c>
      <c r="B414" s="83" t="s">
        <v>1235</v>
      </c>
      <c r="C414" s="83"/>
      <c r="D414" s="83" t="s">
        <v>341</v>
      </c>
      <c r="E414" s="83" t="s">
        <v>659</v>
      </c>
      <c r="F414" s="83" t="s">
        <v>600</v>
      </c>
      <c r="G414" s="83" t="s">
        <v>501</v>
      </c>
      <c r="H414" s="84">
        <v>2003</v>
      </c>
      <c r="I414" s="77">
        <v>315</v>
      </c>
      <c r="J414" s="57">
        <v>315</v>
      </c>
      <c r="K414" s="57">
        <v>315</v>
      </c>
      <c r="L414" s="57">
        <v>315</v>
      </c>
      <c r="M414" s="58">
        <v>315</v>
      </c>
      <c r="N414" s="58">
        <v>315</v>
      </c>
      <c r="O414" s="58">
        <v>315</v>
      </c>
      <c r="P414" s="58">
        <v>315</v>
      </c>
      <c r="Q414" s="58">
        <v>315</v>
      </c>
      <c r="R414" s="58">
        <v>315</v>
      </c>
    </row>
    <row r="415" spans="1:18">
      <c r="A415" s="26">
        <f t="shared" si="7"/>
        <v>415</v>
      </c>
      <c r="B415" s="83" t="s">
        <v>1236</v>
      </c>
      <c r="C415" s="83"/>
      <c r="D415" s="83" t="s">
        <v>342</v>
      </c>
      <c r="E415" s="83" t="s">
        <v>626</v>
      </c>
      <c r="F415" s="83" t="s">
        <v>600</v>
      </c>
      <c r="G415" s="83" t="s">
        <v>501</v>
      </c>
      <c r="H415" s="84">
        <v>2000</v>
      </c>
      <c r="I415" s="77">
        <v>160</v>
      </c>
      <c r="J415" s="57">
        <v>160</v>
      </c>
      <c r="K415" s="57">
        <v>160</v>
      </c>
      <c r="L415" s="57">
        <v>160</v>
      </c>
      <c r="M415" s="58">
        <v>160</v>
      </c>
      <c r="N415" s="58">
        <v>160</v>
      </c>
      <c r="O415" s="58">
        <v>160</v>
      </c>
      <c r="P415" s="58">
        <v>160</v>
      </c>
      <c r="Q415" s="58">
        <v>160</v>
      </c>
      <c r="R415" s="58">
        <v>160</v>
      </c>
    </row>
    <row r="416" spans="1:18" s="18" customFormat="1" ht="13">
      <c r="A416" s="26">
        <f t="shared" si="7"/>
        <v>416</v>
      </c>
      <c r="B416" s="83" t="s">
        <v>1237</v>
      </c>
      <c r="C416" s="83"/>
      <c r="D416" s="83" t="s">
        <v>343</v>
      </c>
      <c r="E416" s="83" t="s">
        <v>626</v>
      </c>
      <c r="F416" s="83" t="s">
        <v>600</v>
      </c>
      <c r="G416" s="83" t="s">
        <v>501</v>
      </c>
      <c r="H416" s="84">
        <v>2000</v>
      </c>
      <c r="I416" s="77">
        <v>160</v>
      </c>
      <c r="J416" s="57">
        <v>160</v>
      </c>
      <c r="K416" s="57">
        <v>160</v>
      </c>
      <c r="L416" s="57">
        <v>160</v>
      </c>
      <c r="M416" s="58">
        <v>160</v>
      </c>
      <c r="N416" s="58">
        <v>160</v>
      </c>
      <c r="O416" s="58">
        <v>160</v>
      </c>
      <c r="P416" s="58">
        <v>160</v>
      </c>
      <c r="Q416" s="58">
        <v>160</v>
      </c>
      <c r="R416" s="58">
        <v>160</v>
      </c>
    </row>
    <row r="417" spans="1:18">
      <c r="A417" s="26">
        <f t="shared" si="7"/>
        <v>417</v>
      </c>
      <c r="B417" s="83" t="s">
        <v>1238</v>
      </c>
      <c r="C417" s="83"/>
      <c r="D417" s="83" t="s">
        <v>344</v>
      </c>
      <c r="E417" s="83" t="s">
        <v>626</v>
      </c>
      <c r="F417" s="83" t="s">
        <v>600</v>
      </c>
      <c r="G417" s="83" t="s">
        <v>501</v>
      </c>
      <c r="H417" s="84">
        <v>2000</v>
      </c>
      <c r="I417" s="77">
        <v>160</v>
      </c>
      <c r="J417" s="57">
        <v>160</v>
      </c>
      <c r="K417" s="57">
        <v>160</v>
      </c>
      <c r="L417" s="57">
        <v>160</v>
      </c>
      <c r="M417" s="58">
        <v>160</v>
      </c>
      <c r="N417" s="58">
        <v>160</v>
      </c>
      <c r="O417" s="58">
        <v>160</v>
      </c>
      <c r="P417" s="58">
        <v>160</v>
      </c>
      <c r="Q417" s="58">
        <v>160</v>
      </c>
      <c r="R417" s="58">
        <v>160</v>
      </c>
    </row>
    <row r="418" spans="1:18">
      <c r="A418" s="26">
        <f t="shared" si="7"/>
        <v>418</v>
      </c>
      <c r="B418" s="83" t="s">
        <v>1239</v>
      </c>
      <c r="C418" s="83"/>
      <c r="D418" s="83" t="s">
        <v>345</v>
      </c>
      <c r="E418" s="83" t="s">
        <v>626</v>
      </c>
      <c r="F418" s="83" t="s">
        <v>600</v>
      </c>
      <c r="G418" s="83" t="s">
        <v>501</v>
      </c>
      <c r="H418" s="84">
        <v>2000</v>
      </c>
      <c r="I418" s="77">
        <v>400</v>
      </c>
      <c r="J418" s="57">
        <v>400</v>
      </c>
      <c r="K418" s="57">
        <v>400</v>
      </c>
      <c r="L418" s="57">
        <v>400</v>
      </c>
      <c r="M418" s="58">
        <v>400</v>
      </c>
      <c r="N418" s="58">
        <v>400</v>
      </c>
      <c r="O418" s="58">
        <v>400</v>
      </c>
      <c r="P418" s="58">
        <v>400</v>
      </c>
      <c r="Q418" s="58">
        <v>400</v>
      </c>
      <c r="R418" s="58">
        <v>400</v>
      </c>
    </row>
    <row r="419" spans="1:18" s="18" customFormat="1" ht="13">
      <c r="A419" s="26">
        <f t="shared" si="7"/>
        <v>419</v>
      </c>
      <c r="B419" s="83" t="s">
        <v>1240</v>
      </c>
      <c r="C419" s="83"/>
      <c r="D419" s="83" t="s">
        <v>346</v>
      </c>
      <c r="E419" s="83" t="s">
        <v>649</v>
      </c>
      <c r="F419" s="83" t="s">
        <v>600</v>
      </c>
      <c r="G419" s="83" t="s">
        <v>501</v>
      </c>
      <c r="H419" s="84">
        <v>2001</v>
      </c>
      <c r="I419" s="77">
        <v>156</v>
      </c>
      <c r="J419" s="57">
        <v>156</v>
      </c>
      <c r="K419" s="57">
        <v>156</v>
      </c>
      <c r="L419" s="57">
        <v>156</v>
      </c>
      <c r="M419" s="58">
        <v>156</v>
      </c>
      <c r="N419" s="58">
        <v>156</v>
      </c>
      <c r="O419" s="58">
        <v>156</v>
      </c>
      <c r="P419" s="58">
        <v>156</v>
      </c>
      <c r="Q419" s="58">
        <v>156</v>
      </c>
      <c r="R419" s="58">
        <v>156</v>
      </c>
    </row>
    <row r="420" spans="1:18">
      <c r="A420" s="26">
        <f t="shared" si="7"/>
        <v>420</v>
      </c>
      <c r="B420" s="83" t="s">
        <v>1241</v>
      </c>
      <c r="C420" s="83"/>
      <c r="D420" s="83" t="s">
        <v>347</v>
      </c>
      <c r="E420" s="83" t="s">
        <v>649</v>
      </c>
      <c r="F420" s="83" t="s">
        <v>600</v>
      </c>
      <c r="G420" s="83" t="s">
        <v>501</v>
      </c>
      <c r="H420" s="84">
        <v>2001</v>
      </c>
      <c r="I420" s="77">
        <v>135</v>
      </c>
      <c r="J420" s="57">
        <v>135</v>
      </c>
      <c r="K420" s="57">
        <v>135</v>
      </c>
      <c r="L420" s="57">
        <v>135</v>
      </c>
      <c r="M420" s="58">
        <v>135</v>
      </c>
      <c r="N420" s="58">
        <v>135</v>
      </c>
      <c r="O420" s="58">
        <v>135</v>
      </c>
      <c r="P420" s="58">
        <v>135</v>
      </c>
      <c r="Q420" s="58">
        <v>135</v>
      </c>
      <c r="R420" s="58">
        <v>135</v>
      </c>
    </row>
    <row r="421" spans="1:18" s="18" customFormat="1" ht="13">
      <c r="A421" s="26">
        <f t="shared" si="7"/>
        <v>421</v>
      </c>
      <c r="B421" s="83" t="s">
        <v>1242</v>
      </c>
      <c r="C421" s="83"/>
      <c r="D421" s="83" t="s">
        <v>348</v>
      </c>
      <c r="E421" s="83" t="s">
        <v>649</v>
      </c>
      <c r="F421" s="83" t="s">
        <v>600</v>
      </c>
      <c r="G421" s="83" t="s">
        <v>501</v>
      </c>
      <c r="H421" s="84">
        <v>2001</v>
      </c>
      <c r="I421" s="77">
        <v>153</v>
      </c>
      <c r="J421" s="57">
        <v>153</v>
      </c>
      <c r="K421" s="57">
        <v>153</v>
      </c>
      <c r="L421" s="57">
        <v>153</v>
      </c>
      <c r="M421" s="58">
        <v>153</v>
      </c>
      <c r="N421" s="58">
        <v>153</v>
      </c>
      <c r="O421" s="58">
        <v>153</v>
      </c>
      <c r="P421" s="58">
        <v>153</v>
      </c>
      <c r="Q421" s="58">
        <v>153</v>
      </c>
      <c r="R421" s="58">
        <v>153</v>
      </c>
    </row>
    <row r="422" spans="1:18">
      <c r="A422" s="26">
        <f t="shared" si="7"/>
        <v>422</v>
      </c>
      <c r="B422" s="83" t="s">
        <v>1243</v>
      </c>
      <c r="C422" s="83"/>
      <c r="D422" s="83" t="s">
        <v>349</v>
      </c>
      <c r="E422" s="83" t="s">
        <v>649</v>
      </c>
      <c r="F422" s="83" t="s">
        <v>600</v>
      </c>
      <c r="G422" s="83" t="s">
        <v>501</v>
      </c>
      <c r="H422" s="84">
        <v>2001</v>
      </c>
      <c r="I422" s="77">
        <v>402</v>
      </c>
      <c r="J422" s="57">
        <v>402</v>
      </c>
      <c r="K422" s="57">
        <v>402</v>
      </c>
      <c r="L422" s="57">
        <v>402</v>
      </c>
      <c r="M422" s="58">
        <v>402</v>
      </c>
      <c r="N422" s="58">
        <v>402</v>
      </c>
      <c r="O422" s="58">
        <v>402</v>
      </c>
      <c r="P422" s="58">
        <v>402</v>
      </c>
      <c r="Q422" s="58">
        <v>402</v>
      </c>
      <c r="R422" s="58">
        <v>402</v>
      </c>
    </row>
    <row r="423" spans="1:18" ht="13">
      <c r="A423" s="26">
        <f t="shared" si="7"/>
        <v>423</v>
      </c>
      <c r="B423" s="79" t="s">
        <v>607</v>
      </c>
      <c r="C423" s="79"/>
      <c r="D423" s="79"/>
      <c r="E423" s="79"/>
      <c r="F423" s="79"/>
      <c r="G423" s="79"/>
      <c r="H423" s="80"/>
      <c r="I423" s="81">
        <f t="shared" ref="I423:R423" si="10">SUM(I404:I422)</f>
        <v>3515.8</v>
      </c>
      <c r="J423" s="82">
        <f t="shared" si="10"/>
        <v>3515.8</v>
      </c>
      <c r="K423" s="82">
        <f t="shared" si="10"/>
        <v>3515.8</v>
      </c>
      <c r="L423" s="82">
        <f t="shared" si="10"/>
        <v>3515.8</v>
      </c>
      <c r="M423" s="56">
        <f t="shared" si="10"/>
        <v>3515.8</v>
      </c>
      <c r="N423" s="56">
        <f t="shared" si="10"/>
        <v>3515.8</v>
      </c>
      <c r="O423" s="56">
        <f t="shared" si="10"/>
        <v>3515.8</v>
      </c>
      <c r="P423" s="56">
        <f t="shared" si="10"/>
        <v>3515.8</v>
      </c>
      <c r="Q423" s="56">
        <f t="shared" si="10"/>
        <v>3515.8</v>
      </c>
      <c r="R423" s="56">
        <f t="shared" si="10"/>
        <v>3515.8</v>
      </c>
    </row>
    <row r="424" spans="1:18" s="18" customFormat="1" ht="13">
      <c r="A424" s="26">
        <f t="shared" si="7"/>
        <v>424</v>
      </c>
      <c r="B424" s="79"/>
      <c r="C424" s="79"/>
      <c r="D424" s="79"/>
      <c r="E424" s="79"/>
      <c r="F424" s="79"/>
      <c r="G424" s="79"/>
      <c r="H424" s="80"/>
      <c r="I424" s="81"/>
      <c r="J424" s="82"/>
      <c r="K424" s="82"/>
      <c r="L424" s="82"/>
      <c r="M424" s="56"/>
      <c r="N424" s="56"/>
      <c r="O424" s="56"/>
      <c r="P424" s="56"/>
      <c r="Q424" s="56"/>
      <c r="R424" s="56"/>
    </row>
    <row r="425" spans="1:18" s="18" customFormat="1" ht="13">
      <c r="A425" s="26">
        <f t="shared" si="7"/>
        <v>425</v>
      </c>
      <c r="B425" s="79" t="s">
        <v>540</v>
      </c>
      <c r="C425" s="79"/>
      <c r="D425" s="79"/>
      <c r="E425" s="79"/>
      <c r="F425" s="79"/>
      <c r="G425" s="79"/>
      <c r="H425" s="80"/>
      <c r="I425" s="81"/>
      <c r="J425" s="82"/>
      <c r="K425" s="82"/>
      <c r="L425" s="82"/>
      <c r="M425" s="56"/>
      <c r="N425" s="56"/>
      <c r="O425" s="56"/>
      <c r="P425" s="56"/>
      <c r="Q425" s="56"/>
      <c r="R425" s="56"/>
    </row>
    <row r="426" spans="1:18">
      <c r="A426" s="26">
        <f t="shared" si="7"/>
        <v>426</v>
      </c>
      <c r="B426" s="83" t="s">
        <v>1434</v>
      </c>
      <c r="C426" s="83"/>
      <c r="D426" s="83" t="s">
        <v>1636</v>
      </c>
      <c r="E426" s="83" t="s">
        <v>802</v>
      </c>
      <c r="F426" s="83" t="s">
        <v>600</v>
      </c>
      <c r="G426" s="83" t="s">
        <v>610</v>
      </c>
      <c r="H426" s="84">
        <v>2017</v>
      </c>
      <c r="I426" s="182">
        <v>-54.6</v>
      </c>
      <c r="J426" s="182">
        <v>-54.6</v>
      </c>
      <c r="K426" s="182">
        <v>-54.6</v>
      </c>
      <c r="L426" s="182">
        <v>-54.6</v>
      </c>
      <c r="M426" s="182">
        <v>-54.6</v>
      </c>
      <c r="N426" s="182">
        <v>-54.6</v>
      </c>
      <c r="O426" s="182">
        <v>-54.6</v>
      </c>
      <c r="P426" s="182">
        <v>-54.6</v>
      </c>
      <c r="Q426" s="182">
        <v>-54.6</v>
      </c>
      <c r="R426" s="182">
        <v>-54.6</v>
      </c>
    </row>
    <row r="427" spans="1:18">
      <c r="A427" s="26">
        <f t="shared" si="7"/>
        <v>427</v>
      </c>
      <c r="B427" s="83" t="s">
        <v>1436</v>
      </c>
      <c r="C427" s="83"/>
      <c r="D427" s="83" t="s">
        <v>1637</v>
      </c>
      <c r="E427" s="83" t="s">
        <v>802</v>
      </c>
      <c r="F427" s="83" t="s">
        <v>600</v>
      </c>
      <c r="G427" s="83" t="s">
        <v>610</v>
      </c>
      <c r="H427" s="84">
        <v>2017</v>
      </c>
      <c r="I427" s="182">
        <v>-54.6</v>
      </c>
      <c r="J427" s="182">
        <v>-54.6</v>
      </c>
      <c r="K427" s="182">
        <v>-54.6</v>
      </c>
      <c r="L427" s="182">
        <v>-54.6</v>
      </c>
      <c r="M427" s="182">
        <v>-54.6</v>
      </c>
      <c r="N427" s="182">
        <v>-54.6</v>
      </c>
      <c r="O427" s="182">
        <v>-54.6</v>
      </c>
      <c r="P427" s="182">
        <v>-54.6</v>
      </c>
      <c r="Q427" s="182">
        <v>-54.6</v>
      </c>
      <c r="R427" s="182">
        <v>-54.6</v>
      </c>
    </row>
    <row r="428" spans="1:18">
      <c r="A428" s="26">
        <f t="shared" si="7"/>
        <v>428</v>
      </c>
      <c r="B428" s="83" t="s">
        <v>1438</v>
      </c>
      <c r="C428" s="83"/>
      <c r="D428" s="83" t="s">
        <v>1638</v>
      </c>
      <c r="E428" s="83" t="s">
        <v>802</v>
      </c>
      <c r="F428" s="83" t="s">
        <v>600</v>
      </c>
      <c r="G428" s="83" t="s">
        <v>610</v>
      </c>
      <c r="H428" s="84">
        <v>2017</v>
      </c>
      <c r="I428" s="182">
        <v>0</v>
      </c>
      <c r="J428" s="182">
        <v>-54.6</v>
      </c>
      <c r="K428" s="182">
        <v>-54.6</v>
      </c>
      <c r="L428" s="182">
        <v>-54.6</v>
      </c>
      <c r="M428" s="182">
        <v>-54.6</v>
      </c>
      <c r="N428" s="182">
        <v>-54.6</v>
      </c>
      <c r="O428" s="182">
        <v>-54.6</v>
      </c>
      <c r="P428" s="182">
        <v>-54.6</v>
      </c>
      <c r="Q428" s="182">
        <v>-54.6</v>
      </c>
      <c r="R428" s="182">
        <v>-54.6</v>
      </c>
    </row>
    <row r="429" spans="1:18">
      <c r="A429" s="26">
        <f t="shared" si="7"/>
        <v>429</v>
      </c>
      <c r="B429" s="83" t="s">
        <v>1440</v>
      </c>
      <c r="C429" s="83"/>
      <c r="D429" s="83" t="s">
        <v>1639</v>
      </c>
      <c r="E429" s="83" t="s">
        <v>802</v>
      </c>
      <c r="F429" s="83" t="s">
        <v>600</v>
      </c>
      <c r="G429" s="83" t="s">
        <v>610</v>
      </c>
      <c r="H429" s="84">
        <v>2017</v>
      </c>
      <c r="I429" s="182">
        <v>-190</v>
      </c>
      <c r="J429" s="182">
        <v>-190</v>
      </c>
      <c r="K429" s="182">
        <v>-190</v>
      </c>
      <c r="L429" s="182">
        <v>-190</v>
      </c>
      <c r="M429" s="182">
        <v>-190</v>
      </c>
      <c r="N429" s="182">
        <v>-190</v>
      </c>
      <c r="O429" s="182">
        <v>-190</v>
      </c>
      <c r="P429" s="182">
        <v>-190</v>
      </c>
      <c r="Q429" s="182">
        <v>-190</v>
      </c>
      <c r="R429" s="182">
        <v>-190</v>
      </c>
    </row>
    <row r="430" spans="1:18">
      <c r="A430" s="26">
        <f t="shared" si="7"/>
        <v>430</v>
      </c>
      <c r="B430" s="83" t="s">
        <v>1442</v>
      </c>
      <c r="C430" s="83"/>
      <c r="D430" s="83" t="s">
        <v>1640</v>
      </c>
      <c r="E430" s="83" t="s">
        <v>802</v>
      </c>
      <c r="F430" s="83" t="s">
        <v>600</v>
      </c>
      <c r="G430" s="83" t="s">
        <v>610</v>
      </c>
      <c r="H430" s="84">
        <v>2017</v>
      </c>
      <c r="I430" s="182">
        <v>-190</v>
      </c>
      <c r="J430" s="182">
        <v>-190</v>
      </c>
      <c r="K430" s="182">
        <v>-190</v>
      </c>
      <c r="L430" s="182">
        <v>-190</v>
      </c>
      <c r="M430" s="182">
        <v>-190</v>
      </c>
      <c r="N430" s="182">
        <v>-190</v>
      </c>
      <c r="O430" s="182">
        <v>-190</v>
      </c>
      <c r="P430" s="182">
        <v>-190</v>
      </c>
      <c r="Q430" s="182">
        <v>-190</v>
      </c>
      <c r="R430" s="182">
        <v>-190</v>
      </c>
    </row>
    <row r="431" spans="1:18">
      <c r="A431" s="26">
        <f t="shared" si="7"/>
        <v>431</v>
      </c>
      <c r="B431" s="83" t="s">
        <v>1641</v>
      </c>
      <c r="C431" s="83"/>
      <c r="D431" s="83" t="s">
        <v>1642</v>
      </c>
      <c r="E431" s="83" t="s">
        <v>659</v>
      </c>
      <c r="F431" s="83" t="s">
        <v>600</v>
      </c>
      <c r="G431" s="83" t="s">
        <v>501</v>
      </c>
      <c r="H431" s="84">
        <v>2016</v>
      </c>
      <c r="I431" s="182">
        <v>-300</v>
      </c>
      <c r="J431" s="182">
        <v>-300</v>
      </c>
      <c r="K431" s="182">
        <v>0</v>
      </c>
      <c r="L431" s="182">
        <v>0</v>
      </c>
      <c r="M431" s="182">
        <v>0</v>
      </c>
      <c r="N431" s="182">
        <v>0</v>
      </c>
      <c r="O431" s="182">
        <v>0</v>
      </c>
      <c r="P431" s="182">
        <v>0</v>
      </c>
      <c r="Q431" s="182">
        <v>0</v>
      </c>
      <c r="R431" s="182">
        <v>0</v>
      </c>
    </row>
    <row r="432" spans="1:18">
      <c r="A432" s="26">
        <f t="shared" si="7"/>
        <v>432</v>
      </c>
      <c r="B432" s="83" t="s">
        <v>540</v>
      </c>
      <c r="C432" s="83"/>
      <c r="D432" s="83" t="s">
        <v>786</v>
      </c>
      <c r="E432" s="83"/>
      <c r="F432" s="83"/>
      <c r="G432" s="83"/>
      <c r="H432" s="84"/>
      <c r="I432" s="182">
        <f>SUM(I426:I431)</f>
        <v>-789.2</v>
      </c>
      <c r="J432" s="182">
        <f t="shared" ref="J432:R432" si="11">SUM(J426:J431)</f>
        <v>-843.8</v>
      </c>
      <c r="K432" s="182">
        <f t="shared" si="11"/>
        <v>-543.79999999999995</v>
      </c>
      <c r="L432" s="182">
        <f t="shared" si="11"/>
        <v>-543.79999999999995</v>
      </c>
      <c r="M432" s="182">
        <f t="shared" si="11"/>
        <v>-543.79999999999995</v>
      </c>
      <c r="N432" s="182">
        <f t="shared" si="11"/>
        <v>-543.79999999999995</v>
      </c>
      <c r="O432" s="182">
        <f t="shared" si="11"/>
        <v>-543.79999999999995</v>
      </c>
      <c r="P432" s="182">
        <f t="shared" si="11"/>
        <v>-543.79999999999995</v>
      </c>
      <c r="Q432" s="182">
        <f t="shared" si="11"/>
        <v>-543.79999999999995</v>
      </c>
      <c r="R432" s="182">
        <f t="shared" si="11"/>
        <v>-543.79999999999995</v>
      </c>
    </row>
    <row r="433" spans="1:18" ht="13">
      <c r="A433" s="26">
        <f t="shared" si="7"/>
        <v>433</v>
      </c>
      <c r="B433" s="79"/>
      <c r="C433" s="79"/>
      <c r="D433" s="79"/>
      <c r="E433" s="79"/>
      <c r="F433" s="79"/>
      <c r="G433" s="79"/>
      <c r="H433" s="80"/>
      <c r="I433" s="183"/>
      <c r="J433" s="184"/>
      <c r="K433" s="184"/>
      <c r="L433" s="184"/>
      <c r="M433" s="185"/>
      <c r="N433" s="185"/>
      <c r="O433" s="185"/>
      <c r="P433" s="185"/>
      <c r="Q433" s="185"/>
      <c r="R433" s="185"/>
    </row>
    <row r="434" spans="1:18">
      <c r="A434" s="26">
        <f t="shared" si="7"/>
        <v>434</v>
      </c>
      <c r="B434" s="83" t="s">
        <v>1445</v>
      </c>
      <c r="C434" s="83"/>
      <c r="D434" s="83" t="s">
        <v>780</v>
      </c>
      <c r="E434" s="83"/>
      <c r="F434" s="83"/>
      <c r="G434" s="83"/>
      <c r="H434" s="84"/>
      <c r="I434" s="182">
        <v>0</v>
      </c>
      <c r="J434" s="182">
        <v>0</v>
      </c>
      <c r="K434" s="182">
        <v>0</v>
      </c>
      <c r="L434" s="182">
        <v>0</v>
      </c>
      <c r="M434" s="182">
        <v>0</v>
      </c>
      <c r="N434" s="182">
        <v>0</v>
      </c>
      <c r="O434" s="182">
        <v>0</v>
      </c>
      <c r="P434" s="182">
        <v>0</v>
      </c>
      <c r="Q434" s="182">
        <v>0</v>
      </c>
      <c r="R434" s="182">
        <v>0</v>
      </c>
    </row>
    <row r="435" spans="1:18" ht="13">
      <c r="A435" s="26">
        <f t="shared" si="7"/>
        <v>435</v>
      </c>
      <c r="B435" s="79"/>
      <c r="C435" s="79"/>
      <c r="D435" s="79"/>
      <c r="E435" s="79"/>
      <c r="F435" s="79"/>
      <c r="G435" s="79"/>
      <c r="H435" s="80"/>
      <c r="I435" s="183"/>
      <c r="J435" s="184"/>
      <c r="K435" s="184"/>
      <c r="L435" s="184"/>
      <c r="M435" s="185"/>
      <c r="N435" s="185"/>
      <c r="O435" s="185"/>
      <c r="P435" s="185"/>
      <c r="Q435" s="185"/>
      <c r="R435" s="185"/>
    </row>
    <row r="436" spans="1:18">
      <c r="A436" s="26">
        <f t="shared" si="7"/>
        <v>436</v>
      </c>
      <c r="B436" s="83" t="s">
        <v>957</v>
      </c>
      <c r="C436" s="83"/>
      <c r="D436" s="83" t="s">
        <v>768</v>
      </c>
      <c r="E436" s="83"/>
      <c r="F436" s="83" t="s">
        <v>600</v>
      </c>
      <c r="G436" s="83"/>
      <c r="H436" s="84"/>
      <c r="I436" s="182">
        <v>3108.4</v>
      </c>
      <c r="J436" s="182">
        <v>3108.4</v>
      </c>
      <c r="K436" s="182">
        <v>3108.4</v>
      </c>
      <c r="L436" s="182">
        <v>3108.4</v>
      </c>
      <c r="M436" s="182">
        <v>3108.4</v>
      </c>
      <c r="N436" s="182">
        <v>3108.4</v>
      </c>
      <c r="O436" s="182">
        <v>3108.4</v>
      </c>
      <c r="P436" s="182">
        <v>3108.4</v>
      </c>
      <c r="Q436" s="182">
        <v>3108.4</v>
      </c>
      <c r="R436" s="182">
        <v>3108.4</v>
      </c>
    </row>
    <row r="437" spans="1:18">
      <c r="A437" s="26">
        <f t="shared" si="7"/>
        <v>437</v>
      </c>
      <c r="B437" s="83" t="s">
        <v>1387</v>
      </c>
      <c r="C437" s="83"/>
      <c r="D437" s="83" t="s">
        <v>1388</v>
      </c>
      <c r="E437" s="83"/>
      <c r="F437" s="83" t="s">
        <v>600</v>
      </c>
      <c r="G437" s="83"/>
      <c r="H437" s="84"/>
      <c r="I437" s="182">
        <v>156</v>
      </c>
      <c r="J437" s="196">
        <v>120</v>
      </c>
      <c r="K437" s="196">
        <v>91</v>
      </c>
      <c r="L437" s="196">
        <v>151</v>
      </c>
      <c r="M437" s="197">
        <v>151</v>
      </c>
      <c r="N437" s="197">
        <v>141</v>
      </c>
      <c r="O437" s="197">
        <v>141</v>
      </c>
      <c r="P437" s="197">
        <v>141</v>
      </c>
      <c r="Q437" s="197">
        <v>141</v>
      </c>
      <c r="R437" s="197">
        <v>141</v>
      </c>
    </row>
    <row r="438" spans="1:18" ht="13">
      <c r="A438" s="26">
        <f t="shared" si="7"/>
        <v>438</v>
      </c>
      <c r="B438" s="79"/>
      <c r="C438" s="79"/>
      <c r="D438" s="79"/>
      <c r="E438" s="79"/>
      <c r="F438" s="79"/>
      <c r="G438" s="79"/>
      <c r="H438" s="80"/>
      <c r="I438" s="81"/>
      <c r="J438" s="82"/>
      <c r="K438" s="82"/>
      <c r="L438" s="82"/>
      <c r="M438" s="56"/>
      <c r="N438" s="56"/>
      <c r="O438" s="56"/>
      <c r="P438" s="56"/>
      <c r="Q438" s="56"/>
      <c r="R438" s="56"/>
    </row>
    <row r="439" spans="1:18" ht="13">
      <c r="A439" s="26">
        <f t="shared" si="7"/>
        <v>439</v>
      </c>
      <c r="B439" s="79" t="s">
        <v>1244</v>
      </c>
      <c r="C439" s="79"/>
      <c r="D439" s="79"/>
      <c r="E439" s="79"/>
      <c r="F439" s="79"/>
      <c r="G439" s="79"/>
      <c r="H439" s="80"/>
      <c r="I439" s="81"/>
      <c r="J439" s="82"/>
      <c r="K439" s="82"/>
      <c r="L439" s="82"/>
      <c r="M439" s="56"/>
      <c r="N439" s="56"/>
      <c r="O439" s="56"/>
      <c r="P439" s="56"/>
      <c r="Q439" s="56"/>
      <c r="R439" s="56"/>
    </row>
    <row r="440" spans="1:18">
      <c r="A440" s="26">
        <f t="shared" si="7"/>
        <v>440</v>
      </c>
      <c r="B440" s="83" t="s">
        <v>958</v>
      </c>
      <c r="C440" s="83"/>
      <c r="D440" s="83" t="s">
        <v>494</v>
      </c>
      <c r="E440" s="83" t="s">
        <v>521</v>
      </c>
      <c r="F440" s="83" t="s">
        <v>590</v>
      </c>
      <c r="G440" s="83" t="s">
        <v>503</v>
      </c>
      <c r="H440" s="84">
        <v>2012</v>
      </c>
      <c r="I440" s="77">
        <v>99.8</v>
      </c>
      <c r="J440" s="57">
        <v>99.8</v>
      </c>
      <c r="K440" s="57">
        <v>99.8</v>
      </c>
      <c r="L440" s="57">
        <v>99.8</v>
      </c>
      <c r="M440" s="58">
        <v>99.8</v>
      </c>
      <c r="N440" s="58">
        <v>99.8</v>
      </c>
      <c r="O440" s="58">
        <v>99.8</v>
      </c>
      <c r="P440" s="58">
        <v>99.8</v>
      </c>
      <c r="Q440" s="58">
        <v>99.8</v>
      </c>
      <c r="R440" s="58">
        <v>99.8</v>
      </c>
    </row>
    <row r="441" spans="1:18">
      <c r="A441" s="26">
        <f t="shared" si="7"/>
        <v>441</v>
      </c>
      <c r="B441" s="83" t="s">
        <v>769</v>
      </c>
      <c r="C441" s="83"/>
      <c r="D441" s="83" t="s">
        <v>350</v>
      </c>
      <c r="E441" s="83" t="s">
        <v>543</v>
      </c>
      <c r="F441" s="83" t="s">
        <v>590</v>
      </c>
      <c r="G441" s="83" t="s">
        <v>501</v>
      </c>
      <c r="H441" s="84">
        <v>2007</v>
      </c>
      <c r="I441" s="77">
        <v>120</v>
      </c>
      <c r="J441" s="57">
        <v>120</v>
      </c>
      <c r="K441" s="57">
        <v>120</v>
      </c>
      <c r="L441" s="57">
        <v>120</v>
      </c>
      <c r="M441" s="58">
        <v>120</v>
      </c>
      <c r="N441" s="58">
        <v>120</v>
      </c>
      <c r="O441" s="58">
        <v>120</v>
      </c>
      <c r="P441" s="58">
        <v>120</v>
      </c>
      <c r="Q441" s="58">
        <v>120</v>
      </c>
      <c r="R441" s="58">
        <v>120</v>
      </c>
    </row>
    <row r="442" spans="1:18">
      <c r="A442" s="26">
        <f t="shared" si="7"/>
        <v>442</v>
      </c>
      <c r="B442" s="83" t="s">
        <v>583</v>
      </c>
      <c r="C442" s="83"/>
      <c r="D442" s="83" t="s">
        <v>522</v>
      </c>
      <c r="E442" s="83" t="s">
        <v>631</v>
      </c>
      <c r="F442" s="83" t="s">
        <v>590</v>
      </c>
      <c r="G442" s="83" t="s">
        <v>504</v>
      </c>
      <c r="H442" s="84">
        <v>2013</v>
      </c>
      <c r="I442" s="77">
        <v>9</v>
      </c>
      <c r="J442" s="57">
        <v>9</v>
      </c>
      <c r="K442" s="57">
        <v>9</v>
      </c>
      <c r="L442" s="57">
        <v>9</v>
      </c>
      <c r="M442" s="58">
        <v>9</v>
      </c>
      <c r="N442" s="58">
        <v>9</v>
      </c>
      <c r="O442" s="58">
        <v>9</v>
      </c>
      <c r="P442" s="58">
        <v>9</v>
      </c>
      <c r="Q442" s="58">
        <v>9</v>
      </c>
      <c r="R442" s="58">
        <v>9</v>
      </c>
    </row>
    <row r="443" spans="1:18">
      <c r="A443" s="26">
        <f t="shared" si="7"/>
        <v>443</v>
      </c>
      <c r="B443" s="83" t="s">
        <v>584</v>
      </c>
      <c r="C443" s="83"/>
      <c r="D443" s="83" t="s">
        <v>523</v>
      </c>
      <c r="E443" s="83" t="s">
        <v>631</v>
      </c>
      <c r="F443" s="83" t="s">
        <v>590</v>
      </c>
      <c r="G443" s="83" t="s">
        <v>504</v>
      </c>
      <c r="H443" s="84">
        <v>2013</v>
      </c>
      <c r="I443" s="77">
        <v>126.4</v>
      </c>
      <c r="J443" s="57">
        <v>126.4</v>
      </c>
      <c r="K443" s="57">
        <v>126.4</v>
      </c>
      <c r="L443" s="57">
        <v>126.4</v>
      </c>
      <c r="M443" s="58">
        <v>126.4</v>
      </c>
      <c r="N443" s="58">
        <v>126.4</v>
      </c>
      <c r="O443" s="58">
        <v>126.4</v>
      </c>
      <c r="P443" s="58">
        <v>126.4</v>
      </c>
      <c r="Q443" s="58">
        <v>126.4</v>
      </c>
      <c r="R443" s="58">
        <v>126.4</v>
      </c>
    </row>
    <row r="444" spans="1:18">
      <c r="A444" s="26">
        <f t="shared" si="7"/>
        <v>444</v>
      </c>
      <c r="B444" s="83" t="s">
        <v>959</v>
      </c>
      <c r="C444" s="83"/>
      <c r="D444" s="83" t="s">
        <v>485</v>
      </c>
      <c r="E444" s="83" t="s">
        <v>606</v>
      </c>
      <c r="F444" s="83" t="s">
        <v>590</v>
      </c>
      <c r="G444" s="83" t="s">
        <v>504</v>
      </c>
      <c r="H444" s="84">
        <v>2012</v>
      </c>
      <c r="I444" s="77">
        <v>150</v>
      </c>
      <c r="J444" s="57">
        <v>150</v>
      </c>
      <c r="K444" s="57">
        <v>150</v>
      </c>
      <c r="L444" s="57">
        <v>150</v>
      </c>
      <c r="M444" s="58">
        <v>150</v>
      </c>
      <c r="N444" s="58">
        <v>150</v>
      </c>
      <c r="O444" s="58">
        <v>150</v>
      </c>
      <c r="P444" s="58">
        <v>150</v>
      </c>
      <c r="Q444" s="58">
        <v>150</v>
      </c>
      <c r="R444" s="58">
        <v>150</v>
      </c>
    </row>
    <row r="445" spans="1:18">
      <c r="A445" s="26">
        <f t="shared" si="7"/>
        <v>445</v>
      </c>
      <c r="B445" s="83" t="s">
        <v>1245</v>
      </c>
      <c r="C445" s="83"/>
      <c r="D445" s="83" t="s">
        <v>1246</v>
      </c>
      <c r="E445" s="83" t="s">
        <v>618</v>
      </c>
      <c r="F445" s="83" t="s">
        <v>590</v>
      </c>
      <c r="G445" s="83" t="s">
        <v>610</v>
      </c>
      <c r="H445" s="84">
        <v>2015</v>
      </c>
      <c r="I445" s="77">
        <v>149.80000000000001</v>
      </c>
      <c r="J445" s="57">
        <v>149.80000000000001</v>
      </c>
      <c r="K445" s="57">
        <v>149.80000000000001</v>
      </c>
      <c r="L445" s="57">
        <v>149.80000000000001</v>
      </c>
      <c r="M445" s="58">
        <v>149.80000000000001</v>
      </c>
      <c r="N445" s="58">
        <v>149.80000000000001</v>
      </c>
      <c r="O445" s="58">
        <v>149.80000000000001</v>
      </c>
      <c r="P445" s="58">
        <v>149.80000000000001</v>
      </c>
      <c r="Q445" s="58">
        <v>149.80000000000001</v>
      </c>
      <c r="R445" s="58">
        <v>149.80000000000001</v>
      </c>
    </row>
    <row r="446" spans="1:18">
      <c r="A446" s="26">
        <f t="shared" si="7"/>
        <v>446</v>
      </c>
      <c r="B446" s="83" t="s">
        <v>1643</v>
      </c>
      <c r="C446" s="83"/>
      <c r="D446" s="83" t="s">
        <v>1644</v>
      </c>
      <c r="E446" s="83" t="s">
        <v>1345</v>
      </c>
      <c r="F446" s="83" t="s">
        <v>590</v>
      </c>
      <c r="G446" s="83" t="s">
        <v>501</v>
      </c>
      <c r="H446" s="84">
        <v>2017</v>
      </c>
      <c r="I446" s="77">
        <v>44.9</v>
      </c>
      <c r="J446" s="57">
        <v>44.9</v>
      </c>
      <c r="K446" s="57">
        <v>44.9</v>
      </c>
      <c r="L446" s="57">
        <v>44.9</v>
      </c>
      <c r="M446" s="58">
        <v>44.9</v>
      </c>
      <c r="N446" s="58">
        <v>44.9</v>
      </c>
      <c r="O446" s="58">
        <v>44.9</v>
      </c>
      <c r="P446" s="58">
        <v>44.9</v>
      </c>
      <c r="Q446" s="58">
        <v>44.9</v>
      </c>
      <c r="R446" s="58">
        <v>44.9</v>
      </c>
    </row>
    <row r="447" spans="1:18">
      <c r="A447" s="26">
        <f t="shared" si="7"/>
        <v>447</v>
      </c>
      <c r="B447" s="83" t="s">
        <v>1645</v>
      </c>
      <c r="C447" s="83"/>
      <c r="D447" s="83" t="s">
        <v>1646</v>
      </c>
      <c r="E447" s="83" t="s">
        <v>1345</v>
      </c>
      <c r="F447" s="83" t="s">
        <v>590</v>
      </c>
      <c r="G447" s="83" t="s">
        <v>501</v>
      </c>
      <c r="H447" s="84">
        <v>2017</v>
      </c>
      <c r="I447" s="77">
        <v>55.7</v>
      </c>
      <c r="J447" s="57">
        <v>55.7</v>
      </c>
      <c r="K447" s="57">
        <v>55.7</v>
      </c>
      <c r="L447" s="57">
        <v>55.7</v>
      </c>
      <c r="M447" s="58">
        <v>55.7</v>
      </c>
      <c r="N447" s="58">
        <v>55.7</v>
      </c>
      <c r="O447" s="58">
        <v>55.7</v>
      </c>
      <c r="P447" s="58">
        <v>55.7</v>
      </c>
      <c r="Q447" s="58">
        <v>55.7</v>
      </c>
      <c r="R447" s="58">
        <v>55.7</v>
      </c>
    </row>
    <row r="448" spans="1:18">
      <c r="A448" s="26">
        <f t="shared" si="7"/>
        <v>448</v>
      </c>
      <c r="B448" s="83" t="s">
        <v>1247</v>
      </c>
      <c r="C448" s="83"/>
      <c r="D448" s="83" t="s">
        <v>351</v>
      </c>
      <c r="E448" s="83" t="s">
        <v>643</v>
      </c>
      <c r="F448" s="83" t="s">
        <v>590</v>
      </c>
      <c r="G448" s="83" t="s">
        <v>504</v>
      </c>
      <c r="H448" s="84">
        <v>2006</v>
      </c>
      <c r="I448" s="77">
        <v>120.6</v>
      </c>
      <c r="J448" s="57">
        <v>120.6</v>
      </c>
      <c r="K448" s="57">
        <v>120.6</v>
      </c>
      <c r="L448" s="57">
        <v>120.6</v>
      </c>
      <c r="M448" s="58">
        <v>120.6</v>
      </c>
      <c r="N448" s="58">
        <v>120.6</v>
      </c>
      <c r="O448" s="58">
        <v>120.6</v>
      </c>
      <c r="P448" s="58">
        <v>120.6</v>
      </c>
      <c r="Q448" s="58">
        <v>120.6</v>
      </c>
      <c r="R448" s="58">
        <v>120.6</v>
      </c>
    </row>
    <row r="449" spans="1:18">
      <c r="A449" s="26">
        <f t="shared" si="7"/>
        <v>449</v>
      </c>
      <c r="B449" s="83" t="s">
        <v>1248</v>
      </c>
      <c r="C449" s="83"/>
      <c r="D449" s="83" t="s">
        <v>486</v>
      </c>
      <c r="E449" s="83" t="s">
        <v>643</v>
      </c>
      <c r="F449" s="83" t="s">
        <v>590</v>
      </c>
      <c r="G449" s="83" t="s">
        <v>504</v>
      </c>
      <c r="H449" s="84">
        <v>2007</v>
      </c>
      <c r="I449" s="77">
        <v>115.5</v>
      </c>
      <c r="J449" s="57">
        <v>115.5</v>
      </c>
      <c r="K449" s="57">
        <v>115.5</v>
      </c>
      <c r="L449" s="57">
        <v>115.5</v>
      </c>
      <c r="M449" s="58">
        <v>115.5</v>
      </c>
      <c r="N449" s="58">
        <v>115.5</v>
      </c>
      <c r="O449" s="58">
        <v>115.5</v>
      </c>
      <c r="P449" s="58">
        <v>115.5</v>
      </c>
      <c r="Q449" s="58">
        <v>115.5</v>
      </c>
      <c r="R449" s="58">
        <v>115.5</v>
      </c>
    </row>
    <row r="450" spans="1:18">
      <c r="A450" s="26">
        <f t="shared" si="7"/>
        <v>450</v>
      </c>
      <c r="B450" s="83" t="s">
        <v>1249</v>
      </c>
      <c r="C450" s="83"/>
      <c r="D450" s="83" t="s">
        <v>487</v>
      </c>
      <c r="E450" s="83" t="s">
        <v>643</v>
      </c>
      <c r="F450" s="83" t="s">
        <v>590</v>
      </c>
      <c r="G450" s="83" t="s">
        <v>504</v>
      </c>
      <c r="H450" s="84">
        <v>2007</v>
      </c>
      <c r="I450" s="77">
        <v>117</v>
      </c>
      <c r="J450" s="57">
        <v>117</v>
      </c>
      <c r="K450" s="57">
        <v>117</v>
      </c>
      <c r="L450" s="57">
        <v>117</v>
      </c>
      <c r="M450" s="58">
        <v>117</v>
      </c>
      <c r="N450" s="58">
        <v>117</v>
      </c>
      <c r="O450" s="58">
        <v>117</v>
      </c>
      <c r="P450" s="58">
        <v>117</v>
      </c>
      <c r="Q450" s="58">
        <v>117</v>
      </c>
      <c r="R450" s="58">
        <v>117</v>
      </c>
    </row>
    <row r="451" spans="1:18">
      <c r="A451" s="26">
        <f t="shared" si="7"/>
        <v>451</v>
      </c>
      <c r="B451" s="83" t="s">
        <v>1250</v>
      </c>
      <c r="C451" s="83"/>
      <c r="D451" s="83" t="s">
        <v>352</v>
      </c>
      <c r="E451" s="83" t="s">
        <v>643</v>
      </c>
      <c r="F451" s="83" t="s">
        <v>590</v>
      </c>
      <c r="G451" s="83" t="s">
        <v>504</v>
      </c>
      <c r="H451" s="84">
        <v>2008</v>
      </c>
      <c r="I451" s="77">
        <v>170.2</v>
      </c>
      <c r="J451" s="57">
        <v>170.2</v>
      </c>
      <c r="K451" s="57">
        <v>170.2</v>
      </c>
      <c r="L451" s="57">
        <v>170.2</v>
      </c>
      <c r="M451" s="58">
        <v>170.2</v>
      </c>
      <c r="N451" s="58">
        <v>170.2</v>
      </c>
      <c r="O451" s="58">
        <v>170.2</v>
      </c>
      <c r="P451" s="58">
        <v>170.2</v>
      </c>
      <c r="Q451" s="58">
        <v>170.2</v>
      </c>
      <c r="R451" s="58">
        <v>170.2</v>
      </c>
    </row>
    <row r="452" spans="1:18">
      <c r="A452" s="26">
        <f t="shared" si="7"/>
        <v>452</v>
      </c>
      <c r="B452" s="83" t="s">
        <v>1251</v>
      </c>
      <c r="C452" s="83"/>
      <c r="D452" s="83" t="s">
        <v>353</v>
      </c>
      <c r="E452" s="83" t="s">
        <v>530</v>
      </c>
      <c r="F452" s="83" t="s">
        <v>590</v>
      </c>
      <c r="G452" s="83" t="s">
        <v>504</v>
      </c>
      <c r="H452" s="84">
        <v>2009</v>
      </c>
      <c r="I452" s="77">
        <v>88</v>
      </c>
      <c r="J452" s="57">
        <v>88</v>
      </c>
      <c r="K452" s="57">
        <v>88</v>
      </c>
      <c r="L452" s="57">
        <v>88</v>
      </c>
      <c r="M452" s="58">
        <v>88</v>
      </c>
      <c r="N452" s="58">
        <v>88</v>
      </c>
      <c r="O452" s="58">
        <v>88</v>
      </c>
      <c r="P452" s="58">
        <v>88</v>
      </c>
      <c r="Q452" s="58">
        <v>88</v>
      </c>
      <c r="R452" s="58">
        <v>88</v>
      </c>
    </row>
    <row r="453" spans="1:18">
      <c r="A453" s="26">
        <f t="shared" si="7"/>
        <v>453</v>
      </c>
      <c r="B453" s="83" t="s">
        <v>1252</v>
      </c>
      <c r="C453" s="83"/>
      <c r="D453" s="83" t="s">
        <v>354</v>
      </c>
      <c r="E453" s="83" t="s">
        <v>530</v>
      </c>
      <c r="F453" s="83" t="s">
        <v>590</v>
      </c>
      <c r="G453" s="83" t="s">
        <v>504</v>
      </c>
      <c r="H453" s="84">
        <v>2009</v>
      </c>
      <c r="I453" s="77">
        <v>90</v>
      </c>
      <c r="J453" s="57">
        <v>90</v>
      </c>
      <c r="K453" s="57">
        <v>90</v>
      </c>
      <c r="L453" s="57">
        <v>90</v>
      </c>
      <c r="M453" s="58">
        <v>90</v>
      </c>
      <c r="N453" s="58">
        <v>90</v>
      </c>
      <c r="O453" s="58">
        <v>90</v>
      </c>
      <c r="P453" s="58">
        <v>90</v>
      </c>
      <c r="Q453" s="58">
        <v>90</v>
      </c>
      <c r="R453" s="58">
        <v>90</v>
      </c>
    </row>
    <row r="454" spans="1:18">
      <c r="A454" s="26">
        <f t="shared" ref="A454:A517" si="12">A453+1</f>
        <v>454</v>
      </c>
      <c r="B454" s="83" t="s">
        <v>557</v>
      </c>
      <c r="C454" s="83"/>
      <c r="D454" s="83" t="s">
        <v>355</v>
      </c>
      <c r="E454" s="83" t="s">
        <v>646</v>
      </c>
      <c r="F454" s="83" t="s">
        <v>590</v>
      </c>
      <c r="G454" s="83" t="s">
        <v>504</v>
      </c>
      <c r="H454" s="84">
        <v>2004</v>
      </c>
      <c r="I454" s="77">
        <v>114</v>
      </c>
      <c r="J454" s="57">
        <v>114</v>
      </c>
      <c r="K454" s="57">
        <v>114</v>
      </c>
      <c r="L454" s="57">
        <v>114</v>
      </c>
      <c r="M454" s="58">
        <v>114</v>
      </c>
      <c r="N454" s="58">
        <v>114</v>
      </c>
      <c r="O454" s="58">
        <v>114</v>
      </c>
      <c r="P454" s="58">
        <v>114</v>
      </c>
      <c r="Q454" s="58">
        <v>114</v>
      </c>
      <c r="R454" s="58">
        <v>114</v>
      </c>
    </row>
    <row r="455" spans="1:18">
      <c r="A455" s="26">
        <f t="shared" si="12"/>
        <v>455</v>
      </c>
      <c r="B455" s="83" t="s">
        <v>960</v>
      </c>
      <c r="C455" s="83"/>
      <c r="D455" s="83" t="s">
        <v>356</v>
      </c>
      <c r="E455" s="83" t="s">
        <v>640</v>
      </c>
      <c r="F455" s="83" t="s">
        <v>590</v>
      </c>
      <c r="G455" s="83" t="s">
        <v>504</v>
      </c>
      <c r="H455" s="84">
        <v>2007</v>
      </c>
      <c r="I455" s="77">
        <v>130.5</v>
      </c>
      <c r="J455" s="57">
        <v>130.5</v>
      </c>
      <c r="K455" s="57">
        <v>130.5</v>
      </c>
      <c r="L455" s="57">
        <v>130.5</v>
      </c>
      <c r="M455" s="58">
        <v>130.5</v>
      </c>
      <c r="N455" s="58">
        <v>130.5</v>
      </c>
      <c r="O455" s="58">
        <v>130.5</v>
      </c>
      <c r="P455" s="58">
        <v>130.5</v>
      </c>
      <c r="Q455" s="58">
        <v>130.5</v>
      </c>
      <c r="R455" s="58">
        <v>130.5</v>
      </c>
    </row>
    <row r="456" spans="1:18">
      <c r="A456" s="26">
        <f t="shared" si="12"/>
        <v>456</v>
      </c>
      <c r="B456" s="83" t="s">
        <v>961</v>
      </c>
      <c r="C456" s="83"/>
      <c r="D456" s="83" t="s">
        <v>357</v>
      </c>
      <c r="E456" s="83" t="s">
        <v>640</v>
      </c>
      <c r="F456" s="83" t="s">
        <v>590</v>
      </c>
      <c r="G456" s="83" t="s">
        <v>504</v>
      </c>
      <c r="H456" s="84">
        <v>2007</v>
      </c>
      <c r="I456" s="77">
        <v>120</v>
      </c>
      <c r="J456" s="57">
        <v>120</v>
      </c>
      <c r="K456" s="57">
        <v>120</v>
      </c>
      <c r="L456" s="57">
        <v>120</v>
      </c>
      <c r="M456" s="58">
        <v>120</v>
      </c>
      <c r="N456" s="58">
        <v>120</v>
      </c>
      <c r="O456" s="58">
        <v>120</v>
      </c>
      <c r="P456" s="58">
        <v>120</v>
      </c>
      <c r="Q456" s="58">
        <v>120</v>
      </c>
      <c r="R456" s="58">
        <v>120</v>
      </c>
    </row>
    <row r="457" spans="1:18">
      <c r="A457" s="26">
        <f t="shared" si="12"/>
        <v>457</v>
      </c>
      <c r="B457" s="83" t="s">
        <v>558</v>
      </c>
      <c r="C457" s="83"/>
      <c r="D457" s="83" t="s">
        <v>358</v>
      </c>
      <c r="E457" s="83" t="s">
        <v>644</v>
      </c>
      <c r="F457" s="83" t="s">
        <v>590</v>
      </c>
      <c r="G457" s="83" t="s">
        <v>504</v>
      </c>
      <c r="H457" s="84">
        <v>2007</v>
      </c>
      <c r="I457" s="77">
        <v>214.5</v>
      </c>
      <c r="J457" s="57">
        <v>214.5</v>
      </c>
      <c r="K457" s="57">
        <v>214.5</v>
      </c>
      <c r="L457" s="57">
        <v>214.5</v>
      </c>
      <c r="M457" s="58">
        <v>214.5</v>
      </c>
      <c r="N457" s="58">
        <v>214.5</v>
      </c>
      <c r="O457" s="58">
        <v>214.5</v>
      </c>
      <c r="P457" s="58">
        <v>214.5</v>
      </c>
      <c r="Q457" s="58">
        <v>214.5</v>
      </c>
      <c r="R457" s="58">
        <v>214.5</v>
      </c>
    </row>
    <row r="458" spans="1:18">
      <c r="A458" s="26">
        <f t="shared" si="12"/>
        <v>458</v>
      </c>
      <c r="B458" s="83" t="s">
        <v>559</v>
      </c>
      <c r="C458" s="83"/>
      <c r="D458" s="83" t="s">
        <v>359</v>
      </c>
      <c r="E458" s="83" t="s">
        <v>644</v>
      </c>
      <c r="F458" s="83" t="s">
        <v>590</v>
      </c>
      <c r="G458" s="83" t="s">
        <v>504</v>
      </c>
      <c r="H458" s="84">
        <v>2008</v>
      </c>
      <c r="I458" s="77">
        <v>186</v>
      </c>
      <c r="J458" s="57">
        <v>186</v>
      </c>
      <c r="K458" s="57">
        <v>186</v>
      </c>
      <c r="L458" s="57">
        <v>186</v>
      </c>
      <c r="M458" s="58">
        <v>186</v>
      </c>
      <c r="N458" s="58">
        <v>186</v>
      </c>
      <c r="O458" s="58">
        <v>186</v>
      </c>
      <c r="P458" s="58">
        <v>186</v>
      </c>
      <c r="Q458" s="58">
        <v>186</v>
      </c>
      <c r="R458" s="58">
        <v>186</v>
      </c>
    </row>
    <row r="459" spans="1:18">
      <c r="A459" s="26">
        <f t="shared" si="12"/>
        <v>459</v>
      </c>
      <c r="B459" s="83" t="s">
        <v>560</v>
      </c>
      <c r="C459" s="83"/>
      <c r="D459" s="83" t="s">
        <v>360</v>
      </c>
      <c r="E459" s="83" t="s">
        <v>644</v>
      </c>
      <c r="F459" s="83" t="s">
        <v>590</v>
      </c>
      <c r="G459" s="83" t="s">
        <v>504</v>
      </c>
      <c r="H459" s="84">
        <v>2007</v>
      </c>
      <c r="I459" s="77">
        <v>149.5</v>
      </c>
      <c r="J459" s="57">
        <v>149.5</v>
      </c>
      <c r="K459" s="57">
        <v>149.5</v>
      </c>
      <c r="L459" s="57">
        <v>149.5</v>
      </c>
      <c r="M459" s="58">
        <v>149.5</v>
      </c>
      <c r="N459" s="58">
        <v>149.5</v>
      </c>
      <c r="O459" s="58">
        <v>149.5</v>
      </c>
      <c r="P459" s="58">
        <v>149.5</v>
      </c>
      <c r="Q459" s="58">
        <v>149.5</v>
      </c>
      <c r="R459" s="58">
        <v>149.5</v>
      </c>
    </row>
    <row r="460" spans="1:18">
      <c r="A460" s="26">
        <f t="shared" si="12"/>
        <v>460</v>
      </c>
      <c r="B460" s="83" t="s">
        <v>561</v>
      </c>
      <c r="C460" s="83"/>
      <c r="D460" s="83" t="s">
        <v>361</v>
      </c>
      <c r="E460" s="83" t="s">
        <v>1084</v>
      </c>
      <c r="F460" s="83" t="s">
        <v>590</v>
      </c>
      <c r="G460" s="83" t="s">
        <v>504</v>
      </c>
      <c r="H460" s="84">
        <v>2008</v>
      </c>
      <c r="I460" s="77">
        <v>112.5</v>
      </c>
      <c r="J460" s="57">
        <v>112.5</v>
      </c>
      <c r="K460" s="57">
        <v>112.5</v>
      </c>
      <c r="L460" s="57">
        <v>112.5</v>
      </c>
      <c r="M460" s="58">
        <v>112.5</v>
      </c>
      <c r="N460" s="58">
        <v>112.5</v>
      </c>
      <c r="O460" s="58">
        <v>112.5</v>
      </c>
      <c r="P460" s="58">
        <v>112.5</v>
      </c>
      <c r="Q460" s="58">
        <v>112.5</v>
      </c>
      <c r="R460" s="58">
        <v>112.5</v>
      </c>
    </row>
    <row r="461" spans="1:18">
      <c r="A461" s="26">
        <f t="shared" si="12"/>
        <v>461</v>
      </c>
      <c r="B461" s="83" t="s">
        <v>1002</v>
      </c>
      <c r="C461" s="83"/>
      <c r="D461" s="83" t="s">
        <v>446</v>
      </c>
      <c r="E461" s="83" t="s">
        <v>645</v>
      </c>
      <c r="F461" s="83" t="s">
        <v>590</v>
      </c>
      <c r="G461" s="83" t="s">
        <v>503</v>
      </c>
      <c r="H461" s="84">
        <v>2010</v>
      </c>
      <c r="I461" s="77">
        <v>75</v>
      </c>
      <c r="J461" s="57">
        <v>75</v>
      </c>
      <c r="K461" s="57">
        <v>75</v>
      </c>
      <c r="L461" s="57">
        <v>75</v>
      </c>
      <c r="M461" s="58">
        <v>75</v>
      </c>
      <c r="N461" s="58">
        <v>75</v>
      </c>
      <c r="O461" s="58">
        <v>75</v>
      </c>
      <c r="P461" s="58">
        <v>75</v>
      </c>
      <c r="Q461" s="58">
        <v>75</v>
      </c>
      <c r="R461" s="58">
        <v>75</v>
      </c>
    </row>
    <row r="462" spans="1:18">
      <c r="A462" s="26">
        <f t="shared" si="12"/>
        <v>462</v>
      </c>
      <c r="B462" s="83" t="s">
        <v>1003</v>
      </c>
      <c r="C462" s="83"/>
      <c r="D462" s="83" t="s">
        <v>1004</v>
      </c>
      <c r="E462" s="83" t="s">
        <v>645</v>
      </c>
      <c r="F462" s="83" t="s">
        <v>590</v>
      </c>
      <c r="G462" s="83" t="s">
        <v>503</v>
      </c>
      <c r="H462" s="84">
        <v>2010</v>
      </c>
      <c r="I462" s="77">
        <v>75</v>
      </c>
      <c r="J462" s="57">
        <v>75</v>
      </c>
      <c r="K462" s="57">
        <v>75</v>
      </c>
      <c r="L462" s="57">
        <v>75</v>
      </c>
      <c r="M462" s="58">
        <v>75</v>
      </c>
      <c r="N462" s="58">
        <v>75</v>
      </c>
      <c r="O462" s="58">
        <v>75</v>
      </c>
      <c r="P462" s="58">
        <v>75</v>
      </c>
      <c r="Q462" s="58">
        <v>75</v>
      </c>
      <c r="R462" s="58">
        <v>75</v>
      </c>
    </row>
    <row r="463" spans="1:18">
      <c r="A463" s="26">
        <f t="shared" si="12"/>
        <v>463</v>
      </c>
      <c r="B463" s="83" t="s">
        <v>1253</v>
      </c>
      <c r="C463" s="83"/>
      <c r="D463" s="83" t="s">
        <v>445</v>
      </c>
      <c r="E463" s="83" t="s">
        <v>536</v>
      </c>
      <c r="F463" s="83" t="s">
        <v>590</v>
      </c>
      <c r="G463" s="83" t="s">
        <v>504</v>
      </c>
      <c r="H463" s="84">
        <v>2008</v>
      </c>
      <c r="I463" s="77">
        <v>126.5</v>
      </c>
      <c r="J463" s="57">
        <v>126.5</v>
      </c>
      <c r="K463" s="57">
        <v>126.5</v>
      </c>
      <c r="L463" s="57">
        <v>126.5</v>
      </c>
      <c r="M463" s="58">
        <v>126.5</v>
      </c>
      <c r="N463" s="58">
        <v>126.5</v>
      </c>
      <c r="O463" s="58">
        <v>126.5</v>
      </c>
      <c r="P463" s="58">
        <v>126.5</v>
      </c>
      <c r="Q463" s="58">
        <v>126.5</v>
      </c>
      <c r="R463" s="58">
        <v>126.5</v>
      </c>
    </row>
    <row r="464" spans="1:18">
      <c r="A464" s="26">
        <f t="shared" si="12"/>
        <v>464</v>
      </c>
      <c r="B464" s="83" t="s">
        <v>1586</v>
      </c>
      <c r="C464" s="83"/>
      <c r="D464" s="83" t="s">
        <v>1584</v>
      </c>
      <c r="E464" s="83" t="s">
        <v>1647</v>
      </c>
      <c r="F464" s="83" t="s">
        <v>590</v>
      </c>
      <c r="G464" s="83" t="s">
        <v>610</v>
      </c>
      <c r="H464" s="84">
        <v>2017</v>
      </c>
      <c r="I464" s="77">
        <v>50.4</v>
      </c>
      <c r="J464" s="57">
        <v>50.4</v>
      </c>
      <c r="K464" s="57">
        <v>50.4</v>
      </c>
      <c r="L464" s="57">
        <v>50.4</v>
      </c>
      <c r="M464" s="58">
        <v>50.4</v>
      </c>
      <c r="N464" s="58">
        <v>50.4</v>
      </c>
      <c r="O464" s="58">
        <v>50.4</v>
      </c>
      <c r="P464" s="58">
        <v>50.4</v>
      </c>
      <c r="Q464" s="58">
        <v>50.4</v>
      </c>
      <c r="R464" s="58">
        <v>50.4</v>
      </c>
    </row>
    <row r="465" spans="1:18">
      <c r="A465" s="26">
        <f t="shared" si="12"/>
        <v>465</v>
      </c>
      <c r="B465" s="83" t="s">
        <v>1648</v>
      </c>
      <c r="C465" s="83"/>
      <c r="D465" s="83" t="s">
        <v>1649</v>
      </c>
      <c r="E465" s="83" t="s">
        <v>640</v>
      </c>
      <c r="F465" s="83" t="s">
        <v>590</v>
      </c>
      <c r="G465" s="83" t="s">
        <v>504</v>
      </c>
      <c r="H465" s="84">
        <v>2017</v>
      </c>
      <c r="I465" s="77">
        <v>126.5</v>
      </c>
      <c r="J465" s="57">
        <v>126.5</v>
      </c>
      <c r="K465" s="57">
        <v>126.5</v>
      </c>
      <c r="L465" s="57">
        <v>126.5</v>
      </c>
      <c r="M465" s="58">
        <v>126.5</v>
      </c>
      <c r="N465" s="58">
        <v>126.5</v>
      </c>
      <c r="O465" s="58">
        <v>126.5</v>
      </c>
      <c r="P465" s="58">
        <v>126.5</v>
      </c>
      <c r="Q465" s="58">
        <v>126.5</v>
      </c>
      <c r="R465" s="58">
        <v>126.5</v>
      </c>
    </row>
    <row r="466" spans="1:18">
      <c r="A466" s="26">
        <f t="shared" si="12"/>
        <v>466</v>
      </c>
      <c r="B466" s="83" t="s">
        <v>1650</v>
      </c>
      <c r="C466" s="83"/>
      <c r="D466" s="83" t="s">
        <v>1651</v>
      </c>
      <c r="E466" s="83" t="s">
        <v>640</v>
      </c>
      <c r="F466" s="83" t="s">
        <v>590</v>
      </c>
      <c r="G466" s="83" t="s">
        <v>504</v>
      </c>
      <c r="H466" s="84">
        <v>2017</v>
      </c>
      <c r="I466" s="77">
        <v>126.5</v>
      </c>
      <c r="J466" s="57">
        <v>126.5</v>
      </c>
      <c r="K466" s="57">
        <v>126.5</v>
      </c>
      <c r="L466" s="57">
        <v>126.5</v>
      </c>
      <c r="M466" s="58">
        <v>126.5</v>
      </c>
      <c r="N466" s="58">
        <v>126.5</v>
      </c>
      <c r="O466" s="58">
        <v>126.5</v>
      </c>
      <c r="P466" s="58">
        <v>126.5</v>
      </c>
      <c r="Q466" s="58">
        <v>126.5</v>
      </c>
      <c r="R466" s="58">
        <v>126.5</v>
      </c>
    </row>
    <row r="467" spans="1:18">
      <c r="A467" s="26">
        <f t="shared" si="12"/>
        <v>467</v>
      </c>
      <c r="B467" s="83" t="s">
        <v>1254</v>
      </c>
      <c r="C467" s="83"/>
      <c r="D467" s="83" t="s">
        <v>362</v>
      </c>
      <c r="E467" s="83" t="s">
        <v>611</v>
      </c>
      <c r="F467" s="83" t="s">
        <v>590</v>
      </c>
      <c r="G467" s="83" t="s">
        <v>504</v>
      </c>
      <c r="H467" s="84">
        <v>2002</v>
      </c>
      <c r="I467" s="77">
        <v>84</v>
      </c>
      <c r="J467" s="77">
        <v>84</v>
      </c>
      <c r="K467" s="77">
        <v>84</v>
      </c>
      <c r="L467" s="77">
        <v>84</v>
      </c>
      <c r="M467" s="77">
        <v>84</v>
      </c>
      <c r="N467" s="77">
        <v>84</v>
      </c>
      <c r="O467" s="77">
        <v>84</v>
      </c>
      <c r="P467" s="77">
        <v>84</v>
      </c>
      <c r="Q467" s="77">
        <v>84</v>
      </c>
      <c r="R467" s="77">
        <v>84</v>
      </c>
    </row>
    <row r="468" spans="1:18">
      <c r="A468" s="26">
        <f t="shared" si="12"/>
        <v>468</v>
      </c>
      <c r="B468" s="83" t="s">
        <v>1255</v>
      </c>
      <c r="C468" s="83"/>
      <c r="D468" s="83" t="s">
        <v>363</v>
      </c>
      <c r="E468" s="83" t="s">
        <v>611</v>
      </c>
      <c r="F468" s="83" t="s">
        <v>590</v>
      </c>
      <c r="G468" s="83" t="s">
        <v>504</v>
      </c>
      <c r="H468" s="84">
        <v>2002</v>
      </c>
      <c r="I468" s="77">
        <v>76.5</v>
      </c>
      <c r="J468" s="77">
        <v>76.5</v>
      </c>
      <c r="K468" s="77">
        <v>76.5</v>
      </c>
      <c r="L468" s="77">
        <v>76.5</v>
      </c>
      <c r="M468" s="77">
        <v>76.5</v>
      </c>
      <c r="N468" s="77">
        <v>76.5</v>
      </c>
      <c r="O468" s="77">
        <v>76.5</v>
      </c>
      <c r="P468" s="77">
        <v>76.5</v>
      </c>
      <c r="Q468" s="77">
        <v>76.5</v>
      </c>
      <c r="R468" s="77">
        <v>76.5</v>
      </c>
    </row>
    <row r="469" spans="1:18">
      <c r="A469" s="26">
        <f t="shared" si="12"/>
        <v>469</v>
      </c>
      <c r="B469" s="83" t="s">
        <v>1446</v>
      </c>
      <c r="C469" s="83"/>
      <c r="D469" s="83" t="s">
        <v>1447</v>
      </c>
      <c r="E469" s="83" t="s">
        <v>612</v>
      </c>
      <c r="F469" s="83" t="s">
        <v>590</v>
      </c>
      <c r="G469" s="83" t="s">
        <v>610</v>
      </c>
      <c r="H469" s="84">
        <v>2016</v>
      </c>
      <c r="I469" s="77">
        <v>100.2</v>
      </c>
      <c r="J469" s="57">
        <v>100.2</v>
      </c>
      <c r="K469" s="57">
        <v>100.2</v>
      </c>
      <c r="L469" s="57">
        <v>100.2</v>
      </c>
      <c r="M469" s="58">
        <v>100.2</v>
      </c>
      <c r="N469" s="58">
        <v>100.2</v>
      </c>
      <c r="O469" s="58">
        <v>100.2</v>
      </c>
      <c r="P469" s="58">
        <v>100.2</v>
      </c>
      <c r="Q469" s="58">
        <v>100.2</v>
      </c>
      <c r="R469" s="58">
        <v>100.2</v>
      </c>
    </row>
    <row r="470" spans="1:18">
      <c r="A470" s="26">
        <f t="shared" si="12"/>
        <v>470</v>
      </c>
      <c r="B470" s="83" t="s">
        <v>1448</v>
      </c>
      <c r="C470" s="83"/>
      <c r="D470" s="83" t="s">
        <v>1449</v>
      </c>
      <c r="E470" s="83" t="s">
        <v>612</v>
      </c>
      <c r="F470" s="83" t="s">
        <v>590</v>
      </c>
      <c r="G470" s="83" t="s">
        <v>610</v>
      </c>
      <c r="H470" s="84">
        <v>2016</v>
      </c>
      <c r="I470" s="77">
        <v>100.2</v>
      </c>
      <c r="J470" s="57">
        <v>100.2</v>
      </c>
      <c r="K470" s="57">
        <v>100.2</v>
      </c>
      <c r="L470" s="57">
        <v>100.2</v>
      </c>
      <c r="M470" s="58">
        <v>100.2</v>
      </c>
      <c r="N470" s="58">
        <v>100.2</v>
      </c>
      <c r="O470" s="58">
        <v>100.2</v>
      </c>
      <c r="P470" s="58">
        <v>100.2</v>
      </c>
      <c r="Q470" s="58">
        <v>100.2</v>
      </c>
      <c r="R470" s="58">
        <v>100.2</v>
      </c>
    </row>
    <row r="471" spans="1:18">
      <c r="A471" s="26">
        <f t="shared" si="12"/>
        <v>471</v>
      </c>
      <c r="B471" s="83" t="s">
        <v>1085</v>
      </c>
      <c r="C471" s="83"/>
      <c r="D471" s="83" t="s">
        <v>364</v>
      </c>
      <c r="E471" s="83" t="s">
        <v>636</v>
      </c>
      <c r="F471" s="83" t="s">
        <v>590</v>
      </c>
      <c r="G471" s="83" t="s">
        <v>504</v>
      </c>
      <c r="H471" s="84">
        <v>2008</v>
      </c>
      <c r="I471" s="77">
        <v>118.7</v>
      </c>
      <c r="J471" s="57">
        <v>118.7</v>
      </c>
      <c r="K471" s="57">
        <v>118.7</v>
      </c>
      <c r="L471" s="57">
        <v>118.7</v>
      </c>
      <c r="M471" s="58">
        <v>118.7</v>
      </c>
      <c r="N471" s="58">
        <v>118.7</v>
      </c>
      <c r="O471" s="58">
        <v>118.7</v>
      </c>
      <c r="P471" s="58">
        <v>118.7</v>
      </c>
      <c r="Q471" s="58">
        <v>118.7</v>
      </c>
      <c r="R471" s="58">
        <v>118.7</v>
      </c>
    </row>
    <row r="472" spans="1:18">
      <c r="A472" s="26">
        <f t="shared" si="12"/>
        <v>472</v>
      </c>
      <c r="B472" s="83" t="s">
        <v>1536</v>
      </c>
      <c r="C472" s="83"/>
      <c r="D472" s="83" t="s">
        <v>1582</v>
      </c>
      <c r="E472" s="83" t="s">
        <v>631</v>
      </c>
      <c r="F472" s="83" t="s">
        <v>590</v>
      </c>
      <c r="G472" s="83" t="s">
        <v>504</v>
      </c>
      <c r="H472" s="84">
        <v>2017</v>
      </c>
      <c r="I472" s="77">
        <v>98.9</v>
      </c>
      <c r="J472" s="57">
        <v>98.9</v>
      </c>
      <c r="K472" s="57">
        <v>98.9</v>
      </c>
      <c r="L472" s="57">
        <v>98.9</v>
      </c>
      <c r="M472" s="58">
        <v>98.9</v>
      </c>
      <c r="N472" s="58">
        <v>98.9</v>
      </c>
      <c r="O472" s="58">
        <v>98.9</v>
      </c>
      <c r="P472" s="58">
        <v>98.9</v>
      </c>
      <c r="Q472" s="58">
        <v>98.9</v>
      </c>
      <c r="R472" s="58">
        <v>98.9</v>
      </c>
    </row>
    <row r="473" spans="1:18">
      <c r="A473" s="26">
        <f t="shared" si="12"/>
        <v>473</v>
      </c>
      <c r="B473" s="83" t="s">
        <v>1537</v>
      </c>
      <c r="C473" s="83"/>
      <c r="D473" s="83" t="s">
        <v>1583</v>
      </c>
      <c r="E473" s="83" t="s">
        <v>631</v>
      </c>
      <c r="F473" s="83" t="s">
        <v>590</v>
      </c>
      <c r="G473" s="83" t="s">
        <v>504</v>
      </c>
      <c r="H473" s="84">
        <v>2017</v>
      </c>
      <c r="I473" s="77">
        <v>131.1</v>
      </c>
      <c r="J473" s="57">
        <v>131.1</v>
      </c>
      <c r="K473" s="57">
        <v>131.1</v>
      </c>
      <c r="L473" s="57">
        <v>131.1</v>
      </c>
      <c r="M473" s="58">
        <v>131.1</v>
      </c>
      <c r="N473" s="58">
        <v>131.1</v>
      </c>
      <c r="O473" s="58">
        <v>131.1</v>
      </c>
      <c r="P473" s="58">
        <v>131.1</v>
      </c>
      <c r="Q473" s="58">
        <v>131.1</v>
      </c>
      <c r="R473" s="58">
        <v>131.1</v>
      </c>
    </row>
    <row r="474" spans="1:18">
      <c r="A474" s="26">
        <f t="shared" si="12"/>
        <v>474</v>
      </c>
      <c r="B474" s="83" t="s">
        <v>1652</v>
      </c>
      <c r="C474" s="83"/>
      <c r="D474" s="83" t="s">
        <v>1653</v>
      </c>
      <c r="E474" s="83" t="s">
        <v>589</v>
      </c>
      <c r="F474" s="83" t="s">
        <v>590</v>
      </c>
      <c r="G474" s="83" t="s">
        <v>610</v>
      </c>
      <c r="H474" s="84">
        <v>2017</v>
      </c>
      <c r="I474" s="77">
        <v>163.19999999999999</v>
      </c>
      <c r="J474" s="57">
        <v>163.19999999999999</v>
      </c>
      <c r="K474" s="57">
        <v>163.19999999999999</v>
      </c>
      <c r="L474" s="57">
        <v>163.19999999999999</v>
      </c>
      <c r="M474" s="58">
        <v>163.19999999999999</v>
      </c>
      <c r="N474" s="58">
        <v>163.19999999999999</v>
      </c>
      <c r="O474" s="58">
        <v>163.19999999999999</v>
      </c>
      <c r="P474" s="58">
        <v>163.19999999999999</v>
      </c>
      <c r="Q474" s="58">
        <v>163.19999999999999</v>
      </c>
      <c r="R474" s="58">
        <v>163.19999999999999</v>
      </c>
    </row>
    <row r="475" spans="1:18">
      <c r="A475" s="26">
        <f t="shared" si="12"/>
        <v>475</v>
      </c>
      <c r="B475" s="83" t="s">
        <v>1654</v>
      </c>
      <c r="C475" s="83"/>
      <c r="D475" s="83" t="s">
        <v>1655</v>
      </c>
      <c r="E475" s="83" t="s">
        <v>640</v>
      </c>
      <c r="F475" s="83" t="s">
        <v>590</v>
      </c>
      <c r="G475" s="83" t="s">
        <v>504</v>
      </c>
      <c r="H475" s="84">
        <v>2017</v>
      </c>
      <c r="I475" s="77">
        <v>79.8</v>
      </c>
      <c r="J475" s="57">
        <v>79.8</v>
      </c>
      <c r="K475" s="57">
        <v>79.8</v>
      </c>
      <c r="L475" s="57">
        <v>79.8</v>
      </c>
      <c r="M475" s="58">
        <v>79.8</v>
      </c>
      <c r="N475" s="58">
        <v>79.8</v>
      </c>
      <c r="O475" s="58">
        <v>79.8</v>
      </c>
      <c r="P475" s="58">
        <v>79.8</v>
      </c>
      <c r="Q475" s="58">
        <v>79.8</v>
      </c>
      <c r="R475" s="58">
        <v>79.8</v>
      </c>
    </row>
    <row r="476" spans="1:18">
      <c r="A476" s="26">
        <f t="shared" si="12"/>
        <v>476</v>
      </c>
      <c r="B476" s="83" t="s">
        <v>1656</v>
      </c>
      <c r="C476" s="83"/>
      <c r="D476" s="83" t="s">
        <v>1657</v>
      </c>
      <c r="E476" s="83" t="s">
        <v>640</v>
      </c>
      <c r="F476" s="83" t="s">
        <v>590</v>
      </c>
      <c r="G476" s="83" t="s">
        <v>504</v>
      </c>
      <c r="H476" s="84">
        <v>2017</v>
      </c>
      <c r="I476" s="77">
        <v>75.599999999999994</v>
      </c>
      <c r="J476" s="57">
        <v>75.599999999999994</v>
      </c>
      <c r="K476" s="57">
        <v>75.599999999999994</v>
      </c>
      <c r="L476" s="57">
        <v>75.599999999999994</v>
      </c>
      <c r="M476" s="58">
        <v>75.599999999999994</v>
      </c>
      <c r="N476" s="58">
        <v>75.599999999999994</v>
      </c>
      <c r="O476" s="58">
        <v>75.599999999999994</v>
      </c>
      <c r="P476" s="58">
        <v>75.599999999999994</v>
      </c>
      <c r="Q476" s="58">
        <v>75.599999999999994</v>
      </c>
      <c r="R476" s="58">
        <v>75.599999999999994</v>
      </c>
    </row>
    <row r="477" spans="1:18">
      <c r="A477" s="26">
        <f t="shared" si="12"/>
        <v>477</v>
      </c>
      <c r="B477" s="83" t="s">
        <v>1256</v>
      </c>
      <c r="C477" s="83"/>
      <c r="D477" s="83" t="s">
        <v>365</v>
      </c>
      <c r="E477" s="83" t="s">
        <v>619</v>
      </c>
      <c r="F477" s="83" t="s">
        <v>590</v>
      </c>
      <c r="G477" s="83" t="s">
        <v>504</v>
      </c>
      <c r="H477" s="84">
        <v>2007</v>
      </c>
      <c r="I477" s="77">
        <v>124.2</v>
      </c>
      <c r="J477" s="57">
        <v>124.2</v>
      </c>
      <c r="K477" s="57">
        <v>124.2</v>
      </c>
      <c r="L477" s="57">
        <v>124.2</v>
      </c>
      <c r="M477" s="58">
        <v>124.2</v>
      </c>
      <c r="N477" s="58">
        <v>124.2</v>
      </c>
      <c r="O477" s="58">
        <v>124.2</v>
      </c>
      <c r="P477" s="58">
        <v>124.2</v>
      </c>
      <c r="Q477" s="58">
        <v>124.2</v>
      </c>
      <c r="R477" s="58">
        <v>124.2</v>
      </c>
    </row>
    <row r="478" spans="1:18">
      <c r="A478" s="26">
        <f t="shared" si="12"/>
        <v>478</v>
      </c>
      <c r="B478" s="83" t="s">
        <v>524</v>
      </c>
      <c r="C478" s="83"/>
      <c r="D478" s="83" t="s">
        <v>366</v>
      </c>
      <c r="E478" s="83" t="s">
        <v>644</v>
      </c>
      <c r="F478" s="83" t="s">
        <v>590</v>
      </c>
      <c r="G478" s="83" t="s">
        <v>504</v>
      </c>
      <c r="H478" s="84">
        <v>2008</v>
      </c>
      <c r="I478" s="77">
        <v>80</v>
      </c>
      <c r="J478" s="57">
        <v>80</v>
      </c>
      <c r="K478" s="57">
        <v>80</v>
      </c>
      <c r="L478" s="57">
        <v>80</v>
      </c>
      <c r="M478" s="58">
        <v>80</v>
      </c>
      <c r="N478" s="58">
        <v>80</v>
      </c>
      <c r="O478" s="58">
        <v>80</v>
      </c>
      <c r="P478" s="58">
        <v>80</v>
      </c>
      <c r="Q478" s="58">
        <v>80</v>
      </c>
      <c r="R478" s="58">
        <v>80</v>
      </c>
    </row>
    <row r="479" spans="1:18">
      <c r="A479" s="26">
        <f t="shared" si="12"/>
        <v>479</v>
      </c>
      <c r="B479" s="83" t="s">
        <v>562</v>
      </c>
      <c r="C479" s="83"/>
      <c r="D479" s="83" t="s">
        <v>447</v>
      </c>
      <c r="E479" s="83" t="s">
        <v>644</v>
      </c>
      <c r="F479" s="83" t="s">
        <v>590</v>
      </c>
      <c r="G479" s="83" t="s">
        <v>504</v>
      </c>
      <c r="H479" s="84">
        <v>2010</v>
      </c>
      <c r="I479" s="77">
        <v>69.599999999999994</v>
      </c>
      <c r="J479" s="57">
        <v>69.599999999999994</v>
      </c>
      <c r="K479" s="57">
        <v>69.599999999999994</v>
      </c>
      <c r="L479" s="57">
        <v>69.599999999999994</v>
      </c>
      <c r="M479" s="58">
        <v>69.599999999999994</v>
      </c>
      <c r="N479" s="58">
        <v>69.599999999999994</v>
      </c>
      <c r="O479" s="58">
        <v>69.599999999999994</v>
      </c>
      <c r="P479" s="58">
        <v>69.599999999999994</v>
      </c>
      <c r="Q479" s="58">
        <v>69.599999999999994</v>
      </c>
      <c r="R479" s="58">
        <v>69.599999999999994</v>
      </c>
    </row>
    <row r="480" spans="1:18">
      <c r="A480" s="26">
        <f t="shared" si="12"/>
        <v>480</v>
      </c>
      <c r="B480" s="83" t="s">
        <v>585</v>
      </c>
      <c r="C480" s="83"/>
      <c r="D480" s="83" t="s">
        <v>525</v>
      </c>
      <c r="E480" s="83" t="s">
        <v>616</v>
      </c>
      <c r="F480" s="83" t="s">
        <v>590</v>
      </c>
      <c r="G480" s="83" t="s">
        <v>501</v>
      </c>
      <c r="H480" s="84">
        <v>2014</v>
      </c>
      <c r="I480" s="77">
        <v>148.6</v>
      </c>
      <c r="J480" s="57">
        <v>148.6</v>
      </c>
      <c r="K480" s="57">
        <v>148.6</v>
      </c>
      <c r="L480" s="57">
        <v>148.6</v>
      </c>
      <c r="M480" s="58">
        <v>148.6</v>
      </c>
      <c r="N480" s="58">
        <v>148.6</v>
      </c>
      <c r="O480" s="58">
        <v>148.6</v>
      </c>
      <c r="P480" s="58">
        <v>148.6</v>
      </c>
      <c r="Q480" s="58">
        <v>148.6</v>
      </c>
      <c r="R480" s="58">
        <v>148.6</v>
      </c>
    </row>
    <row r="481" spans="1:18">
      <c r="A481" s="26">
        <f t="shared" si="12"/>
        <v>481</v>
      </c>
      <c r="B481" s="83" t="s">
        <v>1257</v>
      </c>
      <c r="C481" s="83"/>
      <c r="D481" s="83" t="s">
        <v>1086</v>
      </c>
      <c r="E481" s="83" t="s">
        <v>612</v>
      </c>
      <c r="F481" s="83" t="s">
        <v>590</v>
      </c>
      <c r="G481" s="83" t="s">
        <v>610</v>
      </c>
      <c r="H481" s="84">
        <v>2014</v>
      </c>
      <c r="I481" s="77">
        <v>107.4</v>
      </c>
      <c r="J481" s="57">
        <v>107.4</v>
      </c>
      <c r="K481" s="57">
        <v>107.4</v>
      </c>
      <c r="L481" s="57">
        <v>107.4</v>
      </c>
      <c r="M481" s="58">
        <v>107.4</v>
      </c>
      <c r="N481" s="58">
        <v>107.4</v>
      </c>
      <c r="O481" s="58">
        <v>107.4</v>
      </c>
      <c r="P481" s="58">
        <v>107.4</v>
      </c>
      <c r="Q481" s="58">
        <v>107.4</v>
      </c>
      <c r="R481" s="58">
        <v>107.4</v>
      </c>
    </row>
    <row r="482" spans="1:18">
      <c r="A482" s="26">
        <f t="shared" si="12"/>
        <v>482</v>
      </c>
      <c r="B482" s="83" t="s">
        <v>1258</v>
      </c>
      <c r="C482" s="83"/>
      <c r="D482" s="83" t="s">
        <v>1087</v>
      </c>
      <c r="E482" s="83" t="s">
        <v>612</v>
      </c>
      <c r="F482" s="83" t="s">
        <v>590</v>
      </c>
      <c r="G482" s="83" t="s">
        <v>610</v>
      </c>
      <c r="H482" s="84">
        <v>2014</v>
      </c>
      <c r="I482" s="77">
        <v>103.8</v>
      </c>
      <c r="J482" s="57">
        <v>103.8</v>
      </c>
      <c r="K482" s="57">
        <v>103.8</v>
      </c>
      <c r="L482" s="57">
        <v>103.8</v>
      </c>
      <c r="M482" s="58">
        <v>103.8</v>
      </c>
      <c r="N482" s="58">
        <v>103.8</v>
      </c>
      <c r="O482" s="58">
        <v>103.8</v>
      </c>
      <c r="P482" s="58">
        <v>103.8</v>
      </c>
      <c r="Q482" s="58">
        <v>103.8</v>
      </c>
      <c r="R482" s="58">
        <v>103.8</v>
      </c>
    </row>
    <row r="483" spans="1:18">
      <c r="A483" s="26">
        <f t="shared" si="12"/>
        <v>483</v>
      </c>
      <c r="B483" s="83" t="s">
        <v>962</v>
      </c>
      <c r="C483" s="83"/>
      <c r="D483" s="83" t="s">
        <v>367</v>
      </c>
      <c r="E483" s="83" t="s">
        <v>640</v>
      </c>
      <c r="F483" s="83" t="s">
        <v>590</v>
      </c>
      <c r="G483" s="83" t="s">
        <v>504</v>
      </c>
      <c r="H483" s="84">
        <v>2003</v>
      </c>
      <c r="I483" s="77">
        <v>99</v>
      </c>
      <c r="J483" s="57">
        <v>99</v>
      </c>
      <c r="K483" s="57">
        <v>99</v>
      </c>
      <c r="L483" s="57">
        <v>99</v>
      </c>
      <c r="M483" s="58">
        <v>99</v>
      </c>
      <c r="N483" s="58">
        <v>99</v>
      </c>
      <c r="O483" s="58">
        <v>99</v>
      </c>
      <c r="P483" s="58">
        <v>99</v>
      </c>
      <c r="Q483" s="58">
        <v>99</v>
      </c>
      <c r="R483" s="58">
        <v>99</v>
      </c>
    </row>
    <row r="484" spans="1:18">
      <c r="A484" s="26">
        <f t="shared" si="12"/>
        <v>484</v>
      </c>
      <c r="B484" s="83" t="s">
        <v>963</v>
      </c>
      <c r="C484" s="83"/>
      <c r="D484" s="83" t="s">
        <v>368</v>
      </c>
      <c r="E484" s="83" t="s">
        <v>640</v>
      </c>
      <c r="F484" s="83" t="s">
        <v>590</v>
      </c>
      <c r="G484" s="83" t="s">
        <v>504</v>
      </c>
      <c r="H484" s="84">
        <v>2003</v>
      </c>
      <c r="I484" s="77">
        <v>61</v>
      </c>
      <c r="J484" s="57">
        <v>61</v>
      </c>
      <c r="K484" s="57">
        <v>61</v>
      </c>
      <c r="L484" s="57">
        <v>61</v>
      </c>
      <c r="M484" s="58">
        <v>61</v>
      </c>
      <c r="N484" s="58">
        <v>61</v>
      </c>
      <c r="O484" s="58">
        <v>61</v>
      </c>
      <c r="P484" s="58">
        <v>61</v>
      </c>
      <c r="Q484" s="58">
        <v>61</v>
      </c>
      <c r="R484" s="58">
        <v>61</v>
      </c>
    </row>
    <row r="485" spans="1:18">
      <c r="A485" s="26">
        <f t="shared" si="12"/>
        <v>485</v>
      </c>
      <c r="B485" s="83" t="s">
        <v>1373</v>
      </c>
      <c r="C485" s="83"/>
      <c r="D485" s="83" t="s">
        <v>1372</v>
      </c>
      <c r="E485" s="83" t="s">
        <v>1389</v>
      </c>
      <c r="F485" s="83" t="s">
        <v>590</v>
      </c>
      <c r="G485" s="83" t="s">
        <v>504</v>
      </c>
      <c r="H485" s="84">
        <v>2015</v>
      </c>
      <c r="I485" s="77">
        <v>150</v>
      </c>
      <c r="J485" s="57">
        <v>150</v>
      </c>
      <c r="K485" s="57">
        <v>150</v>
      </c>
      <c r="L485" s="57">
        <v>150</v>
      </c>
      <c r="M485" s="58">
        <v>150</v>
      </c>
      <c r="N485" s="58">
        <v>150</v>
      </c>
      <c r="O485" s="58">
        <v>150</v>
      </c>
      <c r="P485" s="58">
        <v>150</v>
      </c>
      <c r="Q485" s="58">
        <v>150</v>
      </c>
      <c r="R485" s="58">
        <v>150</v>
      </c>
    </row>
    <row r="486" spans="1:18">
      <c r="A486" s="26">
        <f t="shared" si="12"/>
        <v>486</v>
      </c>
      <c r="B486" s="83" t="s">
        <v>1538</v>
      </c>
      <c r="C486" s="83"/>
      <c r="D486" s="83" t="s">
        <v>1539</v>
      </c>
      <c r="E486" s="83" t="s">
        <v>1389</v>
      </c>
      <c r="F486" s="83" t="s">
        <v>590</v>
      </c>
      <c r="G486" s="83" t="s">
        <v>504</v>
      </c>
      <c r="H486" s="84">
        <v>2015</v>
      </c>
      <c r="I486" s="77">
        <v>150</v>
      </c>
      <c r="J486" s="57">
        <v>150</v>
      </c>
      <c r="K486" s="57">
        <v>150</v>
      </c>
      <c r="L486" s="57">
        <v>150</v>
      </c>
      <c r="M486" s="58">
        <v>150</v>
      </c>
      <c r="N486" s="58">
        <v>150</v>
      </c>
      <c r="O486" s="58">
        <v>150</v>
      </c>
      <c r="P486" s="58">
        <v>150</v>
      </c>
      <c r="Q486" s="58">
        <v>150</v>
      </c>
      <c r="R486" s="58">
        <v>150</v>
      </c>
    </row>
    <row r="487" spans="1:18">
      <c r="A487" s="26">
        <f t="shared" si="12"/>
        <v>487</v>
      </c>
      <c r="B487" s="83" t="s">
        <v>1107</v>
      </c>
      <c r="C487" s="83"/>
      <c r="D487" s="83" t="s">
        <v>1450</v>
      </c>
      <c r="E487" s="83" t="s">
        <v>636</v>
      </c>
      <c r="F487" s="83" t="s">
        <v>590</v>
      </c>
      <c r="G487" s="83" t="s">
        <v>504</v>
      </c>
      <c r="H487" s="84">
        <v>2016</v>
      </c>
      <c r="I487" s="77">
        <v>119.9</v>
      </c>
      <c r="J487" s="57">
        <v>119.9</v>
      </c>
      <c r="K487" s="57">
        <v>119.9</v>
      </c>
      <c r="L487" s="57">
        <v>119.9</v>
      </c>
      <c r="M487" s="58">
        <v>119.9</v>
      </c>
      <c r="N487" s="58">
        <v>119.9</v>
      </c>
      <c r="O487" s="58">
        <v>119.9</v>
      </c>
      <c r="P487" s="58">
        <v>119.9</v>
      </c>
      <c r="Q487" s="58">
        <v>119.9</v>
      </c>
      <c r="R487" s="58">
        <v>119.9</v>
      </c>
    </row>
    <row r="488" spans="1:18">
      <c r="A488" s="26">
        <f t="shared" si="12"/>
        <v>488</v>
      </c>
      <c r="B488" s="83" t="s">
        <v>1259</v>
      </c>
      <c r="C488" s="83"/>
      <c r="D488" s="83" t="s">
        <v>371</v>
      </c>
      <c r="E488" s="83" t="s">
        <v>637</v>
      </c>
      <c r="F488" s="83" t="s">
        <v>590</v>
      </c>
      <c r="G488" s="83" t="s">
        <v>504</v>
      </c>
      <c r="H488" s="84">
        <v>2008</v>
      </c>
      <c r="I488" s="77">
        <v>163.5</v>
      </c>
      <c r="J488" s="57">
        <v>163.5</v>
      </c>
      <c r="K488" s="57">
        <v>163.5</v>
      </c>
      <c r="L488" s="57">
        <v>163.5</v>
      </c>
      <c r="M488" s="58">
        <v>163.5</v>
      </c>
      <c r="N488" s="58">
        <v>163.5</v>
      </c>
      <c r="O488" s="58">
        <v>163.5</v>
      </c>
      <c r="P488" s="58">
        <v>163.5</v>
      </c>
      <c r="Q488" s="58">
        <v>163.5</v>
      </c>
      <c r="R488" s="58">
        <v>163.5</v>
      </c>
    </row>
    <row r="489" spans="1:18">
      <c r="A489" s="26">
        <f t="shared" si="12"/>
        <v>489</v>
      </c>
      <c r="B489" s="83" t="s">
        <v>1260</v>
      </c>
      <c r="C489" s="83"/>
      <c r="D489" s="83" t="s">
        <v>1261</v>
      </c>
      <c r="E489" s="83" t="s">
        <v>989</v>
      </c>
      <c r="F489" s="83" t="s">
        <v>590</v>
      </c>
      <c r="G489" s="83" t="s">
        <v>610</v>
      </c>
      <c r="H489" s="84">
        <v>2015</v>
      </c>
      <c r="I489" s="77">
        <v>99.9</v>
      </c>
      <c r="J489" s="57">
        <v>99.9</v>
      </c>
      <c r="K489" s="57">
        <v>99.9</v>
      </c>
      <c r="L489" s="57">
        <v>99.9</v>
      </c>
      <c r="M489" s="58">
        <v>99.9</v>
      </c>
      <c r="N489" s="58">
        <v>99.9</v>
      </c>
      <c r="O489" s="58">
        <v>99.9</v>
      </c>
      <c r="P489" s="58">
        <v>99.9</v>
      </c>
      <c r="Q489" s="58">
        <v>99.9</v>
      </c>
      <c r="R489" s="58">
        <v>99.9</v>
      </c>
    </row>
    <row r="490" spans="1:18">
      <c r="A490" s="26">
        <f t="shared" si="12"/>
        <v>490</v>
      </c>
      <c r="B490" s="83" t="s">
        <v>1262</v>
      </c>
      <c r="C490" s="83"/>
      <c r="D490" s="83" t="s">
        <v>1263</v>
      </c>
      <c r="E490" s="83" t="s">
        <v>989</v>
      </c>
      <c r="F490" s="83" t="s">
        <v>590</v>
      </c>
      <c r="G490" s="83" t="s">
        <v>610</v>
      </c>
      <c r="H490" s="84">
        <v>2015</v>
      </c>
      <c r="I490" s="77">
        <v>100</v>
      </c>
      <c r="J490" s="57">
        <v>100</v>
      </c>
      <c r="K490" s="57">
        <v>100</v>
      </c>
      <c r="L490" s="57">
        <v>100</v>
      </c>
      <c r="M490" s="58">
        <v>100</v>
      </c>
      <c r="N490" s="58">
        <v>100</v>
      </c>
      <c r="O490" s="58">
        <v>100</v>
      </c>
      <c r="P490" s="58">
        <v>100</v>
      </c>
      <c r="Q490" s="58">
        <v>100</v>
      </c>
      <c r="R490" s="58">
        <v>100</v>
      </c>
    </row>
    <row r="491" spans="1:18">
      <c r="A491" s="26">
        <f t="shared" si="12"/>
        <v>491</v>
      </c>
      <c r="B491" s="83" t="s">
        <v>1540</v>
      </c>
      <c r="C491" s="83"/>
      <c r="D491" s="83" t="s">
        <v>1541</v>
      </c>
      <c r="E491" s="83" t="s">
        <v>688</v>
      </c>
      <c r="F491" s="83" t="s">
        <v>590</v>
      </c>
      <c r="G491" s="83" t="s">
        <v>503</v>
      </c>
      <c r="H491" s="84">
        <v>2016</v>
      </c>
      <c r="I491" s="77">
        <v>52</v>
      </c>
      <c r="J491" s="57">
        <v>52</v>
      </c>
      <c r="K491" s="57">
        <v>52</v>
      </c>
      <c r="L491" s="57">
        <v>52</v>
      </c>
      <c r="M491" s="58">
        <v>52</v>
      </c>
      <c r="N491" s="58">
        <v>52</v>
      </c>
      <c r="O491" s="58">
        <v>52</v>
      </c>
      <c r="P491" s="58">
        <v>52</v>
      </c>
      <c r="Q491" s="58">
        <v>52</v>
      </c>
      <c r="R491" s="58">
        <v>52</v>
      </c>
    </row>
    <row r="492" spans="1:18">
      <c r="A492" s="26">
        <f t="shared" si="12"/>
        <v>492</v>
      </c>
      <c r="B492" s="83" t="s">
        <v>1542</v>
      </c>
      <c r="C492" s="83"/>
      <c r="D492" s="83" t="s">
        <v>1543</v>
      </c>
      <c r="E492" s="83" t="s">
        <v>688</v>
      </c>
      <c r="F492" s="83" t="s">
        <v>590</v>
      </c>
      <c r="G492" s="83" t="s">
        <v>503</v>
      </c>
      <c r="H492" s="84">
        <v>2016</v>
      </c>
      <c r="I492" s="77">
        <v>98</v>
      </c>
      <c r="J492" s="57">
        <v>98</v>
      </c>
      <c r="K492" s="57">
        <v>98</v>
      </c>
      <c r="L492" s="57">
        <v>98</v>
      </c>
      <c r="M492" s="58">
        <v>98</v>
      </c>
      <c r="N492" s="58">
        <v>98</v>
      </c>
      <c r="O492" s="58">
        <v>98</v>
      </c>
      <c r="P492" s="58">
        <v>98</v>
      </c>
      <c r="Q492" s="58">
        <v>98</v>
      </c>
      <c r="R492" s="58">
        <v>98</v>
      </c>
    </row>
    <row r="493" spans="1:18">
      <c r="A493" s="26">
        <f t="shared" si="12"/>
        <v>493</v>
      </c>
      <c r="B493" s="83" t="s">
        <v>1544</v>
      </c>
      <c r="C493" s="83"/>
      <c r="D493" s="83" t="s">
        <v>1545</v>
      </c>
      <c r="E493" s="83" t="s">
        <v>688</v>
      </c>
      <c r="F493" s="83" t="s">
        <v>590</v>
      </c>
      <c r="G493" s="83" t="s">
        <v>503</v>
      </c>
      <c r="H493" s="84">
        <v>2016</v>
      </c>
      <c r="I493" s="77">
        <v>100</v>
      </c>
      <c r="J493" s="57">
        <v>100</v>
      </c>
      <c r="K493" s="57">
        <v>100</v>
      </c>
      <c r="L493" s="57">
        <v>100</v>
      </c>
      <c r="M493" s="58">
        <v>100</v>
      </c>
      <c r="N493" s="58">
        <v>100</v>
      </c>
      <c r="O493" s="58">
        <v>100</v>
      </c>
      <c r="P493" s="58">
        <v>100</v>
      </c>
      <c r="Q493" s="58">
        <v>100</v>
      </c>
      <c r="R493" s="58">
        <v>100</v>
      </c>
    </row>
    <row r="494" spans="1:18">
      <c r="A494" s="26">
        <f t="shared" si="12"/>
        <v>494</v>
      </c>
      <c r="B494" s="83" t="s">
        <v>1546</v>
      </c>
      <c r="C494" s="83"/>
      <c r="D494" s="83" t="s">
        <v>1547</v>
      </c>
      <c r="E494" s="83" t="s">
        <v>1343</v>
      </c>
      <c r="F494" s="83" t="s">
        <v>590</v>
      </c>
      <c r="G494" s="83" t="s">
        <v>504</v>
      </c>
      <c r="H494" s="84">
        <v>2017</v>
      </c>
      <c r="I494" s="77">
        <v>131.1</v>
      </c>
      <c r="J494" s="57">
        <v>131.1</v>
      </c>
      <c r="K494" s="57">
        <v>131.1</v>
      </c>
      <c r="L494" s="57">
        <v>131.1</v>
      </c>
      <c r="M494" s="58">
        <v>131.1</v>
      </c>
      <c r="N494" s="58">
        <v>131.1</v>
      </c>
      <c r="O494" s="58">
        <v>131.1</v>
      </c>
      <c r="P494" s="58">
        <v>131.1</v>
      </c>
      <c r="Q494" s="58">
        <v>131.1</v>
      </c>
      <c r="R494" s="58">
        <v>131.1</v>
      </c>
    </row>
    <row r="495" spans="1:18">
      <c r="A495" s="26">
        <f t="shared" si="12"/>
        <v>495</v>
      </c>
      <c r="B495" s="83" t="s">
        <v>1548</v>
      </c>
      <c r="C495" s="83"/>
      <c r="D495" s="83" t="s">
        <v>1549</v>
      </c>
      <c r="E495" s="83" t="s">
        <v>1343</v>
      </c>
      <c r="F495" s="83" t="s">
        <v>590</v>
      </c>
      <c r="G495" s="83" t="s">
        <v>504</v>
      </c>
      <c r="H495" s="84">
        <v>2017</v>
      </c>
      <c r="I495" s="77">
        <v>98.9</v>
      </c>
      <c r="J495" s="57">
        <v>98.9</v>
      </c>
      <c r="K495" s="57">
        <v>98.9</v>
      </c>
      <c r="L495" s="57">
        <v>98.9</v>
      </c>
      <c r="M495" s="58">
        <v>98.9</v>
      </c>
      <c r="N495" s="58">
        <v>98.9</v>
      </c>
      <c r="O495" s="58">
        <v>98.9</v>
      </c>
      <c r="P495" s="58">
        <v>98.9</v>
      </c>
      <c r="Q495" s="58">
        <v>98.9</v>
      </c>
      <c r="R495" s="58">
        <v>98.9</v>
      </c>
    </row>
    <row r="496" spans="1:18">
      <c r="A496" s="26">
        <f t="shared" si="12"/>
        <v>496</v>
      </c>
      <c r="B496" s="83" t="s">
        <v>566</v>
      </c>
      <c r="C496" s="83"/>
      <c r="D496" s="83" t="s">
        <v>372</v>
      </c>
      <c r="E496" s="83" t="s">
        <v>643</v>
      </c>
      <c r="F496" s="83" t="s">
        <v>590</v>
      </c>
      <c r="G496" s="83" t="s">
        <v>504</v>
      </c>
      <c r="H496" s="84">
        <v>2005</v>
      </c>
      <c r="I496" s="77">
        <v>206.6</v>
      </c>
      <c r="J496" s="57">
        <v>206.6</v>
      </c>
      <c r="K496" s="57">
        <v>206.6</v>
      </c>
      <c r="L496" s="57">
        <v>206.6</v>
      </c>
      <c r="M496" s="58">
        <v>206.6</v>
      </c>
      <c r="N496" s="58">
        <v>206.6</v>
      </c>
      <c r="O496" s="58">
        <v>206.6</v>
      </c>
      <c r="P496" s="58">
        <v>206.6</v>
      </c>
      <c r="Q496" s="58">
        <v>206.6</v>
      </c>
      <c r="R496" s="58">
        <v>206.6</v>
      </c>
    </row>
    <row r="497" spans="1:18">
      <c r="A497" s="26">
        <f t="shared" si="12"/>
        <v>497</v>
      </c>
      <c r="B497" s="83" t="s">
        <v>567</v>
      </c>
      <c r="C497" s="83"/>
      <c r="D497" s="83" t="s">
        <v>375</v>
      </c>
      <c r="E497" s="83" t="s">
        <v>643</v>
      </c>
      <c r="F497" s="83" t="s">
        <v>590</v>
      </c>
      <c r="G497" s="83" t="s">
        <v>504</v>
      </c>
      <c r="H497" s="84">
        <v>2006</v>
      </c>
      <c r="I497" s="77">
        <v>158</v>
      </c>
      <c r="J497" s="57">
        <v>158</v>
      </c>
      <c r="K497" s="57">
        <v>158</v>
      </c>
      <c r="L497" s="57">
        <v>158</v>
      </c>
      <c r="M497" s="58">
        <v>158</v>
      </c>
      <c r="N497" s="58">
        <v>158</v>
      </c>
      <c r="O497" s="58">
        <v>158</v>
      </c>
      <c r="P497" s="58">
        <v>158</v>
      </c>
      <c r="Q497" s="58">
        <v>158</v>
      </c>
      <c r="R497" s="58">
        <v>158</v>
      </c>
    </row>
    <row r="498" spans="1:18">
      <c r="A498" s="26">
        <f t="shared" si="12"/>
        <v>498</v>
      </c>
      <c r="B498" s="83" t="s">
        <v>568</v>
      </c>
      <c r="C498" s="83"/>
      <c r="D498" s="83" t="s">
        <v>374</v>
      </c>
      <c r="E498" s="83" t="s">
        <v>643</v>
      </c>
      <c r="F498" s="83" t="s">
        <v>590</v>
      </c>
      <c r="G498" s="83" t="s">
        <v>504</v>
      </c>
      <c r="H498" s="84">
        <v>2006</v>
      </c>
      <c r="I498" s="77">
        <v>223.5</v>
      </c>
      <c r="J498" s="57">
        <v>223.5</v>
      </c>
      <c r="K498" s="57">
        <v>223.5</v>
      </c>
      <c r="L498" s="57">
        <v>223.5</v>
      </c>
      <c r="M498" s="58">
        <v>223.5</v>
      </c>
      <c r="N498" s="58">
        <v>223.5</v>
      </c>
      <c r="O498" s="58">
        <v>223.5</v>
      </c>
      <c r="P498" s="58">
        <v>223.5</v>
      </c>
      <c r="Q498" s="58">
        <v>223.5</v>
      </c>
      <c r="R498" s="58">
        <v>223.5</v>
      </c>
    </row>
    <row r="499" spans="1:18">
      <c r="A499" s="26">
        <f t="shared" si="12"/>
        <v>499</v>
      </c>
      <c r="B499" s="83" t="s">
        <v>569</v>
      </c>
      <c r="C499" s="83"/>
      <c r="D499" s="83" t="s">
        <v>373</v>
      </c>
      <c r="E499" s="83" t="s">
        <v>643</v>
      </c>
      <c r="F499" s="83" t="s">
        <v>590</v>
      </c>
      <c r="G499" s="83" t="s">
        <v>504</v>
      </c>
      <c r="H499" s="84">
        <v>2006</v>
      </c>
      <c r="I499" s="77">
        <v>115</v>
      </c>
      <c r="J499" s="57">
        <v>115</v>
      </c>
      <c r="K499" s="57">
        <v>115</v>
      </c>
      <c r="L499" s="57">
        <v>115</v>
      </c>
      <c r="M499" s="58">
        <v>115</v>
      </c>
      <c r="N499" s="58">
        <v>115</v>
      </c>
      <c r="O499" s="58">
        <v>115</v>
      </c>
      <c r="P499" s="58">
        <v>115</v>
      </c>
      <c r="Q499" s="58">
        <v>115</v>
      </c>
      <c r="R499" s="58">
        <v>115</v>
      </c>
    </row>
    <row r="500" spans="1:18">
      <c r="A500" s="26">
        <f t="shared" si="12"/>
        <v>500</v>
      </c>
      <c r="B500" s="83" t="s">
        <v>1658</v>
      </c>
      <c r="C500" s="83"/>
      <c r="D500" s="83" t="s">
        <v>376</v>
      </c>
      <c r="E500" s="83" t="s">
        <v>536</v>
      </c>
      <c r="F500" s="83" t="s">
        <v>590</v>
      </c>
      <c r="G500" s="83" t="s">
        <v>504</v>
      </c>
      <c r="H500" s="84">
        <v>2008</v>
      </c>
      <c r="I500" s="77">
        <v>95</v>
      </c>
      <c r="J500" s="57">
        <v>95</v>
      </c>
      <c r="K500" s="57">
        <v>95</v>
      </c>
      <c r="L500" s="57">
        <v>95</v>
      </c>
      <c r="M500" s="58">
        <v>95</v>
      </c>
      <c r="N500" s="58">
        <v>95</v>
      </c>
      <c r="O500" s="58">
        <v>95</v>
      </c>
      <c r="P500" s="58">
        <v>95</v>
      </c>
      <c r="Q500" s="58">
        <v>95</v>
      </c>
      <c r="R500" s="58">
        <v>95</v>
      </c>
    </row>
    <row r="501" spans="1:18">
      <c r="A501" s="26">
        <f t="shared" si="12"/>
        <v>501</v>
      </c>
      <c r="B501" s="83" t="s">
        <v>1659</v>
      </c>
      <c r="C501" s="83"/>
      <c r="D501" s="83" t="s">
        <v>1660</v>
      </c>
      <c r="E501" s="83" t="s">
        <v>536</v>
      </c>
      <c r="F501" s="83" t="s">
        <v>590</v>
      </c>
      <c r="G501" s="83" t="s">
        <v>504</v>
      </c>
      <c r="H501" s="84">
        <v>2008</v>
      </c>
      <c r="I501" s="77">
        <v>102</v>
      </c>
      <c r="J501" s="57">
        <v>102</v>
      </c>
      <c r="K501" s="57">
        <v>102</v>
      </c>
      <c r="L501" s="57">
        <v>102</v>
      </c>
      <c r="M501" s="58">
        <v>102</v>
      </c>
      <c r="N501" s="58">
        <v>102</v>
      </c>
      <c r="O501" s="58">
        <v>102</v>
      </c>
      <c r="P501" s="58">
        <v>102</v>
      </c>
      <c r="Q501" s="58">
        <v>102</v>
      </c>
      <c r="R501" s="58">
        <v>102</v>
      </c>
    </row>
    <row r="502" spans="1:18">
      <c r="A502" s="26">
        <f t="shared" si="12"/>
        <v>502</v>
      </c>
      <c r="B502" s="83" t="s">
        <v>1264</v>
      </c>
      <c r="C502" s="83"/>
      <c r="D502" s="83" t="s">
        <v>377</v>
      </c>
      <c r="E502" s="83" t="s">
        <v>611</v>
      </c>
      <c r="F502" s="83" t="s">
        <v>590</v>
      </c>
      <c r="G502" s="83" t="s">
        <v>504</v>
      </c>
      <c r="H502" s="84">
        <v>2001</v>
      </c>
      <c r="I502" s="77">
        <v>82.5</v>
      </c>
      <c r="J502" s="57">
        <v>82.5</v>
      </c>
      <c r="K502" s="57">
        <v>82.5</v>
      </c>
      <c r="L502" s="57">
        <v>82.5</v>
      </c>
      <c r="M502" s="58">
        <v>82.5</v>
      </c>
      <c r="N502" s="58">
        <v>82.5</v>
      </c>
      <c r="O502" s="58">
        <v>82.5</v>
      </c>
      <c r="P502" s="58">
        <v>82.5</v>
      </c>
      <c r="Q502" s="58">
        <v>82.5</v>
      </c>
      <c r="R502" s="58">
        <v>82.5</v>
      </c>
    </row>
    <row r="503" spans="1:18">
      <c r="A503" s="26">
        <f t="shared" si="12"/>
        <v>503</v>
      </c>
      <c r="B503" s="83" t="s">
        <v>1550</v>
      </c>
      <c r="C503" s="83"/>
      <c r="D503" s="83" t="s">
        <v>1390</v>
      </c>
      <c r="E503" s="83" t="s">
        <v>645</v>
      </c>
      <c r="F503" s="83" t="s">
        <v>590</v>
      </c>
      <c r="G503" s="83" t="s">
        <v>503</v>
      </c>
      <c r="H503" s="84">
        <v>2015</v>
      </c>
      <c r="I503" s="77">
        <v>19.7</v>
      </c>
      <c r="J503" s="57">
        <v>19.7</v>
      </c>
      <c r="K503" s="57">
        <v>19.7</v>
      </c>
      <c r="L503" s="57">
        <v>19.7</v>
      </c>
      <c r="M503" s="58">
        <v>19.7</v>
      </c>
      <c r="N503" s="58">
        <v>19.7</v>
      </c>
      <c r="O503" s="58">
        <v>19.7</v>
      </c>
      <c r="P503" s="58">
        <v>19.7</v>
      </c>
      <c r="Q503" s="58">
        <v>19.7</v>
      </c>
      <c r="R503" s="58">
        <v>19.7</v>
      </c>
    </row>
    <row r="504" spans="1:18">
      <c r="A504" s="26">
        <f t="shared" si="12"/>
        <v>504</v>
      </c>
      <c r="B504" s="83" t="s">
        <v>1551</v>
      </c>
      <c r="C504" s="83"/>
      <c r="D504" s="83" t="s">
        <v>1391</v>
      </c>
      <c r="E504" s="83" t="s">
        <v>645</v>
      </c>
      <c r="F504" s="83" t="s">
        <v>590</v>
      </c>
      <c r="G504" s="83" t="s">
        <v>503</v>
      </c>
      <c r="H504" s="84">
        <v>2015</v>
      </c>
      <c r="I504" s="77">
        <v>230</v>
      </c>
      <c r="J504" s="57">
        <v>230</v>
      </c>
      <c r="K504" s="57">
        <v>230</v>
      </c>
      <c r="L504" s="57">
        <v>230</v>
      </c>
      <c r="M504" s="58">
        <v>230</v>
      </c>
      <c r="N504" s="58">
        <v>230</v>
      </c>
      <c r="O504" s="58">
        <v>230</v>
      </c>
      <c r="P504" s="58">
        <v>230</v>
      </c>
      <c r="Q504" s="58">
        <v>230</v>
      </c>
      <c r="R504" s="58">
        <v>230</v>
      </c>
    </row>
    <row r="505" spans="1:18">
      <c r="A505" s="26">
        <f t="shared" si="12"/>
        <v>505</v>
      </c>
      <c r="B505" s="83" t="s">
        <v>1552</v>
      </c>
      <c r="C505" s="83"/>
      <c r="D505" s="83" t="s">
        <v>1553</v>
      </c>
      <c r="E505" s="83" t="s">
        <v>645</v>
      </c>
      <c r="F505" s="83" t="s">
        <v>590</v>
      </c>
      <c r="G505" s="83" t="s">
        <v>503</v>
      </c>
      <c r="H505" s="84">
        <v>2017</v>
      </c>
      <c r="I505" s="77">
        <v>96</v>
      </c>
      <c r="J505" s="57">
        <v>96</v>
      </c>
      <c r="K505" s="57">
        <v>96</v>
      </c>
      <c r="L505" s="57">
        <v>96</v>
      </c>
      <c r="M505" s="58">
        <v>96</v>
      </c>
      <c r="N505" s="58">
        <v>96</v>
      </c>
      <c r="O505" s="58">
        <v>96</v>
      </c>
      <c r="P505" s="58">
        <v>96</v>
      </c>
      <c r="Q505" s="58">
        <v>96</v>
      </c>
      <c r="R505" s="58">
        <v>96</v>
      </c>
    </row>
    <row r="506" spans="1:18">
      <c r="A506" s="26">
        <f t="shared" si="12"/>
        <v>506</v>
      </c>
      <c r="B506" s="83" t="s">
        <v>1554</v>
      </c>
      <c r="C506" s="83"/>
      <c r="D506" s="83" t="s">
        <v>1555</v>
      </c>
      <c r="E506" s="83" t="s">
        <v>645</v>
      </c>
      <c r="F506" s="83" t="s">
        <v>590</v>
      </c>
      <c r="G506" s="83" t="s">
        <v>503</v>
      </c>
      <c r="H506" s="84">
        <v>2017</v>
      </c>
      <c r="I506" s="77">
        <v>74</v>
      </c>
      <c r="J506" s="57">
        <v>74</v>
      </c>
      <c r="K506" s="57">
        <v>74</v>
      </c>
      <c r="L506" s="57">
        <v>74</v>
      </c>
      <c r="M506" s="58">
        <v>74</v>
      </c>
      <c r="N506" s="58">
        <v>74</v>
      </c>
      <c r="O506" s="58">
        <v>74</v>
      </c>
      <c r="P506" s="58">
        <v>74</v>
      </c>
      <c r="Q506" s="58">
        <v>74</v>
      </c>
      <c r="R506" s="58">
        <v>74</v>
      </c>
    </row>
    <row r="507" spans="1:18">
      <c r="A507" s="26">
        <f t="shared" si="12"/>
        <v>507</v>
      </c>
      <c r="B507" s="83" t="s">
        <v>1556</v>
      </c>
      <c r="C507" s="83"/>
      <c r="D507" s="83" t="s">
        <v>1557</v>
      </c>
      <c r="E507" s="83" t="s">
        <v>645</v>
      </c>
      <c r="F507" s="83" t="s">
        <v>590</v>
      </c>
      <c r="G507" s="83" t="s">
        <v>503</v>
      </c>
      <c r="H507" s="84">
        <v>2017</v>
      </c>
      <c r="I507" s="77">
        <v>30</v>
      </c>
      <c r="J507" s="57">
        <v>30</v>
      </c>
      <c r="K507" s="57">
        <v>30</v>
      </c>
      <c r="L507" s="57">
        <v>30</v>
      </c>
      <c r="M507" s="58">
        <v>30</v>
      </c>
      <c r="N507" s="58">
        <v>30</v>
      </c>
      <c r="O507" s="58">
        <v>30</v>
      </c>
      <c r="P507" s="58">
        <v>30</v>
      </c>
      <c r="Q507" s="58">
        <v>30</v>
      </c>
      <c r="R507" s="58">
        <v>30</v>
      </c>
    </row>
    <row r="508" spans="1:18">
      <c r="A508" s="26">
        <f t="shared" si="12"/>
        <v>508</v>
      </c>
      <c r="B508" s="83" t="s">
        <v>1088</v>
      </c>
      <c r="C508" s="83"/>
      <c r="D508" s="83" t="s">
        <v>1089</v>
      </c>
      <c r="E508" s="83" t="s">
        <v>989</v>
      </c>
      <c r="F508" s="83" t="s">
        <v>590</v>
      </c>
      <c r="G508" s="83" t="s">
        <v>610</v>
      </c>
      <c r="H508" s="84">
        <v>2015</v>
      </c>
      <c r="I508" s="77">
        <v>146.19999999999999</v>
      </c>
      <c r="J508" s="57">
        <v>146.19999999999999</v>
      </c>
      <c r="K508" s="57">
        <v>146.19999999999999</v>
      </c>
      <c r="L508" s="57">
        <v>146.19999999999999</v>
      </c>
      <c r="M508" s="58">
        <v>146.19999999999999</v>
      </c>
      <c r="N508" s="58">
        <v>146.19999999999999</v>
      </c>
      <c r="O508" s="58">
        <v>146.19999999999999</v>
      </c>
      <c r="P508" s="58">
        <v>146.19999999999999</v>
      </c>
      <c r="Q508" s="58">
        <v>146.19999999999999</v>
      </c>
      <c r="R508" s="58">
        <v>146.19999999999999</v>
      </c>
    </row>
    <row r="509" spans="1:18">
      <c r="A509" s="26">
        <f t="shared" si="12"/>
        <v>509</v>
      </c>
      <c r="B509" s="83" t="s">
        <v>1090</v>
      </c>
      <c r="C509" s="83"/>
      <c r="D509" s="83" t="s">
        <v>1091</v>
      </c>
      <c r="E509" s="83" t="s">
        <v>989</v>
      </c>
      <c r="F509" s="83" t="s">
        <v>590</v>
      </c>
      <c r="G509" s="83" t="s">
        <v>610</v>
      </c>
      <c r="H509" s="84">
        <v>2015</v>
      </c>
      <c r="I509" s="77">
        <v>153.6</v>
      </c>
      <c r="J509" s="57">
        <v>153.6</v>
      </c>
      <c r="K509" s="57">
        <v>153.6</v>
      </c>
      <c r="L509" s="57">
        <v>153.6</v>
      </c>
      <c r="M509" s="58">
        <v>153.6</v>
      </c>
      <c r="N509" s="58">
        <v>153.6</v>
      </c>
      <c r="O509" s="58">
        <v>153.6</v>
      </c>
      <c r="P509" s="58">
        <v>153.6</v>
      </c>
      <c r="Q509" s="58">
        <v>153.6</v>
      </c>
      <c r="R509" s="58">
        <v>153.6</v>
      </c>
    </row>
    <row r="510" spans="1:18">
      <c r="A510" s="26">
        <f t="shared" si="12"/>
        <v>510</v>
      </c>
      <c r="B510" s="83" t="s">
        <v>1034</v>
      </c>
      <c r="C510" s="83"/>
      <c r="D510" s="83" t="s">
        <v>1035</v>
      </c>
      <c r="E510" s="83" t="s">
        <v>543</v>
      </c>
      <c r="F510" s="83" t="s">
        <v>590</v>
      </c>
      <c r="G510" s="83" t="s">
        <v>501</v>
      </c>
      <c r="H510" s="84">
        <v>2015</v>
      </c>
      <c r="I510" s="77">
        <v>110</v>
      </c>
      <c r="J510" s="57">
        <v>110</v>
      </c>
      <c r="K510" s="57">
        <v>110</v>
      </c>
      <c r="L510" s="57">
        <v>110</v>
      </c>
      <c r="M510" s="58">
        <v>110</v>
      </c>
      <c r="N510" s="58">
        <v>110</v>
      </c>
      <c r="O510" s="58">
        <v>110</v>
      </c>
      <c r="P510" s="58">
        <v>110</v>
      </c>
      <c r="Q510" s="58">
        <v>110</v>
      </c>
      <c r="R510" s="58">
        <v>110</v>
      </c>
    </row>
    <row r="511" spans="1:18">
      <c r="A511" s="26">
        <f t="shared" si="12"/>
        <v>511</v>
      </c>
      <c r="B511" s="83" t="s">
        <v>1265</v>
      </c>
      <c r="C511" s="83"/>
      <c r="D511" s="83" t="s">
        <v>378</v>
      </c>
      <c r="E511" s="83" t="s">
        <v>641</v>
      </c>
      <c r="F511" s="83" t="s">
        <v>590</v>
      </c>
      <c r="G511" s="83" t="s">
        <v>504</v>
      </c>
      <c r="H511" s="84">
        <v>2001</v>
      </c>
      <c r="I511" s="77">
        <v>79.3</v>
      </c>
      <c r="J511" s="57">
        <v>79.3</v>
      </c>
      <c r="K511" s="57">
        <v>79.3</v>
      </c>
      <c r="L511" s="57">
        <v>79.3</v>
      </c>
      <c r="M511" s="58">
        <v>79.3</v>
      </c>
      <c r="N511" s="58">
        <v>79.3</v>
      </c>
      <c r="O511" s="58">
        <v>79.3</v>
      </c>
      <c r="P511" s="58">
        <v>79.3</v>
      </c>
      <c r="Q511" s="58">
        <v>79.3</v>
      </c>
      <c r="R511" s="58">
        <v>79.3</v>
      </c>
    </row>
    <row r="512" spans="1:18">
      <c r="A512" s="26">
        <f t="shared" si="12"/>
        <v>512</v>
      </c>
      <c r="B512" s="83" t="s">
        <v>1266</v>
      </c>
      <c r="C512" s="83"/>
      <c r="D512" s="83" t="s">
        <v>379</v>
      </c>
      <c r="E512" s="83" t="s">
        <v>641</v>
      </c>
      <c r="F512" s="83" t="s">
        <v>590</v>
      </c>
      <c r="G512" s="83" t="s">
        <v>504</v>
      </c>
      <c r="H512" s="84">
        <v>2001</v>
      </c>
      <c r="I512" s="77">
        <v>79.3</v>
      </c>
      <c r="J512" s="57">
        <v>79.3</v>
      </c>
      <c r="K512" s="57">
        <v>79.3</v>
      </c>
      <c r="L512" s="57">
        <v>79.3</v>
      </c>
      <c r="M512" s="58">
        <v>79.3</v>
      </c>
      <c r="N512" s="58">
        <v>79.3</v>
      </c>
      <c r="O512" s="58">
        <v>79.3</v>
      </c>
      <c r="P512" s="58">
        <v>79.3</v>
      </c>
      <c r="Q512" s="58">
        <v>79.3</v>
      </c>
      <c r="R512" s="58">
        <v>79.3</v>
      </c>
    </row>
    <row r="513" spans="1:18">
      <c r="A513" s="26">
        <f t="shared" si="12"/>
        <v>513</v>
      </c>
      <c r="B513" s="83" t="s">
        <v>1267</v>
      </c>
      <c r="C513" s="83"/>
      <c r="D513" s="83" t="s">
        <v>380</v>
      </c>
      <c r="E513" s="83" t="s">
        <v>641</v>
      </c>
      <c r="F513" s="83" t="s">
        <v>590</v>
      </c>
      <c r="G513" s="83" t="s">
        <v>504</v>
      </c>
      <c r="H513" s="84">
        <v>2001</v>
      </c>
      <c r="I513" s="77">
        <v>40.299999999999997</v>
      </c>
      <c r="J513" s="57">
        <v>40.299999999999997</v>
      </c>
      <c r="K513" s="57">
        <v>40.299999999999997</v>
      </c>
      <c r="L513" s="57">
        <v>40.299999999999997</v>
      </c>
      <c r="M513" s="58">
        <v>40.299999999999997</v>
      </c>
      <c r="N513" s="58">
        <v>40.299999999999997</v>
      </c>
      <c r="O513" s="58">
        <v>40.299999999999997</v>
      </c>
      <c r="P513" s="58">
        <v>40.299999999999997</v>
      </c>
      <c r="Q513" s="58">
        <v>40.299999999999997</v>
      </c>
      <c r="R513" s="58">
        <v>40.299999999999997</v>
      </c>
    </row>
    <row r="514" spans="1:18">
      <c r="A514" s="26">
        <f t="shared" si="12"/>
        <v>514</v>
      </c>
      <c r="B514" s="83" t="s">
        <v>1268</v>
      </c>
      <c r="C514" s="83"/>
      <c r="D514" s="83" t="s">
        <v>381</v>
      </c>
      <c r="E514" s="83" t="s">
        <v>641</v>
      </c>
      <c r="F514" s="83" t="s">
        <v>590</v>
      </c>
      <c r="G514" s="83" t="s">
        <v>504</v>
      </c>
      <c r="H514" s="84">
        <v>2001</v>
      </c>
      <c r="I514" s="77">
        <v>79.3</v>
      </c>
      <c r="J514" s="57">
        <v>79.3</v>
      </c>
      <c r="K514" s="57">
        <v>79.3</v>
      </c>
      <c r="L514" s="57">
        <v>79.3</v>
      </c>
      <c r="M514" s="58">
        <v>79.3</v>
      </c>
      <c r="N514" s="58">
        <v>79.3</v>
      </c>
      <c r="O514" s="58">
        <v>79.3</v>
      </c>
      <c r="P514" s="58">
        <v>79.3</v>
      </c>
      <c r="Q514" s="58">
        <v>79.3</v>
      </c>
      <c r="R514" s="58">
        <v>79.3</v>
      </c>
    </row>
    <row r="515" spans="1:18">
      <c r="A515" s="26">
        <f t="shared" si="12"/>
        <v>515</v>
      </c>
      <c r="B515" s="83" t="s">
        <v>570</v>
      </c>
      <c r="C515" s="83"/>
      <c r="D515" s="83" t="s">
        <v>382</v>
      </c>
      <c r="E515" s="83" t="s">
        <v>642</v>
      </c>
      <c r="F515" s="83" t="s">
        <v>590</v>
      </c>
      <c r="G515" s="83" t="s">
        <v>504</v>
      </c>
      <c r="H515" s="84">
        <v>2009</v>
      </c>
      <c r="I515" s="77">
        <v>155</v>
      </c>
      <c r="J515" s="57">
        <v>155</v>
      </c>
      <c r="K515" s="57">
        <v>155</v>
      </c>
      <c r="L515" s="57">
        <v>155</v>
      </c>
      <c r="M515" s="58">
        <v>155</v>
      </c>
      <c r="N515" s="58">
        <v>155</v>
      </c>
      <c r="O515" s="58">
        <v>155</v>
      </c>
      <c r="P515" s="58">
        <v>155</v>
      </c>
      <c r="Q515" s="58">
        <v>155</v>
      </c>
      <c r="R515" s="58">
        <v>155</v>
      </c>
    </row>
    <row r="516" spans="1:18">
      <c r="A516" s="26">
        <f t="shared" si="12"/>
        <v>516</v>
      </c>
      <c r="B516" s="83" t="s">
        <v>1269</v>
      </c>
      <c r="C516" s="83"/>
      <c r="D516" s="83" t="s">
        <v>1270</v>
      </c>
      <c r="E516" s="83" t="s">
        <v>596</v>
      </c>
      <c r="F516" s="83" t="s">
        <v>590</v>
      </c>
      <c r="G516" s="83" t="s">
        <v>501</v>
      </c>
      <c r="H516" s="84">
        <v>2015</v>
      </c>
      <c r="I516" s="77">
        <v>103.8</v>
      </c>
      <c r="J516" s="57">
        <v>103.8</v>
      </c>
      <c r="K516" s="57">
        <v>103.8</v>
      </c>
      <c r="L516" s="57">
        <v>103.8</v>
      </c>
      <c r="M516" s="58">
        <v>103.8</v>
      </c>
      <c r="N516" s="58">
        <v>103.8</v>
      </c>
      <c r="O516" s="58">
        <v>103.8</v>
      </c>
      <c r="P516" s="58">
        <v>103.8</v>
      </c>
      <c r="Q516" s="58">
        <v>103.8</v>
      </c>
      <c r="R516" s="58">
        <v>103.8</v>
      </c>
    </row>
    <row r="517" spans="1:18">
      <c r="A517" s="26">
        <f t="shared" si="12"/>
        <v>517</v>
      </c>
      <c r="B517" s="83" t="s">
        <v>1271</v>
      </c>
      <c r="C517" s="83"/>
      <c r="D517" s="83" t="s">
        <v>1272</v>
      </c>
      <c r="E517" s="83" t="s">
        <v>596</v>
      </c>
      <c r="F517" s="83" t="s">
        <v>590</v>
      </c>
      <c r="G517" s="83" t="s">
        <v>501</v>
      </c>
      <c r="H517" s="84">
        <v>2015</v>
      </c>
      <c r="I517" s="77">
        <v>106.3</v>
      </c>
      <c r="J517" s="57">
        <v>106.3</v>
      </c>
      <c r="K517" s="57">
        <v>106.3</v>
      </c>
      <c r="L517" s="57">
        <v>106.3</v>
      </c>
      <c r="M517" s="58">
        <v>106.3</v>
      </c>
      <c r="N517" s="58">
        <v>106.3</v>
      </c>
      <c r="O517" s="58">
        <v>106.3</v>
      </c>
      <c r="P517" s="58">
        <v>106.3</v>
      </c>
      <c r="Q517" s="58">
        <v>106.3</v>
      </c>
      <c r="R517" s="58">
        <v>106.3</v>
      </c>
    </row>
    <row r="518" spans="1:18">
      <c r="A518" s="26">
        <f t="shared" ref="A518:A581" si="13">A517+1</f>
        <v>518</v>
      </c>
      <c r="B518" s="83" t="s">
        <v>964</v>
      </c>
      <c r="C518" s="83"/>
      <c r="D518" s="83" t="s">
        <v>386</v>
      </c>
      <c r="E518" s="83" t="s">
        <v>637</v>
      </c>
      <c r="F518" s="83" t="s">
        <v>590</v>
      </c>
      <c r="G518" s="83" t="s">
        <v>504</v>
      </c>
      <c r="H518" s="84">
        <v>2006</v>
      </c>
      <c r="I518" s="77">
        <v>200</v>
      </c>
      <c r="J518" s="57">
        <v>200</v>
      </c>
      <c r="K518" s="57">
        <v>200</v>
      </c>
      <c r="L518" s="57">
        <v>200</v>
      </c>
      <c r="M518" s="58">
        <v>200</v>
      </c>
      <c r="N518" s="58">
        <v>200</v>
      </c>
      <c r="O518" s="58">
        <v>200</v>
      </c>
      <c r="P518" s="58">
        <v>200</v>
      </c>
      <c r="Q518" s="58">
        <v>200</v>
      </c>
      <c r="R518" s="58">
        <v>200</v>
      </c>
    </row>
    <row r="519" spans="1:18">
      <c r="A519" s="26">
        <f t="shared" si="13"/>
        <v>519</v>
      </c>
      <c r="B519" s="83" t="s">
        <v>965</v>
      </c>
      <c r="C519" s="83"/>
      <c r="D519" s="83" t="s">
        <v>395</v>
      </c>
      <c r="E519" s="83" t="s">
        <v>637</v>
      </c>
      <c r="F519" s="83" t="s">
        <v>590</v>
      </c>
      <c r="G519" s="83" t="s">
        <v>504</v>
      </c>
      <c r="H519" s="84">
        <v>2007</v>
      </c>
      <c r="I519" s="77">
        <v>100</v>
      </c>
      <c r="J519" s="57">
        <v>100</v>
      </c>
      <c r="K519" s="57">
        <v>100</v>
      </c>
      <c r="L519" s="57">
        <v>100</v>
      </c>
      <c r="M519" s="58">
        <v>100</v>
      </c>
      <c r="N519" s="58">
        <v>100</v>
      </c>
      <c r="O519" s="58">
        <v>100</v>
      </c>
      <c r="P519" s="58">
        <v>100</v>
      </c>
      <c r="Q519" s="58">
        <v>100</v>
      </c>
      <c r="R519" s="58">
        <v>100</v>
      </c>
    </row>
    <row r="520" spans="1:18">
      <c r="A520" s="26">
        <f t="shared" si="13"/>
        <v>520</v>
      </c>
      <c r="B520" s="83" t="s">
        <v>966</v>
      </c>
      <c r="C520" s="83"/>
      <c r="D520" s="83" t="s">
        <v>396</v>
      </c>
      <c r="E520" s="83" t="s">
        <v>637</v>
      </c>
      <c r="F520" s="83" t="s">
        <v>590</v>
      </c>
      <c r="G520" s="83" t="s">
        <v>504</v>
      </c>
      <c r="H520" s="84">
        <v>2007</v>
      </c>
      <c r="I520" s="77">
        <v>100</v>
      </c>
      <c r="J520" s="57">
        <v>100</v>
      </c>
      <c r="K520" s="57">
        <v>100</v>
      </c>
      <c r="L520" s="57">
        <v>100</v>
      </c>
      <c r="M520" s="58">
        <v>100</v>
      </c>
      <c r="N520" s="58">
        <v>100</v>
      </c>
      <c r="O520" s="58">
        <v>100</v>
      </c>
      <c r="P520" s="58">
        <v>100</v>
      </c>
      <c r="Q520" s="58">
        <v>100</v>
      </c>
      <c r="R520" s="58">
        <v>100</v>
      </c>
    </row>
    <row r="521" spans="1:18">
      <c r="A521" s="26">
        <f t="shared" si="13"/>
        <v>521</v>
      </c>
      <c r="B521" s="83" t="s">
        <v>1273</v>
      </c>
      <c r="C521" s="83"/>
      <c r="D521" s="83" t="s">
        <v>1274</v>
      </c>
      <c r="E521" s="83" t="s">
        <v>617</v>
      </c>
      <c r="F521" s="83" t="s">
        <v>590</v>
      </c>
      <c r="G521" s="83" t="s">
        <v>610</v>
      </c>
      <c r="H521" s="84">
        <v>2015</v>
      </c>
      <c r="I521" s="77">
        <v>100</v>
      </c>
      <c r="J521" s="57">
        <v>100</v>
      </c>
      <c r="K521" s="57">
        <v>100</v>
      </c>
      <c r="L521" s="57">
        <v>100</v>
      </c>
      <c r="M521" s="58">
        <v>100</v>
      </c>
      <c r="N521" s="58">
        <v>100</v>
      </c>
      <c r="O521" s="58">
        <v>100</v>
      </c>
      <c r="P521" s="58">
        <v>100</v>
      </c>
      <c r="Q521" s="58">
        <v>100</v>
      </c>
      <c r="R521" s="58">
        <v>100</v>
      </c>
    </row>
    <row r="522" spans="1:18">
      <c r="A522" s="26">
        <f t="shared" si="13"/>
        <v>522</v>
      </c>
      <c r="B522" s="83" t="s">
        <v>1275</v>
      </c>
      <c r="C522" s="83"/>
      <c r="D522" s="83" t="s">
        <v>1276</v>
      </c>
      <c r="E522" s="83" t="s">
        <v>617</v>
      </c>
      <c r="F522" s="83" t="s">
        <v>590</v>
      </c>
      <c r="G522" s="83" t="s">
        <v>610</v>
      </c>
      <c r="H522" s="84">
        <v>2015</v>
      </c>
      <c r="I522" s="77">
        <v>100</v>
      </c>
      <c r="J522" s="57">
        <v>100</v>
      </c>
      <c r="K522" s="57">
        <v>100</v>
      </c>
      <c r="L522" s="57">
        <v>100</v>
      </c>
      <c r="M522" s="58">
        <v>100</v>
      </c>
      <c r="N522" s="58">
        <v>100</v>
      </c>
      <c r="O522" s="58">
        <v>100</v>
      </c>
      <c r="P522" s="58">
        <v>100</v>
      </c>
      <c r="Q522" s="58">
        <v>100</v>
      </c>
      <c r="R522" s="58">
        <v>100</v>
      </c>
    </row>
    <row r="523" spans="1:18">
      <c r="A523" s="26">
        <f t="shared" si="13"/>
        <v>523</v>
      </c>
      <c r="B523" s="83" t="s">
        <v>571</v>
      </c>
      <c r="C523" s="83"/>
      <c r="D523" s="83" t="s">
        <v>383</v>
      </c>
      <c r="E523" s="83" t="s">
        <v>634</v>
      </c>
      <c r="F523" s="83" t="s">
        <v>590</v>
      </c>
      <c r="G523" s="83" t="s">
        <v>504</v>
      </c>
      <c r="H523" s="84">
        <v>2010</v>
      </c>
      <c r="I523" s="77">
        <v>49.5</v>
      </c>
      <c r="J523" s="57">
        <v>49.5</v>
      </c>
      <c r="K523" s="57">
        <v>49.5</v>
      </c>
      <c r="L523" s="57">
        <v>49.5</v>
      </c>
      <c r="M523" s="58">
        <v>49.5</v>
      </c>
      <c r="N523" s="58">
        <v>49.5</v>
      </c>
      <c r="O523" s="58">
        <v>49.5</v>
      </c>
      <c r="P523" s="58">
        <v>49.5</v>
      </c>
      <c r="Q523" s="58">
        <v>49.5</v>
      </c>
      <c r="R523" s="58">
        <v>49.5</v>
      </c>
    </row>
    <row r="524" spans="1:18">
      <c r="A524" s="26">
        <f t="shared" si="13"/>
        <v>524</v>
      </c>
      <c r="B524" s="83" t="s">
        <v>572</v>
      </c>
      <c r="C524" s="83"/>
      <c r="D524" s="83" t="s">
        <v>384</v>
      </c>
      <c r="E524" s="83" t="s">
        <v>634</v>
      </c>
      <c r="F524" s="83" t="s">
        <v>590</v>
      </c>
      <c r="G524" s="83" t="s">
        <v>504</v>
      </c>
      <c r="H524" s="84">
        <v>2010</v>
      </c>
      <c r="I524" s="77">
        <v>51</v>
      </c>
      <c r="J524" s="57">
        <v>51</v>
      </c>
      <c r="K524" s="57">
        <v>51</v>
      </c>
      <c r="L524" s="57">
        <v>51</v>
      </c>
      <c r="M524" s="58">
        <v>51</v>
      </c>
      <c r="N524" s="58">
        <v>51</v>
      </c>
      <c r="O524" s="58">
        <v>51</v>
      </c>
      <c r="P524" s="58">
        <v>51</v>
      </c>
      <c r="Q524" s="58">
        <v>51</v>
      </c>
      <c r="R524" s="58">
        <v>51</v>
      </c>
    </row>
    <row r="525" spans="1:18">
      <c r="A525" s="26">
        <f t="shared" si="13"/>
        <v>525</v>
      </c>
      <c r="B525" s="83" t="s">
        <v>573</v>
      </c>
      <c r="C525" s="83"/>
      <c r="D525" s="83" t="s">
        <v>450</v>
      </c>
      <c r="E525" s="83" t="s">
        <v>634</v>
      </c>
      <c r="F525" s="83" t="s">
        <v>590</v>
      </c>
      <c r="G525" s="83" t="s">
        <v>504</v>
      </c>
      <c r="H525" s="84">
        <v>2011</v>
      </c>
      <c r="I525" s="77">
        <v>25.5</v>
      </c>
      <c r="J525" s="57">
        <v>25.5</v>
      </c>
      <c r="K525" s="57">
        <v>25.5</v>
      </c>
      <c r="L525" s="57">
        <v>25.5</v>
      </c>
      <c r="M525" s="58">
        <v>25.5</v>
      </c>
      <c r="N525" s="58">
        <v>25.5</v>
      </c>
      <c r="O525" s="58">
        <v>25.5</v>
      </c>
      <c r="P525" s="58">
        <v>25.5</v>
      </c>
      <c r="Q525" s="58">
        <v>25.5</v>
      </c>
      <c r="R525" s="58">
        <v>25.5</v>
      </c>
    </row>
    <row r="526" spans="1:18">
      <c r="A526" s="26">
        <f t="shared" si="13"/>
        <v>526</v>
      </c>
      <c r="B526" s="83" t="s">
        <v>574</v>
      </c>
      <c r="C526" s="83"/>
      <c r="D526" s="83" t="s">
        <v>451</v>
      </c>
      <c r="E526" s="83" t="s">
        <v>634</v>
      </c>
      <c r="F526" s="83" t="s">
        <v>590</v>
      </c>
      <c r="G526" s="83" t="s">
        <v>504</v>
      </c>
      <c r="H526" s="84">
        <v>2011</v>
      </c>
      <c r="I526" s="77">
        <v>24</v>
      </c>
      <c r="J526" s="57">
        <v>24</v>
      </c>
      <c r="K526" s="57">
        <v>24</v>
      </c>
      <c r="L526" s="57">
        <v>24</v>
      </c>
      <c r="M526" s="58">
        <v>24</v>
      </c>
      <c r="N526" s="58">
        <v>24</v>
      </c>
      <c r="O526" s="58">
        <v>24</v>
      </c>
      <c r="P526" s="58">
        <v>24</v>
      </c>
      <c r="Q526" s="58">
        <v>24</v>
      </c>
      <c r="R526" s="58">
        <v>24</v>
      </c>
    </row>
    <row r="527" spans="1:18">
      <c r="A527" s="26">
        <f t="shared" si="13"/>
        <v>527</v>
      </c>
      <c r="B527" s="83" t="s">
        <v>1392</v>
      </c>
      <c r="C527" s="83"/>
      <c r="D527" s="83" t="s">
        <v>1393</v>
      </c>
      <c r="E527" s="83" t="s">
        <v>605</v>
      </c>
      <c r="F527" s="83" t="s">
        <v>590</v>
      </c>
      <c r="G527" s="83" t="s">
        <v>503</v>
      </c>
      <c r="H527" s="84">
        <v>2015</v>
      </c>
      <c r="I527" s="77">
        <v>200</v>
      </c>
      <c r="J527" s="57">
        <v>200</v>
      </c>
      <c r="K527" s="57">
        <v>200</v>
      </c>
      <c r="L527" s="57">
        <v>200</v>
      </c>
      <c r="M527" s="58">
        <v>200</v>
      </c>
      <c r="N527" s="58">
        <v>200</v>
      </c>
      <c r="O527" s="58">
        <v>200</v>
      </c>
      <c r="P527" s="58">
        <v>200</v>
      </c>
      <c r="Q527" s="58">
        <v>200</v>
      </c>
      <c r="R527" s="58">
        <v>200</v>
      </c>
    </row>
    <row r="528" spans="1:18">
      <c r="A528" s="26">
        <f t="shared" si="13"/>
        <v>528</v>
      </c>
      <c r="B528" s="83" t="s">
        <v>1109</v>
      </c>
      <c r="C528" s="83"/>
      <c r="D528" s="83" t="s">
        <v>1519</v>
      </c>
      <c r="E528" s="83" t="s">
        <v>605</v>
      </c>
      <c r="F528" s="83" t="s">
        <v>590</v>
      </c>
      <c r="G528" s="83" t="s">
        <v>503</v>
      </c>
      <c r="H528" s="84">
        <v>2016</v>
      </c>
      <c r="I528" s="77">
        <v>200</v>
      </c>
      <c r="J528" s="57">
        <v>200</v>
      </c>
      <c r="K528" s="57">
        <v>200</v>
      </c>
      <c r="L528" s="57">
        <v>200</v>
      </c>
      <c r="M528" s="58">
        <v>200</v>
      </c>
      <c r="N528" s="58">
        <v>200</v>
      </c>
      <c r="O528" s="58">
        <v>200</v>
      </c>
      <c r="P528" s="58">
        <v>200</v>
      </c>
      <c r="Q528" s="58">
        <v>200</v>
      </c>
      <c r="R528" s="58">
        <v>200</v>
      </c>
    </row>
    <row r="529" spans="1:18">
      <c r="A529" s="26">
        <f t="shared" si="13"/>
        <v>529</v>
      </c>
      <c r="B529" s="83" t="s">
        <v>1451</v>
      </c>
      <c r="C529" s="83"/>
      <c r="D529" s="83" t="s">
        <v>1452</v>
      </c>
      <c r="E529" s="83" t="s">
        <v>605</v>
      </c>
      <c r="F529" s="83" t="s">
        <v>590</v>
      </c>
      <c r="G529" s="83" t="s">
        <v>503</v>
      </c>
      <c r="H529" s="84">
        <v>2016</v>
      </c>
      <c r="I529" s="77">
        <v>110</v>
      </c>
      <c r="J529" s="57">
        <v>110</v>
      </c>
      <c r="K529" s="57">
        <v>110</v>
      </c>
      <c r="L529" s="57">
        <v>110</v>
      </c>
      <c r="M529" s="58">
        <v>110</v>
      </c>
      <c r="N529" s="58">
        <v>110</v>
      </c>
      <c r="O529" s="58">
        <v>110</v>
      </c>
      <c r="P529" s="58">
        <v>110</v>
      </c>
      <c r="Q529" s="58">
        <v>110</v>
      </c>
      <c r="R529" s="58">
        <v>110</v>
      </c>
    </row>
    <row r="530" spans="1:18">
      <c r="A530" s="26">
        <f t="shared" si="13"/>
        <v>530</v>
      </c>
      <c r="B530" s="83" t="s">
        <v>1558</v>
      </c>
      <c r="C530" s="83"/>
      <c r="D530" s="83" t="s">
        <v>1559</v>
      </c>
      <c r="E530" s="83" t="s">
        <v>601</v>
      </c>
      <c r="F530" s="83" t="s">
        <v>590</v>
      </c>
      <c r="G530" s="83" t="s">
        <v>610</v>
      </c>
      <c r="H530" s="84">
        <v>2017</v>
      </c>
      <c r="I530" s="77">
        <v>115.2</v>
      </c>
      <c r="J530" s="57">
        <v>115.2</v>
      </c>
      <c r="K530" s="57">
        <v>115.2</v>
      </c>
      <c r="L530" s="57">
        <v>115.2</v>
      </c>
      <c r="M530" s="58">
        <v>115.2</v>
      </c>
      <c r="N530" s="58">
        <v>115.2</v>
      </c>
      <c r="O530" s="58">
        <v>115.2</v>
      </c>
      <c r="P530" s="58">
        <v>115.2</v>
      </c>
      <c r="Q530" s="58">
        <v>115.2</v>
      </c>
      <c r="R530" s="58">
        <v>115.2</v>
      </c>
    </row>
    <row r="531" spans="1:18">
      <c r="A531" s="26">
        <f t="shared" si="13"/>
        <v>531</v>
      </c>
      <c r="B531" s="83" t="s">
        <v>1560</v>
      </c>
      <c r="C531" s="83"/>
      <c r="D531" s="83" t="s">
        <v>1561</v>
      </c>
      <c r="E531" s="83" t="s">
        <v>601</v>
      </c>
      <c r="F531" s="83" t="s">
        <v>590</v>
      </c>
      <c r="G531" s="83" t="s">
        <v>610</v>
      </c>
      <c r="H531" s="84">
        <v>2017</v>
      </c>
      <c r="I531" s="77">
        <v>115.2</v>
      </c>
      <c r="J531" s="57">
        <v>115.2</v>
      </c>
      <c r="K531" s="57">
        <v>115.2</v>
      </c>
      <c r="L531" s="57">
        <v>115.2</v>
      </c>
      <c r="M531" s="58">
        <v>115.2</v>
      </c>
      <c r="N531" s="58">
        <v>115.2</v>
      </c>
      <c r="O531" s="58">
        <v>115.2</v>
      </c>
      <c r="P531" s="58">
        <v>115.2</v>
      </c>
      <c r="Q531" s="58">
        <v>115.2</v>
      </c>
      <c r="R531" s="58">
        <v>115.2</v>
      </c>
    </row>
    <row r="532" spans="1:18">
      <c r="A532" s="26">
        <f t="shared" si="13"/>
        <v>532</v>
      </c>
      <c r="B532" s="83" t="s">
        <v>1092</v>
      </c>
      <c r="C532" s="83"/>
      <c r="D532" s="83" t="s">
        <v>1093</v>
      </c>
      <c r="E532" s="83" t="s">
        <v>1041</v>
      </c>
      <c r="F532" s="83" t="s">
        <v>590</v>
      </c>
      <c r="G532" s="83" t="s">
        <v>504</v>
      </c>
      <c r="H532" s="84">
        <v>2015</v>
      </c>
      <c r="I532" s="77">
        <v>105.6</v>
      </c>
      <c r="J532" s="57">
        <v>105.6</v>
      </c>
      <c r="K532" s="57">
        <v>105.6</v>
      </c>
      <c r="L532" s="57">
        <v>105.6</v>
      </c>
      <c r="M532" s="58">
        <v>105.6</v>
      </c>
      <c r="N532" s="58">
        <v>105.6</v>
      </c>
      <c r="O532" s="58">
        <v>105.6</v>
      </c>
      <c r="P532" s="58">
        <v>105.6</v>
      </c>
      <c r="Q532" s="58">
        <v>105.6</v>
      </c>
      <c r="R532" s="58">
        <v>105.6</v>
      </c>
    </row>
    <row r="533" spans="1:18">
      <c r="A533" s="26">
        <f t="shared" si="13"/>
        <v>533</v>
      </c>
      <c r="B533" s="83" t="s">
        <v>1094</v>
      </c>
      <c r="C533" s="83"/>
      <c r="D533" s="83" t="s">
        <v>1095</v>
      </c>
      <c r="E533" s="83" t="s">
        <v>1041</v>
      </c>
      <c r="F533" s="83" t="s">
        <v>590</v>
      </c>
      <c r="G533" s="83" t="s">
        <v>504</v>
      </c>
      <c r="H533" s="84">
        <v>2015</v>
      </c>
      <c r="I533" s="77">
        <v>105.6</v>
      </c>
      <c r="J533" s="57">
        <v>105.6</v>
      </c>
      <c r="K533" s="57">
        <v>105.6</v>
      </c>
      <c r="L533" s="57">
        <v>105.6</v>
      </c>
      <c r="M533" s="58">
        <v>105.6</v>
      </c>
      <c r="N533" s="58">
        <v>105.6</v>
      </c>
      <c r="O533" s="58">
        <v>105.6</v>
      </c>
      <c r="P533" s="58">
        <v>105.6</v>
      </c>
      <c r="Q533" s="58">
        <v>105.6</v>
      </c>
      <c r="R533" s="58">
        <v>105.6</v>
      </c>
    </row>
    <row r="534" spans="1:18">
      <c r="A534" s="26">
        <f t="shared" si="13"/>
        <v>534</v>
      </c>
      <c r="B534" s="83" t="s">
        <v>1096</v>
      </c>
      <c r="C534" s="83"/>
      <c r="D534" s="83" t="s">
        <v>1097</v>
      </c>
      <c r="E534" s="83" t="s">
        <v>594</v>
      </c>
      <c r="F534" s="83" t="s">
        <v>590</v>
      </c>
      <c r="G534" s="83" t="s">
        <v>610</v>
      </c>
      <c r="H534" s="84">
        <v>2014</v>
      </c>
      <c r="I534" s="77">
        <v>144.30000000000001</v>
      </c>
      <c r="J534" s="57">
        <v>144.30000000000001</v>
      </c>
      <c r="K534" s="57">
        <v>144.30000000000001</v>
      </c>
      <c r="L534" s="57">
        <v>144.30000000000001</v>
      </c>
      <c r="M534" s="58">
        <v>144.30000000000001</v>
      </c>
      <c r="N534" s="58">
        <v>144.30000000000001</v>
      </c>
      <c r="O534" s="58">
        <v>144.30000000000001</v>
      </c>
      <c r="P534" s="58">
        <v>144.30000000000001</v>
      </c>
      <c r="Q534" s="58">
        <v>144.30000000000001</v>
      </c>
      <c r="R534" s="58">
        <v>144.30000000000001</v>
      </c>
    </row>
    <row r="535" spans="1:18">
      <c r="A535" s="26">
        <f t="shared" si="13"/>
        <v>535</v>
      </c>
      <c r="B535" s="83" t="s">
        <v>1098</v>
      </c>
      <c r="C535" s="83"/>
      <c r="D535" s="83" t="s">
        <v>1099</v>
      </c>
      <c r="E535" s="83" t="s">
        <v>594</v>
      </c>
      <c r="F535" s="83" t="s">
        <v>590</v>
      </c>
      <c r="G535" s="83" t="s">
        <v>610</v>
      </c>
      <c r="H535" s="84">
        <v>2014</v>
      </c>
      <c r="I535" s="77">
        <v>144.30000000000001</v>
      </c>
      <c r="J535" s="57">
        <v>144.30000000000001</v>
      </c>
      <c r="K535" s="57">
        <v>144.30000000000001</v>
      </c>
      <c r="L535" s="57">
        <v>144.30000000000001</v>
      </c>
      <c r="M535" s="58">
        <v>144.30000000000001</v>
      </c>
      <c r="N535" s="58">
        <v>144.30000000000001</v>
      </c>
      <c r="O535" s="58">
        <v>144.30000000000001</v>
      </c>
      <c r="P535" s="58">
        <v>144.30000000000001</v>
      </c>
      <c r="Q535" s="58">
        <v>144.30000000000001</v>
      </c>
      <c r="R535" s="58">
        <v>144.30000000000001</v>
      </c>
    </row>
    <row r="536" spans="1:18">
      <c r="A536" s="26">
        <f t="shared" si="13"/>
        <v>536</v>
      </c>
      <c r="B536" s="83" t="s">
        <v>1277</v>
      </c>
      <c r="C536" s="83"/>
      <c r="D536" s="83" t="s">
        <v>385</v>
      </c>
      <c r="E536" s="83" t="s">
        <v>635</v>
      </c>
      <c r="F536" s="83" t="s">
        <v>590</v>
      </c>
      <c r="G536" s="83" t="s">
        <v>610</v>
      </c>
      <c r="H536" s="84">
        <v>2008</v>
      </c>
      <c r="I536" s="77">
        <v>150</v>
      </c>
      <c r="J536" s="57">
        <v>150</v>
      </c>
      <c r="K536" s="57">
        <v>150</v>
      </c>
      <c r="L536" s="57">
        <v>150</v>
      </c>
      <c r="M536" s="58">
        <v>150</v>
      </c>
      <c r="N536" s="58">
        <v>150</v>
      </c>
      <c r="O536" s="58">
        <v>150</v>
      </c>
      <c r="P536" s="58">
        <v>150</v>
      </c>
      <c r="Q536" s="58">
        <v>150</v>
      </c>
      <c r="R536" s="58">
        <v>150</v>
      </c>
    </row>
    <row r="537" spans="1:18">
      <c r="A537" s="26">
        <f t="shared" si="13"/>
        <v>537</v>
      </c>
      <c r="B537" s="83" t="s">
        <v>1661</v>
      </c>
      <c r="C537" s="83"/>
      <c r="D537" s="83" t="s">
        <v>1662</v>
      </c>
      <c r="E537" s="83" t="s">
        <v>619</v>
      </c>
      <c r="F537" s="83" t="s">
        <v>590</v>
      </c>
      <c r="G537" s="83" t="s">
        <v>504</v>
      </c>
      <c r="H537" s="84">
        <v>2018</v>
      </c>
      <c r="I537" s="77">
        <v>196.6</v>
      </c>
      <c r="J537" s="57">
        <v>196.6</v>
      </c>
      <c r="K537" s="57">
        <v>196.6</v>
      </c>
      <c r="L537" s="57">
        <v>196.6</v>
      </c>
      <c r="M537" s="58">
        <v>196.6</v>
      </c>
      <c r="N537" s="58">
        <v>196.6</v>
      </c>
      <c r="O537" s="58">
        <v>196.6</v>
      </c>
      <c r="P537" s="58">
        <v>196.6</v>
      </c>
      <c r="Q537" s="58">
        <v>196.6</v>
      </c>
      <c r="R537" s="58">
        <v>196.6</v>
      </c>
    </row>
    <row r="538" spans="1:18">
      <c r="A538" s="26">
        <f t="shared" si="13"/>
        <v>538</v>
      </c>
      <c r="B538" s="83" t="s">
        <v>1278</v>
      </c>
      <c r="C538" s="83"/>
      <c r="D538" s="83" t="s">
        <v>387</v>
      </c>
      <c r="E538" s="83" t="s">
        <v>1050</v>
      </c>
      <c r="F538" s="83" t="s">
        <v>590</v>
      </c>
      <c r="G538" s="83" t="s">
        <v>504</v>
      </c>
      <c r="H538" s="84">
        <v>2009</v>
      </c>
      <c r="I538" s="77">
        <v>92.6</v>
      </c>
      <c r="J538" s="57">
        <v>92.6</v>
      </c>
      <c r="K538" s="57">
        <v>92.6</v>
      </c>
      <c r="L538" s="57">
        <v>92.6</v>
      </c>
      <c r="M538" s="58">
        <v>92.6</v>
      </c>
      <c r="N538" s="58">
        <v>92.6</v>
      </c>
      <c r="O538" s="58">
        <v>92.6</v>
      </c>
      <c r="P538" s="58">
        <v>92.6</v>
      </c>
      <c r="Q538" s="58">
        <v>92.6</v>
      </c>
      <c r="R538" s="58">
        <v>92.6</v>
      </c>
    </row>
    <row r="539" spans="1:18">
      <c r="A539" s="26">
        <f t="shared" si="13"/>
        <v>539</v>
      </c>
      <c r="B539" s="83" t="s">
        <v>1279</v>
      </c>
      <c r="C539" s="83"/>
      <c r="D539" s="83" t="s">
        <v>591</v>
      </c>
      <c r="E539" s="83" t="s">
        <v>1050</v>
      </c>
      <c r="F539" s="83" t="s">
        <v>590</v>
      </c>
      <c r="G539" s="83" t="s">
        <v>504</v>
      </c>
      <c r="H539" s="84">
        <v>2009</v>
      </c>
      <c r="I539" s="77">
        <v>60</v>
      </c>
      <c r="J539" s="57">
        <v>60</v>
      </c>
      <c r="K539" s="57">
        <v>60</v>
      </c>
      <c r="L539" s="57">
        <v>60</v>
      </c>
      <c r="M539" s="58">
        <v>60</v>
      </c>
      <c r="N539" s="58">
        <v>60</v>
      </c>
      <c r="O539" s="58">
        <v>60</v>
      </c>
      <c r="P539" s="58">
        <v>60</v>
      </c>
      <c r="Q539" s="58">
        <v>60</v>
      </c>
      <c r="R539" s="58">
        <v>60</v>
      </c>
    </row>
    <row r="540" spans="1:18">
      <c r="A540" s="26">
        <f t="shared" si="13"/>
        <v>540</v>
      </c>
      <c r="B540" s="83" t="s">
        <v>1280</v>
      </c>
      <c r="C540" s="83"/>
      <c r="D540" s="83" t="s">
        <v>388</v>
      </c>
      <c r="E540" s="83" t="s">
        <v>636</v>
      </c>
      <c r="F540" s="83" t="s">
        <v>590</v>
      </c>
      <c r="G540" s="83" t="s">
        <v>504</v>
      </c>
      <c r="H540" s="84">
        <v>2008</v>
      </c>
      <c r="I540" s="77">
        <v>58.8</v>
      </c>
      <c r="J540" s="57">
        <v>58.8</v>
      </c>
      <c r="K540" s="57">
        <v>58.8</v>
      </c>
      <c r="L540" s="57">
        <v>58.8</v>
      </c>
      <c r="M540" s="58">
        <v>58.8</v>
      </c>
      <c r="N540" s="58">
        <v>58.8</v>
      </c>
      <c r="O540" s="58">
        <v>58.8</v>
      </c>
      <c r="P540" s="58">
        <v>58.8</v>
      </c>
      <c r="Q540" s="58">
        <v>58.8</v>
      </c>
      <c r="R540" s="58">
        <v>58.8</v>
      </c>
    </row>
    <row r="541" spans="1:18">
      <c r="A541" s="26">
        <f t="shared" si="13"/>
        <v>541</v>
      </c>
      <c r="B541" s="83" t="s">
        <v>1587</v>
      </c>
      <c r="C541" s="83"/>
      <c r="D541" s="83" t="s">
        <v>1585</v>
      </c>
      <c r="E541" s="83" t="s">
        <v>1647</v>
      </c>
      <c r="F541" s="83" t="s">
        <v>590</v>
      </c>
      <c r="G541" s="83" t="s">
        <v>610</v>
      </c>
      <c r="H541" s="84">
        <v>2017</v>
      </c>
      <c r="I541" s="77">
        <v>151.19999999999999</v>
      </c>
      <c r="J541" s="57">
        <v>151.19999999999999</v>
      </c>
      <c r="K541" s="57">
        <v>151.19999999999999</v>
      </c>
      <c r="L541" s="57">
        <v>151.19999999999999</v>
      </c>
      <c r="M541" s="58">
        <v>151.19999999999999</v>
      </c>
      <c r="N541" s="58">
        <v>151.19999999999999</v>
      </c>
      <c r="O541" s="58">
        <v>151.19999999999999</v>
      </c>
      <c r="P541" s="58">
        <v>151.19999999999999</v>
      </c>
      <c r="Q541" s="58">
        <v>151.19999999999999</v>
      </c>
      <c r="R541" s="58">
        <v>151.19999999999999</v>
      </c>
    </row>
    <row r="542" spans="1:18">
      <c r="A542" s="26">
        <f t="shared" si="13"/>
        <v>542</v>
      </c>
      <c r="B542" s="83" t="s">
        <v>782</v>
      </c>
      <c r="C542" s="83"/>
      <c r="D542" s="83" t="s">
        <v>783</v>
      </c>
      <c r="E542" s="83" t="s">
        <v>612</v>
      </c>
      <c r="F542" s="83" t="s">
        <v>590</v>
      </c>
      <c r="G542" s="83" t="s">
        <v>610</v>
      </c>
      <c r="H542" s="84">
        <v>2014</v>
      </c>
      <c r="I542" s="77">
        <v>109.2</v>
      </c>
      <c r="J542" s="57">
        <v>109.2</v>
      </c>
      <c r="K542" s="57">
        <v>109.2</v>
      </c>
      <c r="L542" s="57">
        <v>109.2</v>
      </c>
      <c r="M542" s="58">
        <v>109.2</v>
      </c>
      <c r="N542" s="58">
        <v>109.2</v>
      </c>
      <c r="O542" s="58">
        <v>109.2</v>
      </c>
      <c r="P542" s="58">
        <v>109.2</v>
      </c>
      <c r="Q542" s="58">
        <v>109.2</v>
      </c>
      <c r="R542" s="58">
        <v>109.2</v>
      </c>
    </row>
    <row r="543" spans="1:18">
      <c r="A543" s="26">
        <f t="shared" si="13"/>
        <v>543</v>
      </c>
      <c r="B543" s="83" t="s">
        <v>784</v>
      </c>
      <c r="C543" s="83"/>
      <c r="D543" s="83" t="s">
        <v>785</v>
      </c>
      <c r="E543" s="83" t="s">
        <v>612</v>
      </c>
      <c r="F543" s="83" t="s">
        <v>590</v>
      </c>
      <c r="G543" s="83" t="s">
        <v>610</v>
      </c>
      <c r="H543" s="84">
        <v>2014</v>
      </c>
      <c r="I543" s="77">
        <v>109.2</v>
      </c>
      <c r="J543" s="57">
        <v>109.2</v>
      </c>
      <c r="K543" s="57">
        <v>109.2</v>
      </c>
      <c r="L543" s="57">
        <v>109.2</v>
      </c>
      <c r="M543" s="58">
        <v>109.2</v>
      </c>
      <c r="N543" s="58">
        <v>109.2</v>
      </c>
      <c r="O543" s="58">
        <v>109.2</v>
      </c>
      <c r="P543" s="58">
        <v>109.2</v>
      </c>
      <c r="Q543" s="58">
        <v>109.2</v>
      </c>
      <c r="R543" s="58">
        <v>109.2</v>
      </c>
    </row>
    <row r="544" spans="1:18">
      <c r="A544" s="26">
        <f t="shared" si="13"/>
        <v>544</v>
      </c>
      <c r="B544" s="83" t="s">
        <v>795</v>
      </c>
      <c r="C544" s="83"/>
      <c r="D544" s="83" t="s">
        <v>796</v>
      </c>
      <c r="E544" s="83" t="s">
        <v>612</v>
      </c>
      <c r="F544" s="83" t="s">
        <v>590</v>
      </c>
      <c r="G544" s="83" t="s">
        <v>610</v>
      </c>
      <c r="H544" s="84">
        <v>2014</v>
      </c>
      <c r="I544" s="77">
        <v>94.2</v>
      </c>
      <c r="J544" s="57">
        <v>94.2</v>
      </c>
      <c r="K544" s="57">
        <v>94.2</v>
      </c>
      <c r="L544" s="57">
        <v>94.2</v>
      </c>
      <c r="M544" s="58">
        <v>94.2</v>
      </c>
      <c r="N544" s="58">
        <v>94.2</v>
      </c>
      <c r="O544" s="58">
        <v>94.2</v>
      </c>
      <c r="P544" s="58">
        <v>94.2</v>
      </c>
      <c r="Q544" s="58">
        <v>94.2</v>
      </c>
      <c r="R544" s="58">
        <v>94.2</v>
      </c>
    </row>
    <row r="545" spans="1:18">
      <c r="A545" s="26">
        <f t="shared" si="13"/>
        <v>545</v>
      </c>
      <c r="B545" s="83" t="s">
        <v>797</v>
      </c>
      <c r="C545" s="83"/>
      <c r="D545" s="83" t="s">
        <v>798</v>
      </c>
      <c r="E545" s="83" t="s">
        <v>612</v>
      </c>
      <c r="F545" s="83" t="s">
        <v>590</v>
      </c>
      <c r="G545" s="83" t="s">
        <v>610</v>
      </c>
      <c r="H545" s="84">
        <v>2014</v>
      </c>
      <c r="I545" s="77">
        <v>96.6</v>
      </c>
      <c r="J545" s="57">
        <v>96.6</v>
      </c>
      <c r="K545" s="57">
        <v>96.6</v>
      </c>
      <c r="L545" s="57">
        <v>96.6</v>
      </c>
      <c r="M545" s="58">
        <v>96.6</v>
      </c>
      <c r="N545" s="58">
        <v>96.6</v>
      </c>
      <c r="O545" s="58">
        <v>96.6</v>
      </c>
      <c r="P545" s="58">
        <v>96.6</v>
      </c>
      <c r="Q545" s="58">
        <v>96.6</v>
      </c>
      <c r="R545" s="58">
        <v>96.6</v>
      </c>
    </row>
    <row r="546" spans="1:18">
      <c r="A546" s="26">
        <f t="shared" si="13"/>
        <v>546</v>
      </c>
      <c r="B546" s="83" t="s">
        <v>1281</v>
      </c>
      <c r="C546" s="83"/>
      <c r="D546" s="83" t="s">
        <v>389</v>
      </c>
      <c r="E546" s="83" t="s">
        <v>636</v>
      </c>
      <c r="F546" s="83" t="s">
        <v>590</v>
      </c>
      <c r="G546" s="83" t="s">
        <v>504</v>
      </c>
      <c r="H546" s="84">
        <v>2008</v>
      </c>
      <c r="I546" s="77">
        <v>142.5</v>
      </c>
      <c r="J546" s="57">
        <v>142.5</v>
      </c>
      <c r="K546" s="57">
        <v>142.5</v>
      </c>
      <c r="L546" s="57">
        <v>142.5</v>
      </c>
      <c r="M546" s="58">
        <v>142.5</v>
      </c>
      <c r="N546" s="58">
        <v>142.5</v>
      </c>
      <c r="O546" s="58">
        <v>142.5</v>
      </c>
      <c r="P546" s="58">
        <v>142.5</v>
      </c>
      <c r="Q546" s="58">
        <v>142.5</v>
      </c>
      <c r="R546" s="58">
        <v>142.5</v>
      </c>
    </row>
    <row r="547" spans="1:18">
      <c r="A547" s="26">
        <f t="shared" si="13"/>
        <v>547</v>
      </c>
      <c r="B547" s="83" t="s">
        <v>1282</v>
      </c>
      <c r="C547" s="83"/>
      <c r="D547" s="83" t="s">
        <v>390</v>
      </c>
      <c r="E547" s="83" t="s">
        <v>636</v>
      </c>
      <c r="F547" s="83" t="s">
        <v>590</v>
      </c>
      <c r="G547" s="83" t="s">
        <v>504</v>
      </c>
      <c r="H547" s="84">
        <v>2008</v>
      </c>
      <c r="I547" s="77">
        <v>115.5</v>
      </c>
      <c r="J547" s="57">
        <v>115.5</v>
      </c>
      <c r="K547" s="57">
        <v>115.5</v>
      </c>
      <c r="L547" s="57">
        <v>115.5</v>
      </c>
      <c r="M547" s="58">
        <v>115.5</v>
      </c>
      <c r="N547" s="58">
        <v>115.5</v>
      </c>
      <c r="O547" s="58">
        <v>115.5</v>
      </c>
      <c r="P547" s="58">
        <v>115.5</v>
      </c>
      <c r="Q547" s="58">
        <v>115.5</v>
      </c>
      <c r="R547" s="58">
        <v>115.5</v>
      </c>
    </row>
    <row r="548" spans="1:18">
      <c r="A548" s="26">
        <f t="shared" si="13"/>
        <v>548</v>
      </c>
      <c r="B548" s="83" t="s">
        <v>1283</v>
      </c>
      <c r="C548" s="83"/>
      <c r="D548" s="83" t="s">
        <v>420</v>
      </c>
      <c r="E548" s="83" t="s">
        <v>636</v>
      </c>
      <c r="F548" s="83" t="s">
        <v>590</v>
      </c>
      <c r="G548" s="83" t="s">
        <v>504</v>
      </c>
      <c r="H548" s="84">
        <v>2009</v>
      </c>
      <c r="I548" s="77">
        <v>199.5</v>
      </c>
      <c r="J548" s="57">
        <v>199.5</v>
      </c>
      <c r="K548" s="57">
        <v>199.5</v>
      </c>
      <c r="L548" s="57">
        <v>199.5</v>
      </c>
      <c r="M548" s="58">
        <v>199.5</v>
      </c>
      <c r="N548" s="58">
        <v>199.5</v>
      </c>
      <c r="O548" s="58">
        <v>199.5</v>
      </c>
      <c r="P548" s="58">
        <v>199.5</v>
      </c>
      <c r="Q548" s="58">
        <v>199.5</v>
      </c>
      <c r="R548" s="58">
        <v>199.5</v>
      </c>
    </row>
    <row r="549" spans="1:18">
      <c r="A549" s="26">
        <f t="shared" si="13"/>
        <v>549</v>
      </c>
      <c r="B549" s="83" t="s">
        <v>1284</v>
      </c>
      <c r="C549" s="83"/>
      <c r="D549" s="83" t="s">
        <v>391</v>
      </c>
      <c r="E549" s="83" t="s">
        <v>611</v>
      </c>
      <c r="F549" s="83" t="s">
        <v>590</v>
      </c>
      <c r="G549" s="83" t="s">
        <v>504</v>
      </c>
      <c r="H549" s="84">
        <v>2001</v>
      </c>
      <c r="I549" s="77">
        <v>82.5</v>
      </c>
      <c r="J549" s="57">
        <v>82.5</v>
      </c>
      <c r="K549" s="57">
        <v>82.5</v>
      </c>
      <c r="L549" s="57">
        <v>82.5</v>
      </c>
      <c r="M549" s="58">
        <v>82.5</v>
      </c>
      <c r="N549" s="58">
        <v>82.5</v>
      </c>
      <c r="O549" s="58">
        <v>82.5</v>
      </c>
      <c r="P549" s="58">
        <v>82.5</v>
      </c>
      <c r="Q549" s="58">
        <v>82.5</v>
      </c>
      <c r="R549" s="58">
        <v>82.5</v>
      </c>
    </row>
    <row r="550" spans="1:18">
      <c r="A550" s="26">
        <f t="shared" si="13"/>
        <v>550</v>
      </c>
      <c r="B550" s="83" t="s">
        <v>1285</v>
      </c>
      <c r="C550" s="83"/>
      <c r="D550" s="83" t="s">
        <v>392</v>
      </c>
      <c r="E550" s="83" t="s">
        <v>611</v>
      </c>
      <c r="F550" s="83" t="s">
        <v>590</v>
      </c>
      <c r="G550" s="83" t="s">
        <v>504</v>
      </c>
      <c r="H550" s="84">
        <v>2001</v>
      </c>
      <c r="I550" s="77">
        <v>77.2</v>
      </c>
      <c r="J550" s="57">
        <v>77.2</v>
      </c>
      <c r="K550" s="57">
        <v>77.2</v>
      </c>
      <c r="L550" s="57">
        <v>77.2</v>
      </c>
      <c r="M550" s="58">
        <v>77.2</v>
      </c>
      <c r="N550" s="58">
        <v>77.2</v>
      </c>
      <c r="O550" s="58">
        <v>77.2</v>
      </c>
      <c r="P550" s="58">
        <v>77.2</v>
      </c>
      <c r="Q550" s="58">
        <v>77.2</v>
      </c>
      <c r="R550" s="58">
        <v>77.2</v>
      </c>
    </row>
    <row r="551" spans="1:18">
      <c r="A551" s="26">
        <f t="shared" si="13"/>
        <v>551</v>
      </c>
      <c r="B551" s="83" t="s">
        <v>1663</v>
      </c>
      <c r="C551" s="83"/>
      <c r="D551" s="83" t="s">
        <v>397</v>
      </c>
      <c r="E551" s="83" t="s">
        <v>640</v>
      </c>
      <c r="F551" s="83" t="s">
        <v>590</v>
      </c>
      <c r="G551" s="83" t="s">
        <v>504</v>
      </c>
      <c r="H551" s="84">
        <v>2008</v>
      </c>
      <c r="I551" s="77">
        <v>121.5</v>
      </c>
      <c r="J551" s="57">
        <v>121.5</v>
      </c>
      <c r="K551" s="57">
        <v>121.5</v>
      </c>
      <c r="L551" s="57">
        <v>121.5</v>
      </c>
      <c r="M551" s="58">
        <v>121.5</v>
      </c>
      <c r="N551" s="58">
        <v>121.5</v>
      </c>
      <c r="O551" s="58">
        <v>121.5</v>
      </c>
      <c r="P551" s="58">
        <v>121.5</v>
      </c>
      <c r="Q551" s="58">
        <v>121.5</v>
      </c>
      <c r="R551" s="58">
        <v>121.5</v>
      </c>
    </row>
    <row r="552" spans="1:18">
      <c r="A552" s="26">
        <f t="shared" si="13"/>
        <v>552</v>
      </c>
      <c r="B552" s="83" t="s">
        <v>1664</v>
      </c>
      <c r="C552" s="83"/>
      <c r="D552" s="83" t="s">
        <v>1665</v>
      </c>
      <c r="E552" s="83" t="s">
        <v>1666</v>
      </c>
      <c r="F552" s="83" t="s">
        <v>590</v>
      </c>
      <c r="G552" s="83" t="s">
        <v>504</v>
      </c>
      <c r="H552" s="84">
        <v>2008</v>
      </c>
      <c r="I552" s="77">
        <v>127.5</v>
      </c>
      <c r="J552" s="57">
        <v>127.5</v>
      </c>
      <c r="K552" s="57">
        <v>127.5</v>
      </c>
      <c r="L552" s="57">
        <v>127.5</v>
      </c>
      <c r="M552" s="58">
        <v>127.5</v>
      </c>
      <c r="N552" s="58">
        <v>127.5</v>
      </c>
      <c r="O552" s="58">
        <v>127.5</v>
      </c>
      <c r="P552" s="58">
        <v>127.5</v>
      </c>
      <c r="Q552" s="58">
        <v>127.5</v>
      </c>
      <c r="R552" s="58">
        <v>127.5</v>
      </c>
    </row>
    <row r="553" spans="1:18">
      <c r="A553" s="26">
        <f t="shared" si="13"/>
        <v>553</v>
      </c>
      <c r="B553" s="83" t="s">
        <v>1286</v>
      </c>
      <c r="C553" s="83"/>
      <c r="D553" s="83" t="s">
        <v>1287</v>
      </c>
      <c r="E553" s="83" t="s">
        <v>619</v>
      </c>
      <c r="F553" s="83" t="s">
        <v>590</v>
      </c>
      <c r="G553" s="83" t="s">
        <v>504</v>
      </c>
      <c r="H553" s="84">
        <v>2015</v>
      </c>
      <c r="I553" s="77">
        <v>104.3</v>
      </c>
      <c r="J553" s="57">
        <v>104.3</v>
      </c>
      <c r="K553" s="57">
        <v>104.3</v>
      </c>
      <c r="L553" s="57">
        <v>104.3</v>
      </c>
      <c r="M553" s="58">
        <v>104.3</v>
      </c>
      <c r="N553" s="58">
        <v>104.3</v>
      </c>
      <c r="O553" s="58">
        <v>104.3</v>
      </c>
      <c r="P553" s="58">
        <v>104.3</v>
      </c>
      <c r="Q553" s="58">
        <v>104.3</v>
      </c>
      <c r="R553" s="58">
        <v>104.3</v>
      </c>
    </row>
    <row r="554" spans="1:18">
      <c r="A554" s="26">
        <f t="shared" si="13"/>
        <v>554</v>
      </c>
      <c r="B554" s="83" t="s">
        <v>1288</v>
      </c>
      <c r="C554" s="83"/>
      <c r="D554" s="83" t="s">
        <v>1289</v>
      </c>
      <c r="E554" s="83" t="s">
        <v>619</v>
      </c>
      <c r="F554" s="83" t="s">
        <v>590</v>
      </c>
      <c r="G554" s="83" t="s">
        <v>504</v>
      </c>
      <c r="H554" s="84">
        <v>2015</v>
      </c>
      <c r="I554" s="77">
        <v>103</v>
      </c>
      <c r="J554" s="57">
        <v>103</v>
      </c>
      <c r="K554" s="57">
        <v>103</v>
      </c>
      <c r="L554" s="57">
        <v>103</v>
      </c>
      <c r="M554" s="58">
        <v>103</v>
      </c>
      <c r="N554" s="58">
        <v>103</v>
      </c>
      <c r="O554" s="58">
        <v>103</v>
      </c>
      <c r="P554" s="58">
        <v>103</v>
      </c>
      <c r="Q554" s="58">
        <v>103</v>
      </c>
      <c r="R554" s="58">
        <v>103</v>
      </c>
    </row>
    <row r="555" spans="1:18">
      <c r="A555" s="26">
        <f t="shared" si="13"/>
        <v>555</v>
      </c>
      <c r="B555" s="83" t="s">
        <v>770</v>
      </c>
      <c r="C555" s="83"/>
      <c r="D555" s="83" t="s">
        <v>398</v>
      </c>
      <c r="E555" s="83" t="s">
        <v>530</v>
      </c>
      <c r="F555" s="83" t="s">
        <v>590</v>
      </c>
      <c r="G555" s="83" t="s">
        <v>504</v>
      </c>
      <c r="H555" s="84">
        <v>2006</v>
      </c>
      <c r="I555" s="77">
        <v>84</v>
      </c>
      <c r="J555" s="57">
        <v>84</v>
      </c>
      <c r="K555" s="57">
        <v>84</v>
      </c>
      <c r="L555" s="57">
        <v>84</v>
      </c>
      <c r="M555" s="58">
        <v>84</v>
      </c>
      <c r="N555" s="58">
        <v>84</v>
      </c>
      <c r="O555" s="58">
        <v>84</v>
      </c>
      <c r="P555" s="58">
        <v>84</v>
      </c>
      <c r="Q555" s="58">
        <v>84</v>
      </c>
      <c r="R555" s="58">
        <v>84</v>
      </c>
    </row>
    <row r="556" spans="1:18">
      <c r="A556" s="26">
        <f t="shared" si="13"/>
        <v>556</v>
      </c>
      <c r="B556" s="83" t="s">
        <v>1667</v>
      </c>
      <c r="C556" s="83"/>
      <c r="D556" s="83" t="s">
        <v>1668</v>
      </c>
      <c r="E556" s="83" t="s">
        <v>667</v>
      </c>
      <c r="F556" s="83" t="s">
        <v>590</v>
      </c>
      <c r="G556" s="83" t="s">
        <v>504</v>
      </c>
      <c r="H556" s="84">
        <v>2017</v>
      </c>
      <c r="I556" s="77">
        <v>121.9</v>
      </c>
      <c r="J556" s="57">
        <v>121.9</v>
      </c>
      <c r="K556" s="57">
        <v>121.9</v>
      </c>
      <c r="L556" s="57">
        <v>121.9</v>
      </c>
      <c r="M556" s="58">
        <v>121.9</v>
      </c>
      <c r="N556" s="58">
        <v>121.9</v>
      </c>
      <c r="O556" s="58">
        <v>121.9</v>
      </c>
      <c r="P556" s="58">
        <v>121.9</v>
      </c>
      <c r="Q556" s="58">
        <v>121.9</v>
      </c>
      <c r="R556" s="58">
        <v>121.9</v>
      </c>
    </row>
    <row r="557" spans="1:18">
      <c r="A557" s="26">
        <f t="shared" si="13"/>
        <v>557</v>
      </c>
      <c r="B557" s="83" t="s">
        <v>1669</v>
      </c>
      <c r="C557" s="83"/>
      <c r="D557" s="83" t="s">
        <v>1670</v>
      </c>
      <c r="E557" s="83" t="s">
        <v>667</v>
      </c>
      <c r="F557" s="83" t="s">
        <v>590</v>
      </c>
      <c r="G557" s="83" t="s">
        <v>504</v>
      </c>
      <c r="H557" s="84">
        <v>2017</v>
      </c>
      <c r="I557" s="77">
        <v>27.4</v>
      </c>
      <c r="J557" s="57">
        <v>27.4</v>
      </c>
      <c r="K557" s="57">
        <v>27.4</v>
      </c>
      <c r="L557" s="57">
        <v>27.4</v>
      </c>
      <c r="M557" s="58">
        <v>27.4</v>
      </c>
      <c r="N557" s="58">
        <v>27.4</v>
      </c>
      <c r="O557" s="58">
        <v>27.4</v>
      </c>
      <c r="P557" s="58">
        <v>27.4</v>
      </c>
      <c r="Q557" s="58">
        <v>27.4</v>
      </c>
      <c r="R557" s="58">
        <v>27.4</v>
      </c>
    </row>
    <row r="558" spans="1:18">
      <c r="A558" s="26">
        <f t="shared" si="13"/>
        <v>558</v>
      </c>
      <c r="B558" s="83" t="s">
        <v>1290</v>
      </c>
      <c r="C558" s="83"/>
      <c r="D558" s="83" t="s">
        <v>399</v>
      </c>
      <c r="E558" s="83" t="s">
        <v>536</v>
      </c>
      <c r="F558" s="83" t="s">
        <v>590</v>
      </c>
      <c r="G558" s="83" t="s">
        <v>504</v>
      </c>
      <c r="H558" s="84">
        <v>2008</v>
      </c>
      <c r="I558" s="77">
        <v>114</v>
      </c>
      <c r="J558" s="57">
        <v>114</v>
      </c>
      <c r="K558" s="57">
        <v>114</v>
      </c>
      <c r="L558" s="57">
        <v>114</v>
      </c>
      <c r="M558" s="58">
        <v>114</v>
      </c>
      <c r="N558" s="58">
        <v>114</v>
      </c>
      <c r="O558" s="58">
        <v>114</v>
      </c>
      <c r="P558" s="58">
        <v>114</v>
      </c>
      <c r="Q558" s="58">
        <v>114</v>
      </c>
      <c r="R558" s="58">
        <v>114</v>
      </c>
    </row>
    <row r="559" spans="1:18">
      <c r="A559" s="26">
        <f t="shared" si="13"/>
        <v>559</v>
      </c>
      <c r="B559" s="83" t="s">
        <v>1671</v>
      </c>
      <c r="C559" s="83"/>
      <c r="D559" s="83" t="s">
        <v>1672</v>
      </c>
      <c r="E559" s="83" t="s">
        <v>536</v>
      </c>
      <c r="F559" s="83" t="s">
        <v>590</v>
      </c>
      <c r="G559" s="83" t="s">
        <v>504</v>
      </c>
      <c r="H559" s="84">
        <v>2008</v>
      </c>
      <c r="I559" s="77">
        <v>95</v>
      </c>
      <c r="J559" s="57">
        <v>95</v>
      </c>
      <c r="K559" s="57">
        <v>95</v>
      </c>
      <c r="L559" s="57">
        <v>95</v>
      </c>
      <c r="M559" s="58">
        <v>95</v>
      </c>
      <c r="N559" s="58">
        <v>95</v>
      </c>
      <c r="O559" s="58">
        <v>95</v>
      </c>
      <c r="P559" s="58">
        <v>95</v>
      </c>
      <c r="Q559" s="58">
        <v>95</v>
      </c>
      <c r="R559" s="58">
        <v>95</v>
      </c>
    </row>
    <row r="560" spans="1:18">
      <c r="A560" s="26">
        <f t="shared" si="13"/>
        <v>560</v>
      </c>
      <c r="B560" s="83" t="s">
        <v>1291</v>
      </c>
      <c r="C560" s="83"/>
      <c r="D560" s="83" t="s">
        <v>1292</v>
      </c>
      <c r="E560" s="83" t="s">
        <v>612</v>
      </c>
      <c r="F560" s="83" t="s">
        <v>590</v>
      </c>
      <c r="G560" s="83" t="s">
        <v>610</v>
      </c>
      <c r="H560" s="84">
        <v>2015</v>
      </c>
      <c r="I560" s="77">
        <v>150</v>
      </c>
      <c r="J560" s="57">
        <v>150</v>
      </c>
      <c r="K560" s="57">
        <v>150</v>
      </c>
      <c r="L560" s="57">
        <v>150</v>
      </c>
      <c r="M560" s="58">
        <v>150</v>
      </c>
      <c r="N560" s="58">
        <v>150</v>
      </c>
      <c r="O560" s="58">
        <v>150</v>
      </c>
      <c r="P560" s="58">
        <v>150</v>
      </c>
      <c r="Q560" s="58">
        <v>150</v>
      </c>
      <c r="R560" s="58">
        <v>150</v>
      </c>
    </row>
    <row r="561" spans="1:18">
      <c r="A561" s="26">
        <f t="shared" si="13"/>
        <v>561</v>
      </c>
      <c r="B561" s="83" t="s">
        <v>1673</v>
      </c>
      <c r="C561" s="83"/>
      <c r="D561" s="83" t="s">
        <v>1674</v>
      </c>
      <c r="E561" s="83" t="s">
        <v>1675</v>
      </c>
      <c r="F561" s="83" t="s">
        <v>590</v>
      </c>
      <c r="G561" s="83" t="s">
        <v>610</v>
      </c>
      <c r="H561" s="84">
        <v>2017</v>
      </c>
      <c r="I561" s="77">
        <v>64</v>
      </c>
      <c r="J561" s="57">
        <v>64</v>
      </c>
      <c r="K561" s="57">
        <v>64</v>
      </c>
      <c r="L561" s="57">
        <v>64</v>
      </c>
      <c r="M561" s="58">
        <v>64</v>
      </c>
      <c r="N561" s="58">
        <v>64</v>
      </c>
      <c r="O561" s="58">
        <v>64</v>
      </c>
      <c r="P561" s="58">
        <v>64</v>
      </c>
      <c r="Q561" s="58">
        <v>64</v>
      </c>
      <c r="R561" s="58">
        <v>64</v>
      </c>
    </row>
    <row r="562" spans="1:18">
      <c r="A562" s="26">
        <f t="shared" si="13"/>
        <v>562</v>
      </c>
      <c r="B562" s="83" t="s">
        <v>1676</v>
      </c>
      <c r="C562" s="83"/>
      <c r="D562" s="83" t="s">
        <v>1677</v>
      </c>
      <c r="E562" s="83" t="s">
        <v>1675</v>
      </c>
      <c r="F562" s="83" t="s">
        <v>590</v>
      </c>
      <c r="G562" s="83" t="s">
        <v>610</v>
      </c>
      <c r="H562" s="84">
        <v>2017</v>
      </c>
      <c r="I562" s="77">
        <v>110</v>
      </c>
      <c r="J562" s="57">
        <v>110</v>
      </c>
      <c r="K562" s="57">
        <v>110</v>
      </c>
      <c r="L562" s="57">
        <v>110</v>
      </c>
      <c r="M562" s="58">
        <v>110</v>
      </c>
      <c r="N562" s="58">
        <v>110</v>
      </c>
      <c r="O562" s="58">
        <v>110</v>
      </c>
      <c r="P562" s="58">
        <v>110</v>
      </c>
      <c r="Q562" s="58">
        <v>110</v>
      </c>
      <c r="R562" s="58">
        <v>110</v>
      </c>
    </row>
    <row r="563" spans="1:18">
      <c r="A563" s="26">
        <f t="shared" si="13"/>
        <v>563</v>
      </c>
      <c r="B563" s="83" t="s">
        <v>1293</v>
      </c>
      <c r="C563" s="83"/>
      <c r="D563" s="83" t="s">
        <v>400</v>
      </c>
      <c r="E563" s="83" t="s">
        <v>619</v>
      </c>
      <c r="F563" s="83" t="s">
        <v>590</v>
      </c>
      <c r="G563" s="83" t="s">
        <v>504</v>
      </c>
      <c r="H563" s="84">
        <v>2008</v>
      </c>
      <c r="I563" s="77">
        <v>90</v>
      </c>
      <c r="J563" s="57">
        <v>90</v>
      </c>
      <c r="K563" s="57">
        <v>90</v>
      </c>
      <c r="L563" s="57">
        <v>90</v>
      </c>
      <c r="M563" s="58">
        <v>90</v>
      </c>
      <c r="N563" s="58">
        <v>90</v>
      </c>
      <c r="O563" s="58">
        <v>90</v>
      </c>
      <c r="P563" s="58">
        <v>90</v>
      </c>
      <c r="Q563" s="58">
        <v>90</v>
      </c>
      <c r="R563" s="58">
        <v>90</v>
      </c>
    </row>
    <row r="564" spans="1:18">
      <c r="A564" s="26">
        <f t="shared" si="13"/>
        <v>564</v>
      </c>
      <c r="B564" s="83" t="s">
        <v>1394</v>
      </c>
      <c r="C564" s="83"/>
      <c r="D564" s="83" t="s">
        <v>1395</v>
      </c>
      <c r="E564" s="83" t="s">
        <v>633</v>
      </c>
      <c r="F564" s="83" t="s">
        <v>590</v>
      </c>
      <c r="G564" s="83" t="s">
        <v>503</v>
      </c>
      <c r="H564" s="84">
        <v>2015</v>
      </c>
      <c r="I564" s="77">
        <v>76</v>
      </c>
      <c r="J564" s="57">
        <v>76</v>
      </c>
      <c r="K564" s="57">
        <v>76</v>
      </c>
      <c r="L564" s="57">
        <v>76</v>
      </c>
      <c r="M564" s="58">
        <v>76</v>
      </c>
      <c r="N564" s="58">
        <v>76</v>
      </c>
      <c r="O564" s="58">
        <v>76</v>
      </c>
      <c r="P564" s="58">
        <v>76</v>
      </c>
      <c r="Q564" s="58">
        <v>76</v>
      </c>
      <c r="R564" s="58">
        <v>76</v>
      </c>
    </row>
    <row r="565" spans="1:18" s="18" customFormat="1" ht="13">
      <c r="A565" s="26">
        <f t="shared" si="13"/>
        <v>565</v>
      </c>
      <c r="B565" s="83" t="s">
        <v>1100</v>
      </c>
      <c r="C565" s="83"/>
      <c r="D565" s="83" t="s">
        <v>489</v>
      </c>
      <c r="E565" s="83" t="s">
        <v>543</v>
      </c>
      <c r="F565" s="83" t="s">
        <v>590</v>
      </c>
      <c r="G565" s="83" t="s">
        <v>501</v>
      </c>
      <c r="H565" s="84">
        <v>2012</v>
      </c>
      <c r="I565" s="77">
        <v>150</v>
      </c>
      <c r="J565" s="57">
        <v>150</v>
      </c>
      <c r="K565" s="57">
        <v>150</v>
      </c>
      <c r="L565" s="57">
        <v>150</v>
      </c>
      <c r="M565" s="58">
        <v>150</v>
      </c>
      <c r="N565" s="58">
        <v>150</v>
      </c>
      <c r="O565" s="58">
        <v>150</v>
      </c>
      <c r="P565" s="58">
        <v>150</v>
      </c>
      <c r="Q565" s="58">
        <v>150</v>
      </c>
      <c r="R565" s="58">
        <v>150</v>
      </c>
    </row>
    <row r="566" spans="1:18">
      <c r="A566" s="26">
        <f t="shared" si="13"/>
        <v>566</v>
      </c>
      <c r="B566" s="83" t="s">
        <v>1396</v>
      </c>
      <c r="C566" s="83"/>
      <c r="D566" s="83" t="s">
        <v>1397</v>
      </c>
      <c r="E566" s="83" t="s">
        <v>602</v>
      </c>
      <c r="F566" s="83" t="s">
        <v>590</v>
      </c>
      <c r="G566" s="83" t="s">
        <v>504</v>
      </c>
      <c r="H566" s="84">
        <v>2015</v>
      </c>
      <c r="I566" s="77">
        <v>204.1</v>
      </c>
      <c r="J566" s="57">
        <v>204.1</v>
      </c>
      <c r="K566" s="57">
        <v>204.1</v>
      </c>
      <c r="L566" s="57">
        <v>204.1</v>
      </c>
      <c r="M566" s="58">
        <v>204.1</v>
      </c>
      <c r="N566" s="58">
        <v>204.1</v>
      </c>
      <c r="O566" s="58">
        <v>204.1</v>
      </c>
      <c r="P566" s="58">
        <v>204.1</v>
      </c>
      <c r="Q566" s="58">
        <v>204.1</v>
      </c>
      <c r="R566" s="58">
        <v>204.1</v>
      </c>
    </row>
    <row r="567" spans="1:18" s="18" customFormat="1" ht="13">
      <c r="A567" s="26">
        <f t="shared" si="13"/>
        <v>567</v>
      </c>
      <c r="B567" s="83" t="s">
        <v>1294</v>
      </c>
      <c r="C567" s="83"/>
      <c r="D567" s="83" t="s">
        <v>401</v>
      </c>
      <c r="E567" s="83" t="s">
        <v>611</v>
      </c>
      <c r="F567" s="83" t="s">
        <v>590</v>
      </c>
      <c r="G567" s="83" t="s">
        <v>504</v>
      </c>
      <c r="H567" s="84">
        <v>2008</v>
      </c>
      <c r="I567" s="77">
        <v>150</v>
      </c>
      <c r="J567" s="57">
        <v>150</v>
      </c>
      <c r="K567" s="57">
        <v>150</v>
      </c>
      <c r="L567" s="57">
        <v>150</v>
      </c>
      <c r="M567" s="58">
        <v>150</v>
      </c>
      <c r="N567" s="58">
        <v>150</v>
      </c>
      <c r="O567" s="58">
        <v>150</v>
      </c>
      <c r="P567" s="58">
        <v>150</v>
      </c>
      <c r="Q567" s="58">
        <v>150</v>
      </c>
      <c r="R567" s="58">
        <v>150</v>
      </c>
    </row>
    <row r="568" spans="1:18">
      <c r="A568" s="26">
        <f t="shared" si="13"/>
        <v>568</v>
      </c>
      <c r="B568" s="83" t="s">
        <v>771</v>
      </c>
      <c r="C568" s="83"/>
      <c r="D568" s="83" t="s">
        <v>466</v>
      </c>
      <c r="E568" s="83" t="s">
        <v>611</v>
      </c>
      <c r="F568" s="83" t="s">
        <v>590</v>
      </c>
      <c r="G568" s="83" t="s">
        <v>504</v>
      </c>
      <c r="H568" s="84">
        <v>2011</v>
      </c>
      <c r="I568" s="77">
        <v>145</v>
      </c>
      <c r="J568" s="57">
        <v>145</v>
      </c>
      <c r="K568" s="57">
        <v>145</v>
      </c>
      <c r="L568" s="57">
        <v>145</v>
      </c>
      <c r="M568" s="58">
        <v>145</v>
      </c>
      <c r="N568" s="58">
        <v>145</v>
      </c>
      <c r="O568" s="58">
        <v>145</v>
      </c>
      <c r="P568" s="58">
        <v>145</v>
      </c>
      <c r="Q568" s="58">
        <v>145</v>
      </c>
      <c r="R568" s="58">
        <v>145</v>
      </c>
    </row>
    <row r="569" spans="1:18">
      <c r="A569" s="26">
        <f t="shared" si="13"/>
        <v>569</v>
      </c>
      <c r="B569" s="83" t="s">
        <v>772</v>
      </c>
      <c r="C569" s="83"/>
      <c r="D569" s="83" t="s">
        <v>402</v>
      </c>
      <c r="E569" s="83" t="s">
        <v>529</v>
      </c>
      <c r="F569" s="83" t="s">
        <v>590</v>
      </c>
      <c r="G569" s="83" t="s">
        <v>501</v>
      </c>
      <c r="H569" s="84">
        <v>2008</v>
      </c>
      <c r="I569" s="77">
        <v>60</v>
      </c>
      <c r="J569" s="57">
        <v>60</v>
      </c>
      <c r="K569" s="57">
        <v>60</v>
      </c>
      <c r="L569" s="57">
        <v>60</v>
      </c>
      <c r="M569" s="58">
        <v>60</v>
      </c>
      <c r="N569" s="58">
        <v>60</v>
      </c>
      <c r="O569" s="58">
        <v>60</v>
      </c>
      <c r="P569" s="58">
        <v>60</v>
      </c>
      <c r="Q569" s="58">
        <v>60</v>
      </c>
      <c r="R569" s="58">
        <v>60</v>
      </c>
    </row>
    <row r="570" spans="1:18">
      <c r="A570" s="26">
        <f t="shared" si="13"/>
        <v>570</v>
      </c>
      <c r="B570" s="83" t="s">
        <v>1295</v>
      </c>
      <c r="C570" s="83"/>
      <c r="D570" s="83" t="s">
        <v>403</v>
      </c>
      <c r="E570" s="83" t="s">
        <v>640</v>
      </c>
      <c r="F570" s="83" t="s">
        <v>590</v>
      </c>
      <c r="G570" s="83" t="s">
        <v>504</v>
      </c>
      <c r="H570" s="84">
        <v>2007</v>
      </c>
      <c r="I570" s="77">
        <v>63</v>
      </c>
      <c r="J570" s="57">
        <v>63</v>
      </c>
      <c r="K570" s="57">
        <v>63</v>
      </c>
      <c r="L570" s="57">
        <v>63</v>
      </c>
      <c r="M570" s="58">
        <v>63</v>
      </c>
      <c r="N570" s="58">
        <v>63</v>
      </c>
      <c r="O570" s="58">
        <v>63</v>
      </c>
      <c r="P570" s="58">
        <v>63</v>
      </c>
      <c r="Q570" s="58">
        <v>63</v>
      </c>
      <c r="R570" s="58">
        <v>63</v>
      </c>
    </row>
    <row r="571" spans="1:18">
      <c r="A571" s="26">
        <f t="shared" si="13"/>
        <v>571</v>
      </c>
      <c r="B571" s="83" t="s">
        <v>1296</v>
      </c>
      <c r="C571" s="83"/>
      <c r="D571" s="83" t="s">
        <v>1297</v>
      </c>
      <c r="E571" s="83" t="s">
        <v>617</v>
      </c>
      <c r="F571" s="83" t="s">
        <v>590</v>
      </c>
      <c r="G571" s="83" t="s">
        <v>610</v>
      </c>
      <c r="H571" s="84">
        <v>2015</v>
      </c>
      <c r="I571" s="77">
        <v>102</v>
      </c>
      <c r="J571" s="57">
        <v>102</v>
      </c>
      <c r="K571" s="57">
        <v>102</v>
      </c>
      <c r="L571" s="57">
        <v>102</v>
      </c>
      <c r="M571" s="58">
        <v>102</v>
      </c>
      <c r="N571" s="58">
        <v>102</v>
      </c>
      <c r="O571" s="58">
        <v>102</v>
      </c>
      <c r="P571" s="58">
        <v>102</v>
      </c>
      <c r="Q571" s="58">
        <v>102</v>
      </c>
      <c r="R571" s="58">
        <v>102</v>
      </c>
    </row>
    <row r="572" spans="1:18">
      <c r="A572" s="26">
        <f t="shared" si="13"/>
        <v>572</v>
      </c>
      <c r="B572" s="83" t="s">
        <v>1298</v>
      </c>
      <c r="C572" s="83"/>
      <c r="D572" s="83" t="s">
        <v>1299</v>
      </c>
      <c r="E572" s="83" t="s">
        <v>617</v>
      </c>
      <c r="F572" s="83" t="s">
        <v>590</v>
      </c>
      <c r="G572" s="83" t="s">
        <v>610</v>
      </c>
      <c r="H572" s="84">
        <v>2015</v>
      </c>
      <c r="I572" s="77">
        <v>98</v>
      </c>
      <c r="J572" s="57">
        <v>98</v>
      </c>
      <c r="K572" s="57">
        <v>98</v>
      </c>
      <c r="L572" s="57">
        <v>98</v>
      </c>
      <c r="M572" s="58">
        <v>98</v>
      </c>
      <c r="N572" s="58">
        <v>98</v>
      </c>
      <c r="O572" s="58">
        <v>98</v>
      </c>
      <c r="P572" s="58">
        <v>98</v>
      </c>
      <c r="Q572" s="58">
        <v>98</v>
      </c>
      <c r="R572" s="58">
        <v>98</v>
      </c>
    </row>
    <row r="573" spans="1:18">
      <c r="A573" s="26">
        <f t="shared" si="13"/>
        <v>573</v>
      </c>
      <c r="B573" s="83" t="s">
        <v>1453</v>
      </c>
      <c r="C573" s="83"/>
      <c r="D573" s="83" t="s">
        <v>1454</v>
      </c>
      <c r="E573" s="83" t="s">
        <v>617</v>
      </c>
      <c r="F573" s="83" t="s">
        <v>590</v>
      </c>
      <c r="G573" s="83" t="s">
        <v>610</v>
      </c>
      <c r="H573" s="84">
        <v>2016</v>
      </c>
      <c r="I573" s="77">
        <v>148.5</v>
      </c>
      <c r="J573" s="57">
        <v>148.5</v>
      </c>
      <c r="K573" s="57">
        <v>148.5</v>
      </c>
      <c r="L573" s="57">
        <v>148.5</v>
      </c>
      <c r="M573" s="58">
        <v>148.5</v>
      </c>
      <c r="N573" s="58">
        <v>148.5</v>
      </c>
      <c r="O573" s="58">
        <v>148.5</v>
      </c>
      <c r="P573" s="58">
        <v>148.5</v>
      </c>
      <c r="Q573" s="58">
        <v>148.5</v>
      </c>
      <c r="R573" s="58">
        <v>148.5</v>
      </c>
    </row>
    <row r="574" spans="1:18">
      <c r="A574" s="26">
        <f t="shared" si="13"/>
        <v>574</v>
      </c>
      <c r="B574" s="83" t="s">
        <v>1455</v>
      </c>
      <c r="C574" s="83"/>
      <c r="D574" s="83" t="s">
        <v>1456</v>
      </c>
      <c r="E574" s="83" t="s">
        <v>617</v>
      </c>
      <c r="F574" s="83" t="s">
        <v>590</v>
      </c>
      <c r="G574" s="83" t="s">
        <v>610</v>
      </c>
      <c r="H574" s="84">
        <v>2016</v>
      </c>
      <c r="I574" s="77">
        <v>151.80000000000001</v>
      </c>
      <c r="J574" s="57">
        <v>151.80000000000001</v>
      </c>
      <c r="K574" s="57">
        <v>151.80000000000001</v>
      </c>
      <c r="L574" s="57">
        <v>151.80000000000001</v>
      </c>
      <c r="M574" s="58">
        <v>151.80000000000001</v>
      </c>
      <c r="N574" s="58">
        <v>151.80000000000001</v>
      </c>
      <c r="O574" s="58">
        <v>151.80000000000001</v>
      </c>
      <c r="P574" s="58">
        <v>151.80000000000001</v>
      </c>
      <c r="Q574" s="58">
        <v>151.80000000000001</v>
      </c>
      <c r="R574" s="58">
        <v>151.80000000000001</v>
      </c>
    </row>
    <row r="575" spans="1:18">
      <c r="A575" s="26">
        <f t="shared" si="13"/>
        <v>575</v>
      </c>
      <c r="B575" s="83" t="s">
        <v>1300</v>
      </c>
      <c r="C575" s="83"/>
      <c r="D575" s="83" t="s">
        <v>404</v>
      </c>
      <c r="E575" s="83" t="s">
        <v>536</v>
      </c>
      <c r="F575" s="83" t="s">
        <v>590</v>
      </c>
      <c r="G575" s="83" t="s">
        <v>504</v>
      </c>
      <c r="H575" s="84">
        <v>2008</v>
      </c>
      <c r="I575" s="77">
        <v>98.2</v>
      </c>
      <c r="J575" s="57">
        <v>98.2</v>
      </c>
      <c r="K575" s="57">
        <v>98.2</v>
      </c>
      <c r="L575" s="57">
        <v>98.2</v>
      </c>
      <c r="M575" s="58">
        <v>98.2</v>
      </c>
      <c r="N575" s="58">
        <v>98.2</v>
      </c>
      <c r="O575" s="58">
        <v>98.2</v>
      </c>
      <c r="P575" s="58">
        <v>98.2</v>
      </c>
      <c r="Q575" s="58">
        <v>98.2</v>
      </c>
      <c r="R575" s="58">
        <v>98.2</v>
      </c>
    </row>
    <row r="576" spans="1:18">
      <c r="A576" s="26">
        <f t="shared" si="13"/>
        <v>576</v>
      </c>
      <c r="B576" s="83" t="s">
        <v>586</v>
      </c>
      <c r="C576" s="83"/>
      <c r="D576" s="83" t="s">
        <v>598</v>
      </c>
      <c r="E576" s="83" t="s">
        <v>609</v>
      </c>
      <c r="F576" s="83" t="s">
        <v>590</v>
      </c>
      <c r="G576" s="83" t="s">
        <v>610</v>
      </c>
      <c r="H576" s="84">
        <v>2014</v>
      </c>
      <c r="I576" s="77">
        <v>161</v>
      </c>
      <c r="J576" s="57">
        <v>161</v>
      </c>
      <c r="K576" s="57">
        <v>161</v>
      </c>
      <c r="L576" s="57">
        <v>161</v>
      </c>
      <c r="M576" s="58">
        <v>161</v>
      </c>
      <c r="N576" s="58">
        <v>161</v>
      </c>
      <c r="O576" s="58">
        <v>161</v>
      </c>
      <c r="P576" s="58">
        <v>161</v>
      </c>
      <c r="Q576" s="58">
        <v>161</v>
      </c>
      <c r="R576" s="58">
        <v>161</v>
      </c>
    </row>
    <row r="577" spans="1:18">
      <c r="A577" s="26">
        <f t="shared" si="13"/>
        <v>577</v>
      </c>
      <c r="B577" s="83" t="s">
        <v>1301</v>
      </c>
      <c r="C577" s="83"/>
      <c r="D577" s="83" t="s">
        <v>1302</v>
      </c>
      <c r="E577" s="83" t="s">
        <v>609</v>
      </c>
      <c r="F577" s="83" t="s">
        <v>590</v>
      </c>
      <c r="G577" s="83" t="s">
        <v>610</v>
      </c>
      <c r="H577" s="84">
        <v>2015</v>
      </c>
      <c r="I577" s="77">
        <v>96</v>
      </c>
      <c r="J577" s="57">
        <v>96</v>
      </c>
      <c r="K577" s="57">
        <v>96</v>
      </c>
      <c r="L577" s="57">
        <v>96</v>
      </c>
      <c r="M577" s="58">
        <v>96</v>
      </c>
      <c r="N577" s="58">
        <v>96</v>
      </c>
      <c r="O577" s="58">
        <v>96</v>
      </c>
      <c r="P577" s="58">
        <v>96</v>
      </c>
      <c r="Q577" s="58">
        <v>96</v>
      </c>
      <c r="R577" s="58">
        <v>96</v>
      </c>
    </row>
    <row r="578" spans="1:18">
      <c r="A578" s="26">
        <f t="shared" si="13"/>
        <v>578</v>
      </c>
      <c r="B578" s="83" t="s">
        <v>1303</v>
      </c>
      <c r="C578" s="83"/>
      <c r="D578" s="83" t="s">
        <v>1304</v>
      </c>
      <c r="E578" s="83" t="s">
        <v>609</v>
      </c>
      <c r="F578" s="83" t="s">
        <v>590</v>
      </c>
      <c r="G578" s="83" t="s">
        <v>610</v>
      </c>
      <c r="H578" s="84">
        <v>2015</v>
      </c>
      <c r="I578" s="77">
        <v>98</v>
      </c>
      <c r="J578" s="57">
        <v>98</v>
      </c>
      <c r="K578" s="57">
        <v>98</v>
      </c>
      <c r="L578" s="57">
        <v>98</v>
      </c>
      <c r="M578" s="58">
        <v>98</v>
      </c>
      <c r="N578" s="58">
        <v>98</v>
      </c>
      <c r="O578" s="58">
        <v>98</v>
      </c>
      <c r="P578" s="58">
        <v>98</v>
      </c>
      <c r="Q578" s="58">
        <v>98</v>
      </c>
      <c r="R578" s="58">
        <v>98</v>
      </c>
    </row>
    <row r="579" spans="1:18">
      <c r="A579" s="26">
        <f t="shared" si="13"/>
        <v>579</v>
      </c>
      <c r="B579" s="83" t="s">
        <v>577</v>
      </c>
      <c r="C579" s="83"/>
      <c r="D579" s="83" t="s">
        <v>405</v>
      </c>
      <c r="E579" s="83" t="s">
        <v>639</v>
      </c>
      <c r="F579" s="83" t="s">
        <v>590</v>
      </c>
      <c r="G579" s="83" t="s">
        <v>504</v>
      </c>
      <c r="H579" s="84">
        <v>2008</v>
      </c>
      <c r="I579" s="77">
        <v>120</v>
      </c>
      <c r="J579" s="57">
        <v>120</v>
      </c>
      <c r="K579" s="57">
        <v>120</v>
      </c>
      <c r="L579" s="57">
        <v>120</v>
      </c>
      <c r="M579" s="58">
        <v>120</v>
      </c>
      <c r="N579" s="58">
        <v>120</v>
      </c>
      <c r="O579" s="58">
        <v>120</v>
      </c>
      <c r="P579" s="58">
        <v>120</v>
      </c>
      <c r="Q579" s="58">
        <v>120</v>
      </c>
      <c r="R579" s="58">
        <v>120</v>
      </c>
    </row>
    <row r="580" spans="1:18">
      <c r="A580" s="26">
        <f t="shared" si="13"/>
        <v>580</v>
      </c>
      <c r="B580" s="83" t="s">
        <v>1032</v>
      </c>
      <c r="C580" s="83"/>
      <c r="D580" s="83" t="s">
        <v>1033</v>
      </c>
      <c r="E580" s="83" t="s">
        <v>530</v>
      </c>
      <c r="F580" s="83" t="s">
        <v>590</v>
      </c>
      <c r="G580" s="83" t="s">
        <v>504</v>
      </c>
      <c r="H580" s="84">
        <v>2014</v>
      </c>
      <c r="I580" s="77">
        <v>211.2</v>
      </c>
      <c r="J580" s="57">
        <v>211.2</v>
      </c>
      <c r="K580" s="57">
        <v>211.2</v>
      </c>
      <c r="L580" s="57">
        <v>211.2</v>
      </c>
      <c r="M580" s="58">
        <v>211.2</v>
      </c>
      <c r="N580" s="58">
        <v>211.2</v>
      </c>
      <c r="O580" s="58">
        <v>211.2</v>
      </c>
      <c r="P580" s="58">
        <v>211.2</v>
      </c>
      <c r="Q580" s="58">
        <v>211.2</v>
      </c>
      <c r="R580" s="58">
        <v>211.2</v>
      </c>
    </row>
    <row r="581" spans="1:18">
      <c r="A581" s="26">
        <f t="shared" si="13"/>
        <v>581</v>
      </c>
      <c r="B581" s="83" t="s">
        <v>1305</v>
      </c>
      <c r="C581" s="83"/>
      <c r="D581" s="83" t="s">
        <v>1306</v>
      </c>
      <c r="E581" s="83" t="s">
        <v>530</v>
      </c>
      <c r="F581" s="83" t="s">
        <v>590</v>
      </c>
      <c r="G581" s="83" t="s">
        <v>504</v>
      </c>
      <c r="H581" s="84">
        <v>2015</v>
      </c>
      <c r="I581" s="77">
        <v>164.7</v>
      </c>
      <c r="J581" s="57">
        <v>164.7</v>
      </c>
      <c r="K581" s="57">
        <v>164.7</v>
      </c>
      <c r="L581" s="57">
        <v>164.7</v>
      </c>
      <c r="M581" s="58">
        <v>164.7</v>
      </c>
      <c r="N581" s="58">
        <v>164.7</v>
      </c>
      <c r="O581" s="58">
        <v>164.7</v>
      </c>
      <c r="P581" s="58">
        <v>164.7</v>
      </c>
      <c r="Q581" s="58">
        <v>164.7</v>
      </c>
      <c r="R581" s="58">
        <v>164.7</v>
      </c>
    </row>
    <row r="582" spans="1:18">
      <c r="A582" s="26">
        <f t="shared" ref="A582:A645" si="14">A581+1</f>
        <v>582</v>
      </c>
      <c r="B582" s="83" t="s">
        <v>531</v>
      </c>
      <c r="C582" s="83"/>
      <c r="D582" s="83" t="s">
        <v>406</v>
      </c>
      <c r="E582" s="83" t="s">
        <v>536</v>
      </c>
      <c r="F582" s="83" t="s">
        <v>590</v>
      </c>
      <c r="G582" s="83" t="s">
        <v>504</v>
      </c>
      <c r="H582" s="84">
        <v>2003</v>
      </c>
      <c r="I582" s="77">
        <v>42.5</v>
      </c>
      <c r="J582" s="57">
        <v>42.5</v>
      </c>
      <c r="K582" s="57">
        <v>42.5</v>
      </c>
      <c r="L582" s="57">
        <v>42.5</v>
      </c>
      <c r="M582" s="58">
        <v>42.5</v>
      </c>
      <c r="N582" s="58">
        <v>42.5</v>
      </c>
      <c r="O582" s="58">
        <v>42.5</v>
      </c>
      <c r="P582" s="58">
        <v>42.5</v>
      </c>
      <c r="Q582" s="58">
        <v>42.5</v>
      </c>
      <c r="R582" s="58">
        <v>42.5</v>
      </c>
    </row>
    <row r="583" spans="1:18" s="18" customFormat="1" ht="13">
      <c r="A583" s="26">
        <f t="shared" si="14"/>
        <v>583</v>
      </c>
      <c r="B583" s="83" t="s">
        <v>967</v>
      </c>
      <c r="C583" s="83"/>
      <c r="D583" s="83" t="s">
        <v>407</v>
      </c>
      <c r="E583" s="83" t="s">
        <v>536</v>
      </c>
      <c r="F583" s="83" t="s">
        <v>590</v>
      </c>
      <c r="G583" s="83" t="s">
        <v>504</v>
      </c>
      <c r="H583" s="84">
        <v>2006</v>
      </c>
      <c r="I583" s="77">
        <v>17</v>
      </c>
      <c r="J583" s="57">
        <v>17</v>
      </c>
      <c r="K583" s="57">
        <v>17</v>
      </c>
      <c r="L583" s="57">
        <v>17</v>
      </c>
      <c r="M583" s="58">
        <v>17</v>
      </c>
      <c r="N583" s="58">
        <v>17</v>
      </c>
      <c r="O583" s="58">
        <v>17</v>
      </c>
      <c r="P583" s="58">
        <v>17</v>
      </c>
      <c r="Q583" s="58">
        <v>17</v>
      </c>
      <c r="R583" s="58">
        <v>17</v>
      </c>
    </row>
    <row r="584" spans="1:18">
      <c r="A584" s="26">
        <f t="shared" si="14"/>
        <v>584</v>
      </c>
      <c r="B584" s="83" t="s">
        <v>968</v>
      </c>
      <c r="C584" s="83"/>
      <c r="D584" s="83" t="s">
        <v>408</v>
      </c>
      <c r="E584" s="83" t="s">
        <v>536</v>
      </c>
      <c r="F584" s="83" t="s">
        <v>590</v>
      </c>
      <c r="G584" s="83" t="s">
        <v>504</v>
      </c>
      <c r="H584" s="84">
        <v>2004</v>
      </c>
      <c r="I584" s="77">
        <v>98.8</v>
      </c>
      <c r="J584" s="57">
        <v>98.8</v>
      </c>
      <c r="K584" s="57">
        <v>98.8</v>
      </c>
      <c r="L584" s="57">
        <v>98.8</v>
      </c>
      <c r="M584" s="58">
        <v>98.8</v>
      </c>
      <c r="N584" s="58">
        <v>98.8</v>
      </c>
      <c r="O584" s="58">
        <v>98.8</v>
      </c>
      <c r="P584" s="58">
        <v>98.8</v>
      </c>
      <c r="Q584" s="58">
        <v>98.8</v>
      </c>
      <c r="R584" s="58">
        <v>98.8</v>
      </c>
    </row>
    <row r="585" spans="1:18" s="18" customFormat="1" ht="13">
      <c r="A585" s="26">
        <f t="shared" si="14"/>
        <v>585</v>
      </c>
      <c r="B585" s="83" t="s">
        <v>969</v>
      </c>
      <c r="C585" s="83"/>
      <c r="D585" s="83" t="s">
        <v>490</v>
      </c>
      <c r="E585" s="83" t="s">
        <v>536</v>
      </c>
      <c r="F585" s="83" t="s">
        <v>590</v>
      </c>
      <c r="G585" s="83" t="s">
        <v>504</v>
      </c>
      <c r="H585" s="84">
        <v>2011</v>
      </c>
      <c r="I585" s="77">
        <v>34</v>
      </c>
      <c r="J585" s="57">
        <v>34</v>
      </c>
      <c r="K585" s="57">
        <v>34</v>
      </c>
      <c r="L585" s="57">
        <v>34</v>
      </c>
      <c r="M585" s="58">
        <v>34</v>
      </c>
      <c r="N585" s="58">
        <v>34</v>
      </c>
      <c r="O585" s="58">
        <v>34</v>
      </c>
      <c r="P585" s="58">
        <v>34</v>
      </c>
      <c r="Q585" s="58">
        <v>34</v>
      </c>
      <c r="R585" s="58">
        <v>34</v>
      </c>
    </row>
    <row r="586" spans="1:18">
      <c r="A586" s="26">
        <f t="shared" si="14"/>
        <v>586</v>
      </c>
      <c r="B586" s="83" t="s">
        <v>970</v>
      </c>
      <c r="C586" s="83"/>
      <c r="D586" s="83" t="s">
        <v>491</v>
      </c>
      <c r="E586" s="83" t="s">
        <v>536</v>
      </c>
      <c r="F586" s="83" t="s">
        <v>590</v>
      </c>
      <c r="G586" s="83" t="s">
        <v>504</v>
      </c>
      <c r="H586" s="84">
        <v>2011</v>
      </c>
      <c r="I586" s="77">
        <v>117</v>
      </c>
      <c r="J586" s="57">
        <v>117</v>
      </c>
      <c r="K586" s="57">
        <v>117</v>
      </c>
      <c r="L586" s="57">
        <v>117</v>
      </c>
      <c r="M586" s="58">
        <v>117</v>
      </c>
      <c r="N586" s="58">
        <v>117</v>
      </c>
      <c r="O586" s="58">
        <v>117</v>
      </c>
      <c r="P586" s="58">
        <v>117</v>
      </c>
      <c r="Q586" s="58">
        <v>117</v>
      </c>
      <c r="R586" s="58">
        <v>117</v>
      </c>
    </row>
    <row r="587" spans="1:18" s="18" customFormat="1" ht="13">
      <c r="A587" s="26">
        <f t="shared" si="14"/>
        <v>587</v>
      </c>
      <c r="B587" s="83" t="s">
        <v>971</v>
      </c>
      <c r="C587" s="83"/>
      <c r="D587" s="83" t="s">
        <v>409</v>
      </c>
      <c r="E587" s="83" t="s">
        <v>536</v>
      </c>
      <c r="F587" s="83" t="s">
        <v>590</v>
      </c>
      <c r="G587" s="83" t="s">
        <v>504</v>
      </c>
      <c r="H587" s="84">
        <v>2007</v>
      </c>
      <c r="I587" s="77">
        <v>85</v>
      </c>
      <c r="J587" s="57">
        <v>85</v>
      </c>
      <c r="K587" s="57">
        <v>85</v>
      </c>
      <c r="L587" s="57">
        <v>85</v>
      </c>
      <c r="M587" s="58">
        <v>85</v>
      </c>
      <c r="N587" s="58">
        <v>85</v>
      </c>
      <c r="O587" s="58">
        <v>85</v>
      </c>
      <c r="P587" s="58">
        <v>85</v>
      </c>
      <c r="Q587" s="58">
        <v>85</v>
      </c>
      <c r="R587" s="58">
        <v>85</v>
      </c>
    </row>
    <row r="588" spans="1:18" s="18" customFormat="1" ht="13">
      <c r="A588" s="26">
        <f t="shared" si="14"/>
        <v>588</v>
      </c>
      <c r="B588" s="83" t="s">
        <v>972</v>
      </c>
      <c r="C588" s="83"/>
      <c r="D588" s="83" t="s">
        <v>410</v>
      </c>
      <c r="E588" s="83" t="s">
        <v>536</v>
      </c>
      <c r="F588" s="83" t="s">
        <v>590</v>
      </c>
      <c r="G588" s="83" t="s">
        <v>504</v>
      </c>
      <c r="H588" s="84">
        <v>2007</v>
      </c>
      <c r="I588" s="77">
        <v>112</v>
      </c>
      <c r="J588" s="57">
        <v>112</v>
      </c>
      <c r="K588" s="57">
        <v>112</v>
      </c>
      <c r="L588" s="57">
        <v>112</v>
      </c>
      <c r="M588" s="58">
        <v>112</v>
      </c>
      <c r="N588" s="58">
        <v>112</v>
      </c>
      <c r="O588" s="58">
        <v>112</v>
      </c>
      <c r="P588" s="58">
        <v>112</v>
      </c>
      <c r="Q588" s="58">
        <v>112</v>
      </c>
      <c r="R588" s="58">
        <v>112</v>
      </c>
    </row>
    <row r="589" spans="1:18">
      <c r="A589" s="26">
        <f t="shared" si="14"/>
        <v>589</v>
      </c>
      <c r="B589" s="83" t="s">
        <v>973</v>
      </c>
      <c r="C589" s="83"/>
      <c r="D589" s="83" t="s">
        <v>411</v>
      </c>
      <c r="E589" s="83" t="s">
        <v>536</v>
      </c>
      <c r="F589" s="83" t="s">
        <v>590</v>
      </c>
      <c r="G589" s="83" t="s">
        <v>504</v>
      </c>
      <c r="H589" s="84">
        <v>2007</v>
      </c>
      <c r="I589" s="77">
        <v>125</v>
      </c>
      <c r="J589" s="57">
        <v>125</v>
      </c>
      <c r="K589" s="57">
        <v>125</v>
      </c>
      <c r="L589" s="57">
        <v>125</v>
      </c>
      <c r="M589" s="58">
        <v>125</v>
      </c>
      <c r="N589" s="58">
        <v>125</v>
      </c>
      <c r="O589" s="58">
        <v>125</v>
      </c>
      <c r="P589" s="58">
        <v>125</v>
      </c>
      <c r="Q589" s="58">
        <v>125</v>
      </c>
      <c r="R589" s="58">
        <v>125</v>
      </c>
    </row>
    <row r="590" spans="1:18">
      <c r="A590" s="26">
        <f t="shared" si="14"/>
        <v>590</v>
      </c>
      <c r="B590" s="83" t="s">
        <v>974</v>
      </c>
      <c r="C590" s="83"/>
      <c r="D590" s="83" t="s">
        <v>412</v>
      </c>
      <c r="E590" s="83" t="s">
        <v>636</v>
      </c>
      <c r="F590" s="83" t="s">
        <v>590</v>
      </c>
      <c r="G590" s="83" t="s">
        <v>504</v>
      </c>
      <c r="H590" s="84">
        <v>1999</v>
      </c>
      <c r="I590" s="77">
        <v>27.7</v>
      </c>
      <c r="J590" s="57">
        <v>27.7</v>
      </c>
      <c r="K590" s="57">
        <v>27.7</v>
      </c>
      <c r="L590" s="57">
        <v>27.7</v>
      </c>
      <c r="M590" s="58">
        <v>27.7</v>
      </c>
      <c r="N590" s="58">
        <v>27.7</v>
      </c>
      <c r="O590" s="58">
        <v>27.7</v>
      </c>
      <c r="P590" s="58">
        <v>27.7</v>
      </c>
      <c r="Q590" s="58">
        <v>27.7</v>
      </c>
      <c r="R590" s="58">
        <v>27.7</v>
      </c>
    </row>
    <row r="591" spans="1:18">
      <c r="A591" s="26">
        <f t="shared" si="14"/>
        <v>591</v>
      </c>
      <c r="B591" s="83" t="s">
        <v>975</v>
      </c>
      <c r="C591" s="83"/>
      <c r="D591" s="83" t="s">
        <v>976</v>
      </c>
      <c r="E591" s="83" t="s">
        <v>636</v>
      </c>
      <c r="F591" s="83" t="s">
        <v>590</v>
      </c>
      <c r="G591" s="83" t="s">
        <v>504</v>
      </c>
      <c r="H591" s="84">
        <v>1999</v>
      </c>
      <c r="I591" s="77">
        <v>6.6</v>
      </c>
      <c r="J591" s="57">
        <v>6.6</v>
      </c>
      <c r="K591" s="57">
        <v>6.6</v>
      </c>
      <c r="L591" s="57">
        <v>6.6</v>
      </c>
      <c r="M591" s="58">
        <v>6.6</v>
      </c>
      <c r="N591" s="58">
        <v>6.6</v>
      </c>
      <c r="O591" s="58">
        <v>6.6</v>
      </c>
      <c r="P591" s="58">
        <v>6.6</v>
      </c>
      <c r="Q591" s="58">
        <v>6.6</v>
      </c>
      <c r="R591" s="58">
        <v>6.6</v>
      </c>
    </row>
    <row r="592" spans="1:18">
      <c r="A592" s="26">
        <f t="shared" si="14"/>
        <v>592</v>
      </c>
      <c r="B592" s="83" t="s">
        <v>1307</v>
      </c>
      <c r="C592" s="83"/>
      <c r="D592" s="83" t="s">
        <v>413</v>
      </c>
      <c r="E592" s="83" t="s">
        <v>536</v>
      </c>
      <c r="F592" s="83" t="s">
        <v>590</v>
      </c>
      <c r="G592" s="83" t="s">
        <v>504</v>
      </c>
      <c r="H592" s="84">
        <v>2001</v>
      </c>
      <c r="I592" s="77">
        <v>150</v>
      </c>
      <c r="J592" s="57">
        <v>150</v>
      </c>
      <c r="K592" s="57">
        <v>150</v>
      </c>
      <c r="L592" s="57">
        <v>150</v>
      </c>
      <c r="M592" s="58">
        <v>150</v>
      </c>
      <c r="N592" s="58">
        <v>150</v>
      </c>
      <c r="O592" s="58">
        <v>150</v>
      </c>
      <c r="P592" s="58">
        <v>150</v>
      </c>
      <c r="Q592" s="58">
        <v>150</v>
      </c>
      <c r="R592" s="58">
        <v>150</v>
      </c>
    </row>
    <row r="593" spans="1:18">
      <c r="A593" s="26">
        <f t="shared" si="14"/>
        <v>593</v>
      </c>
      <c r="B593" s="83" t="s">
        <v>773</v>
      </c>
      <c r="C593" s="83"/>
      <c r="D593" s="83" t="s">
        <v>467</v>
      </c>
      <c r="E593" s="83" t="s">
        <v>647</v>
      </c>
      <c r="F593" s="83" t="s">
        <v>590</v>
      </c>
      <c r="G593" s="83" t="s">
        <v>504</v>
      </c>
      <c r="H593" s="84">
        <v>2012</v>
      </c>
      <c r="I593" s="77">
        <v>117.5</v>
      </c>
      <c r="J593" s="57">
        <v>117.5</v>
      </c>
      <c r="K593" s="57">
        <v>117.5</v>
      </c>
      <c r="L593" s="57">
        <v>117.5</v>
      </c>
      <c r="M593" s="58">
        <v>117.5</v>
      </c>
      <c r="N593" s="58">
        <v>117.5</v>
      </c>
      <c r="O593" s="58">
        <v>117.5</v>
      </c>
      <c r="P593" s="58">
        <v>117.5</v>
      </c>
      <c r="Q593" s="58">
        <v>117.5</v>
      </c>
      <c r="R593" s="58">
        <v>117.5</v>
      </c>
    </row>
    <row r="594" spans="1:18">
      <c r="A594" s="26">
        <f t="shared" si="14"/>
        <v>594</v>
      </c>
      <c r="B594" s="83" t="s">
        <v>774</v>
      </c>
      <c r="C594" s="83"/>
      <c r="D594" s="83" t="s">
        <v>468</v>
      </c>
      <c r="E594" s="83" t="s">
        <v>647</v>
      </c>
      <c r="F594" s="83" t="s">
        <v>590</v>
      </c>
      <c r="G594" s="83" t="s">
        <v>504</v>
      </c>
      <c r="H594" s="84">
        <v>2012</v>
      </c>
      <c r="I594" s="77">
        <v>107.5</v>
      </c>
      <c r="J594" s="57">
        <v>107.5</v>
      </c>
      <c r="K594" s="57">
        <v>107.5</v>
      </c>
      <c r="L594" s="57">
        <v>107.5</v>
      </c>
      <c r="M594" s="58">
        <v>107.5</v>
      </c>
      <c r="N594" s="58">
        <v>107.5</v>
      </c>
      <c r="O594" s="58">
        <v>107.5</v>
      </c>
      <c r="P594" s="58">
        <v>107.5</v>
      </c>
      <c r="Q594" s="58">
        <v>107.5</v>
      </c>
      <c r="R594" s="58">
        <v>107.5</v>
      </c>
    </row>
    <row r="595" spans="1:18">
      <c r="A595" s="26">
        <f t="shared" si="14"/>
        <v>595</v>
      </c>
      <c r="B595" s="83" t="s">
        <v>1308</v>
      </c>
      <c r="C595" s="83"/>
      <c r="D595" s="83" t="s">
        <v>415</v>
      </c>
      <c r="E595" s="83" t="s">
        <v>536</v>
      </c>
      <c r="F595" s="83" t="s">
        <v>590</v>
      </c>
      <c r="G595" s="83" t="s">
        <v>504</v>
      </c>
      <c r="H595" s="84">
        <v>2008</v>
      </c>
      <c r="I595" s="77">
        <v>169.5</v>
      </c>
      <c r="J595" s="57">
        <v>169.5</v>
      </c>
      <c r="K595" s="57">
        <v>169.5</v>
      </c>
      <c r="L595" s="57">
        <v>169.5</v>
      </c>
      <c r="M595" s="58">
        <v>169.5</v>
      </c>
      <c r="N595" s="58">
        <v>169.5</v>
      </c>
      <c r="O595" s="58">
        <v>169.5</v>
      </c>
      <c r="P595" s="58">
        <v>169.5</v>
      </c>
      <c r="Q595" s="58">
        <v>169.5</v>
      </c>
      <c r="R595" s="58">
        <v>169.5</v>
      </c>
    </row>
    <row r="596" spans="1:18">
      <c r="A596" s="26">
        <f t="shared" si="14"/>
        <v>596</v>
      </c>
      <c r="B596" s="83" t="s">
        <v>1562</v>
      </c>
      <c r="C596" s="83"/>
      <c r="D596" s="83" t="s">
        <v>1563</v>
      </c>
      <c r="E596" s="83" t="s">
        <v>648</v>
      </c>
      <c r="F596" s="83" t="s">
        <v>590</v>
      </c>
      <c r="G596" s="83" t="s">
        <v>501</v>
      </c>
      <c r="H596" s="84">
        <v>2017</v>
      </c>
      <c r="I596" s="77">
        <v>125.6</v>
      </c>
      <c r="J596" s="57">
        <v>125.6</v>
      </c>
      <c r="K596" s="57">
        <v>125.6</v>
      </c>
      <c r="L596" s="57">
        <v>125.6</v>
      </c>
      <c r="M596" s="58">
        <v>125.6</v>
      </c>
      <c r="N596" s="58">
        <v>125.6</v>
      </c>
      <c r="O596" s="58">
        <v>125.6</v>
      </c>
      <c r="P596" s="58">
        <v>125.6</v>
      </c>
      <c r="Q596" s="58">
        <v>125.6</v>
      </c>
      <c r="R596" s="58">
        <v>125.6</v>
      </c>
    </row>
    <row r="597" spans="1:18">
      <c r="A597" s="26">
        <f t="shared" si="14"/>
        <v>597</v>
      </c>
      <c r="B597" s="83" t="s">
        <v>1457</v>
      </c>
      <c r="C597" s="83"/>
      <c r="D597" s="83" t="s">
        <v>1458</v>
      </c>
      <c r="E597" s="83" t="s">
        <v>635</v>
      </c>
      <c r="F597" s="83" t="s">
        <v>590</v>
      </c>
      <c r="G597" s="83" t="s">
        <v>610</v>
      </c>
      <c r="H597" s="84">
        <v>2016</v>
      </c>
      <c r="I597" s="77">
        <v>114.9</v>
      </c>
      <c r="J597" s="57">
        <v>114.9</v>
      </c>
      <c r="K597" s="57">
        <v>114.9</v>
      </c>
      <c r="L597" s="57">
        <v>114.9</v>
      </c>
      <c r="M597" s="58">
        <v>114.9</v>
      </c>
      <c r="N597" s="58">
        <v>114.9</v>
      </c>
      <c r="O597" s="58">
        <v>114.9</v>
      </c>
      <c r="P597" s="58">
        <v>114.9</v>
      </c>
      <c r="Q597" s="58">
        <v>114.9</v>
      </c>
      <c r="R597" s="58">
        <v>114.9</v>
      </c>
    </row>
    <row r="598" spans="1:18">
      <c r="A598" s="26">
        <f t="shared" si="14"/>
        <v>598</v>
      </c>
      <c r="B598" s="83" t="s">
        <v>1459</v>
      </c>
      <c r="C598" s="83"/>
      <c r="D598" s="83" t="s">
        <v>1460</v>
      </c>
      <c r="E598" s="83" t="s">
        <v>635</v>
      </c>
      <c r="F598" s="83" t="s">
        <v>590</v>
      </c>
      <c r="G598" s="83" t="s">
        <v>610</v>
      </c>
      <c r="H598" s="84">
        <v>2016</v>
      </c>
      <c r="I598" s="77">
        <v>142.30000000000001</v>
      </c>
      <c r="J598" s="57">
        <v>142.30000000000001</v>
      </c>
      <c r="K598" s="57">
        <v>142.30000000000001</v>
      </c>
      <c r="L598" s="57">
        <v>142.30000000000001</v>
      </c>
      <c r="M598" s="58">
        <v>142.30000000000001</v>
      </c>
      <c r="N598" s="58">
        <v>142.30000000000001</v>
      </c>
      <c r="O598" s="58">
        <v>142.30000000000001</v>
      </c>
      <c r="P598" s="58">
        <v>142.30000000000001</v>
      </c>
      <c r="Q598" s="58">
        <v>142.30000000000001</v>
      </c>
      <c r="R598" s="58">
        <v>142.30000000000001</v>
      </c>
    </row>
    <row r="599" spans="1:18">
      <c r="A599" s="26">
        <f t="shared" si="14"/>
        <v>599</v>
      </c>
      <c r="B599" s="83" t="s">
        <v>1309</v>
      </c>
      <c r="C599" s="83"/>
      <c r="D599" s="83" t="s">
        <v>416</v>
      </c>
      <c r="E599" s="83" t="s">
        <v>641</v>
      </c>
      <c r="F599" s="83" t="s">
        <v>590</v>
      </c>
      <c r="G599" s="83" t="s">
        <v>504</v>
      </c>
      <c r="H599" s="84">
        <v>1999</v>
      </c>
      <c r="I599" s="77">
        <v>80.3</v>
      </c>
      <c r="J599" s="57">
        <v>80.3</v>
      </c>
      <c r="K599" s="57">
        <v>80.3</v>
      </c>
      <c r="L599" s="57">
        <v>80.3</v>
      </c>
      <c r="M599" s="58">
        <v>80.3</v>
      </c>
      <c r="N599" s="58">
        <v>80.3</v>
      </c>
      <c r="O599" s="58">
        <v>80.3</v>
      </c>
      <c r="P599" s="58">
        <v>80.3</v>
      </c>
      <c r="Q599" s="58">
        <v>80.3</v>
      </c>
      <c r="R599" s="58">
        <v>80.3</v>
      </c>
    </row>
    <row r="600" spans="1:18">
      <c r="A600" s="26">
        <f t="shared" si="14"/>
        <v>600</v>
      </c>
      <c r="B600" s="83" t="s">
        <v>579</v>
      </c>
      <c r="C600" s="83"/>
      <c r="D600" s="83" t="s">
        <v>417</v>
      </c>
      <c r="E600" s="83" t="s">
        <v>617</v>
      </c>
      <c r="F600" s="83" t="s">
        <v>590</v>
      </c>
      <c r="G600" s="83" t="s">
        <v>610</v>
      </c>
      <c r="H600" s="84">
        <v>2007</v>
      </c>
      <c r="I600" s="77">
        <v>57</v>
      </c>
      <c r="J600" s="57">
        <v>57</v>
      </c>
      <c r="K600" s="57">
        <v>57</v>
      </c>
      <c r="L600" s="57">
        <v>57</v>
      </c>
      <c r="M600" s="58">
        <v>57</v>
      </c>
      <c r="N600" s="58">
        <v>57</v>
      </c>
      <c r="O600" s="58">
        <v>57</v>
      </c>
      <c r="P600" s="58">
        <v>57</v>
      </c>
      <c r="Q600" s="58">
        <v>57</v>
      </c>
      <c r="R600" s="58">
        <v>57</v>
      </c>
    </row>
    <row r="601" spans="1:18">
      <c r="A601" s="26">
        <f t="shared" si="14"/>
        <v>601</v>
      </c>
      <c r="B601" s="83" t="s">
        <v>1310</v>
      </c>
      <c r="C601" s="83"/>
      <c r="D601" s="83" t="s">
        <v>493</v>
      </c>
      <c r="E601" s="83" t="s">
        <v>645</v>
      </c>
      <c r="F601" s="83" t="s">
        <v>590</v>
      </c>
      <c r="G601" s="83" t="s">
        <v>503</v>
      </c>
      <c r="H601" s="84">
        <v>2012</v>
      </c>
      <c r="I601" s="77">
        <v>92.3</v>
      </c>
      <c r="J601" s="57">
        <v>92.3</v>
      </c>
      <c r="K601" s="57">
        <v>92.3</v>
      </c>
      <c r="L601" s="57">
        <v>92.3</v>
      </c>
      <c r="M601" s="58">
        <v>92.3</v>
      </c>
      <c r="N601" s="58">
        <v>92.3</v>
      </c>
      <c r="O601" s="58">
        <v>92.3</v>
      </c>
      <c r="P601" s="58">
        <v>92.3</v>
      </c>
      <c r="Q601" s="58">
        <v>92.3</v>
      </c>
      <c r="R601" s="58">
        <v>92.3</v>
      </c>
    </row>
    <row r="602" spans="1:18">
      <c r="A602" s="26">
        <f t="shared" si="14"/>
        <v>602</v>
      </c>
      <c r="B602" s="83" t="s">
        <v>1311</v>
      </c>
      <c r="C602" s="83"/>
      <c r="D602" s="83" t="s">
        <v>1030</v>
      </c>
      <c r="E602" s="83" t="s">
        <v>606</v>
      </c>
      <c r="F602" s="83" t="s">
        <v>590</v>
      </c>
      <c r="G602" s="83" t="s">
        <v>504</v>
      </c>
      <c r="H602" s="84">
        <v>2014</v>
      </c>
      <c r="I602" s="77">
        <v>67.599999999999994</v>
      </c>
      <c r="J602" s="57">
        <v>67.599999999999994</v>
      </c>
      <c r="K602" s="57">
        <v>67.599999999999994</v>
      </c>
      <c r="L602" s="57">
        <v>67.599999999999994</v>
      </c>
      <c r="M602" s="58">
        <v>67.599999999999994</v>
      </c>
      <c r="N602" s="58">
        <v>67.599999999999994</v>
      </c>
      <c r="O602" s="58">
        <v>67.599999999999994</v>
      </c>
      <c r="P602" s="58">
        <v>67.599999999999994</v>
      </c>
      <c r="Q602" s="58">
        <v>67.599999999999994</v>
      </c>
      <c r="R602" s="58">
        <v>67.599999999999994</v>
      </c>
    </row>
    <row r="603" spans="1:18">
      <c r="A603" s="26">
        <f t="shared" si="14"/>
        <v>603</v>
      </c>
      <c r="B603" s="83" t="s">
        <v>775</v>
      </c>
      <c r="C603" s="83"/>
      <c r="D603" s="83" t="s">
        <v>492</v>
      </c>
      <c r="E603" s="83" t="s">
        <v>513</v>
      </c>
      <c r="F603" s="83" t="s">
        <v>590</v>
      </c>
      <c r="G603" s="83" t="s">
        <v>504</v>
      </c>
      <c r="H603" s="84">
        <v>2012</v>
      </c>
      <c r="I603" s="77">
        <v>30</v>
      </c>
      <c r="J603" s="57">
        <v>30</v>
      </c>
      <c r="K603" s="57">
        <v>30</v>
      </c>
      <c r="L603" s="57">
        <v>30</v>
      </c>
      <c r="M603" s="58">
        <v>30</v>
      </c>
      <c r="N603" s="58">
        <v>30</v>
      </c>
      <c r="O603" s="58">
        <v>30</v>
      </c>
      <c r="P603" s="58">
        <v>30</v>
      </c>
      <c r="Q603" s="58">
        <v>30</v>
      </c>
      <c r="R603" s="58">
        <v>30</v>
      </c>
    </row>
    <row r="604" spans="1:18">
      <c r="A604" s="26">
        <f t="shared" si="14"/>
        <v>604</v>
      </c>
      <c r="B604" s="83" t="s">
        <v>1678</v>
      </c>
      <c r="C604" s="83"/>
      <c r="D604" s="83" t="s">
        <v>1679</v>
      </c>
      <c r="E604" s="83" t="s">
        <v>1343</v>
      </c>
      <c r="F604" s="83" t="s">
        <v>590</v>
      </c>
      <c r="G604" s="83" t="s">
        <v>504</v>
      </c>
      <c r="H604" s="84">
        <v>2017</v>
      </c>
      <c r="I604" s="77">
        <v>125</v>
      </c>
      <c r="J604" s="57">
        <v>125</v>
      </c>
      <c r="K604" s="57">
        <v>125</v>
      </c>
      <c r="L604" s="57">
        <v>125</v>
      </c>
      <c r="M604" s="58">
        <v>125</v>
      </c>
      <c r="N604" s="58">
        <v>125</v>
      </c>
      <c r="O604" s="58">
        <v>125</v>
      </c>
      <c r="P604" s="58">
        <v>125</v>
      </c>
      <c r="Q604" s="58">
        <v>125</v>
      </c>
      <c r="R604" s="58">
        <v>125</v>
      </c>
    </row>
    <row r="605" spans="1:18">
      <c r="A605" s="26">
        <f t="shared" si="14"/>
        <v>605</v>
      </c>
      <c r="B605" s="83" t="s">
        <v>1680</v>
      </c>
      <c r="C605" s="83"/>
      <c r="D605" s="83" t="s">
        <v>1681</v>
      </c>
      <c r="E605" s="83" t="s">
        <v>1343</v>
      </c>
      <c r="F605" s="83" t="s">
        <v>590</v>
      </c>
      <c r="G605" s="83" t="s">
        <v>504</v>
      </c>
      <c r="H605" s="84">
        <v>2017</v>
      </c>
      <c r="I605" s="77">
        <v>125</v>
      </c>
      <c r="J605" s="57">
        <v>125</v>
      </c>
      <c r="K605" s="57">
        <v>125</v>
      </c>
      <c r="L605" s="57">
        <v>125</v>
      </c>
      <c r="M605" s="58">
        <v>125</v>
      </c>
      <c r="N605" s="58">
        <v>125</v>
      </c>
      <c r="O605" s="58">
        <v>125</v>
      </c>
      <c r="P605" s="58">
        <v>125</v>
      </c>
      <c r="Q605" s="58">
        <v>125</v>
      </c>
      <c r="R605" s="58">
        <v>125</v>
      </c>
    </row>
    <row r="606" spans="1:18">
      <c r="A606" s="26">
        <f t="shared" si="14"/>
        <v>606</v>
      </c>
      <c r="B606" s="83" t="s">
        <v>977</v>
      </c>
      <c r="C606" s="83"/>
      <c r="D606" s="83" t="s">
        <v>418</v>
      </c>
      <c r="E606" s="83" t="s">
        <v>648</v>
      </c>
      <c r="F606" s="83" t="s">
        <v>590</v>
      </c>
      <c r="G606" s="83" t="s">
        <v>501</v>
      </c>
      <c r="H606" s="84">
        <v>2008</v>
      </c>
      <c r="I606" s="77">
        <v>112.5</v>
      </c>
      <c r="J606" s="57">
        <v>112.5</v>
      </c>
      <c r="K606" s="57">
        <v>112.5</v>
      </c>
      <c r="L606" s="57">
        <v>112.5</v>
      </c>
      <c r="M606" s="58">
        <v>112.5</v>
      </c>
      <c r="N606" s="58">
        <v>112.5</v>
      </c>
      <c r="O606" s="58">
        <v>112.5</v>
      </c>
      <c r="P606" s="58">
        <v>112.5</v>
      </c>
      <c r="Q606" s="58">
        <v>112.5</v>
      </c>
      <c r="R606" s="58">
        <v>112.5</v>
      </c>
    </row>
    <row r="607" spans="1:18">
      <c r="A607" s="26">
        <f t="shared" si="14"/>
        <v>607</v>
      </c>
      <c r="B607" s="83" t="s">
        <v>578</v>
      </c>
      <c r="C607" s="83"/>
      <c r="D607" s="83" t="s">
        <v>414</v>
      </c>
      <c r="E607" s="83" t="s">
        <v>536</v>
      </c>
      <c r="F607" s="83" t="s">
        <v>590</v>
      </c>
      <c r="G607" s="83" t="s">
        <v>504</v>
      </c>
      <c r="H607" s="84">
        <v>2008</v>
      </c>
      <c r="I607" s="77">
        <v>2</v>
      </c>
      <c r="J607" s="57">
        <v>2</v>
      </c>
      <c r="K607" s="57">
        <v>2</v>
      </c>
      <c r="L607" s="57">
        <v>2</v>
      </c>
      <c r="M607" s="58">
        <v>2</v>
      </c>
      <c r="N607" s="58">
        <v>2</v>
      </c>
      <c r="O607" s="58">
        <v>2</v>
      </c>
      <c r="P607" s="58">
        <v>2</v>
      </c>
      <c r="Q607" s="58">
        <v>2</v>
      </c>
      <c r="R607" s="58">
        <v>2</v>
      </c>
    </row>
    <row r="608" spans="1:18">
      <c r="A608" s="26">
        <f t="shared" si="14"/>
        <v>608</v>
      </c>
      <c r="B608" s="83" t="s">
        <v>1101</v>
      </c>
      <c r="C608" s="83"/>
      <c r="D608" s="83" t="s">
        <v>1102</v>
      </c>
      <c r="E608" s="83" t="s">
        <v>1103</v>
      </c>
      <c r="F608" s="83" t="s">
        <v>590</v>
      </c>
      <c r="G608" s="83" t="s">
        <v>610</v>
      </c>
      <c r="H608" s="84">
        <v>2007</v>
      </c>
      <c r="I608" s="77">
        <v>1</v>
      </c>
      <c r="J608" s="57">
        <v>1</v>
      </c>
      <c r="K608" s="57">
        <v>1</v>
      </c>
      <c r="L608" s="57">
        <v>1</v>
      </c>
      <c r="M608" s="58">
        <v>1</v>
      </c>
      <c r="N608" s="58">
        <v>1</v>
      </c>
      <c r="O608" s="58">
        <v>1</v>
      </c>
      <c r="P608" s="58">
        <v>1</v>
      </c>
      <c r="Q608" s="58">
        <v>1</v>
      </c>
      <c r="R608" s="58">
        <v>1</v>
      </c>
    </row>
    <row r="609" spans="1:18" ht="13">
      <c r="A609" s="26">
        <f t="shared" si="14"/>
        <v>609</v>
      </c>
      <c r="B609" s="79" t="s">
        <v>1312</v>
      </c>
      <c r="C609" s="79"/>
      <c r="D609" s="79"/>
      <c r="E609" s="79"/>
      <c r="F609" s="79"/>
      <c r="G609" s="79"/>
      <c r="H609" s="80"/>
      <c r="I609" s="81">
        <f t="shared" ref="I609:R609" si="15">SUM(I440:I608)</f>
        <v>18255.8</v>
      </c>
      <c r="J609" s="82">
        <f t="shared" si="15"/>
        <v>18255.8</v>
      </c>
      <c r="K609" s="82">
        <f t="shared" si="15"/>
        <v>18255.8</v>
      </c>
      <c r="L609" s="82">
        <f t="shared" si="15"/>
        <v>18255.8</v>
      </c>
      <c r="M609" s="56">
        <f t="shared" si="15"/>
        <v>18255.8</v>
      </c>
      <c r="N609" s="56">
        <f t="shared" si="15"/>
        <v>18255.8</v>
      </c>
      <c r="O609" s="56">
        <f t="shared" si="15"/>
        <v>18255.8</v>
      </c>
      <c r="P609" s="56">
        <f t="shared" si="15"/>
        <v>18255.8</v>
      </c>
      <c r="Q609" s="56">
        <f t="shared" si="15"/>
        <v>18255.8</v>
      </c>
      <c r="R609" s="56">
        <f t="shared" si="15"/>
        <v>18255.8</v>
      </c>
    </row>
    <row r="610" spans="1:18" s="18" customFormat="1" ht="13">
      <c r="A610" s="26">
        <f t="shared" si="14"/>
        <v>610</v>
      </c>
      <c r="B610" s="83" t="s">
        <v>1313</v>
      </c>
      <c r="C610" s="83"/>
      <c r="D610" s="83" t="s">
        <v>1314</v>
      </c>
      <c r="E610" s="83" t="s">
        <v>1315</v>
      </c>
      <c r="F610" s="83"/>
      <c r="G610" s="83"/>
      <c r="H610" s="84"/>
      <c r="I610" s="77">
        <v>14</v>
      </c>
      <c r="J610" s="57">
        <v>14</v>
      </c>
      <c r="K610" s="57">
        <v>14</v>
      </c>
      <c r="L610" s="57">
        <v>14</v>
      </c>
      <c r="M610" s="58">
        <v>14</v>
      </c>
      <c r="N610" s="58">
        <v>14</v>
      </c>
      <c r="O610" s="58">
        <v>14</v>
      </c>
      <c r="P610" s="58">
        <v>14</v>
      </c>
      <c r="Q610" s="58">
        <v>14</v>
      </c>
      <c r="R610" s="58">
        <v>14</v>
      </c>
    </row>
    <row r="611" spans="1:18" ht="13">
      <c r="A611" s="26">
        <f t="shared" si="14"/>
        <v>611</v>
      </c>
      <c r="B611" s="79"/>
      <c r="C611" s="79"/>
      <c r="D611" s="79"/>
      <c r="E611" s="79"/>
      <c r="F611" s="79"/>
      <c r="G611" s="79"/>
      <c r="H611" s="80"/>
      <c r="I611" s="81"/>
      <c r="J611" s="82"/>
      <c r="K611" s="82"/>
      <c r="L611" s="82"/>
      <c r="M611" s="56"/>
      <c r="N611" s="56"/>
      <c r="O611" s="56"/>
      <c r="P611" s="56"/>
      <c r="Q611" s="56"/>
      <c r="R611" s="56"/>
    </row>
    <row r="612" spans="1:18" s="18" customFormat="1" ht="13">
      <c r="A612" s="26">
        <f t="shared" si="14"/>
        <v>612</v>
      </c>
      <c r="B612" s="83" t="s">
        <v>1461</v>
      </c>
      <c r="C612" s="83"/>
      <c r="D612" s="83" t="s">
        <v>1462</v>
      </c>
      <c r="E612" s="83" t="s">
        <v>603</v>
      </c>
      <c r="F612" s="83" t="s">
        <v>999</v>
      </c>
      <c r="G612" s="83" t="s">
        <v>1043</v>
      </c>
      <c r="H612" s="84">
        <v>2016</v>
      </c>
      <c r="I612" s="77">
        <v>100</v>
      </c>
      <c r="J612" s="57">
        <v>100</v>
      </c>
      <c r="K612" s="57">
        <v>100</v>
      </c>
      <c r="L612" s="57">
        <v>100</v>
      </c>
      <c r="M612" s="58">
        <v>100</v>
      </c>
      <c r="N612" s="58">
        <v>100</v>
      </c>
      <c r="O612" s="58">
        <v>100</v>
      </c>
      <c r="P612" s="58">
        <v>100</v>
      </c>
      <c r="Q612" s="58">
        <v>100</v>
      </c>
      <c r="R612" s="58">
        <v>100</v>
      </c>
    </row>
    <row r="613" spans="1:18" s="18" customFormat="1" ht="13">
      <c r="A613" s="26">
        <f t="shared" si="14"/>
        <v>613</v>
      </c>
      <c r="B613" s="83" t="s">
        <v>1463</v>
      </c>
      <c r="C613" s="83"/>
      <c r="D613" s="83" t="s">
        <v>1464</v>
      </c>
      <c r="E613" s="83" t="s">
        <v>603</v>
      </c>
      <c r="F613" s="83" t="s">
        <v>999</v>
      </c>
      <c r="G613" s="83" t="s">
        <v>1043</v>
      </c>
      <c r="H613" s="84">
        <v>2016</v>
      </c>
      <c r="I613" s="77">
        <v>102</v>
      </c>
      <c r="J613" s="57">
        <v>102</v>
      </c>
      <c r="K613" s="57">
        <v>102</v>
      </c>
      <c r="L613" s="57">
        <v>102</v>
      </c>
      <c r="M613" s="58">
        <v>102</v>
      </c>
      <c r="N613" s="58">
        <v>102</v>
      </c>
      <c r="O613" s="58">
        <v>102</v>
      </c>
      <c r="P613" s="58">
        <v>102</v>
      </c>
      <c r="Q613" s="58">
        <v>102</v>
      </c>
      <c r="R613" s="58">
        <v>102</v>
      </c>
    </row>
    <row r="614" spans="1:18">
      <c r="A614" s="26">
        <f t="shared" si="14"/>
        <v>614</v>
      </c>
      <c r="B614" s="83" t="s">
        <v>1682</v>
      </c>
      <c r="C614" s="83"/>
      <c r="D614" s="83" t="s">
        <v>1683</v>
      </c>
      <c r="E614" s="83" t="s">
        <v>528</v>
      </c>
      <c r="F614" s="83" t="s">
        <v>999</v>
      </c>
      <c r="G614" s="83" t="s">
        <v>1043</v>
      </c>
      <c r="H614" s="84">
        <v>2017</v>
      </c>
      <c r="I614" s="77">
        <v>120</v>
      </c>
      <c r="J614" s="57">
        <v>120</v>
      </c>
      <c r="K614" s="57">
        <v>120</v>
      </c>
      <c r="L614" s="57">
        <v>120</v>
      </c>
      <c r="M614" s="58">
        <v>120</v>
      </c>
      <c r="N614" s="58">
        <v>120</v>
      </c>
      <c r="O614" s="58">
        <v>120</v>
      </c>
      <c r="P614" s="58">
        <v>120</v>
      </c>
      <c r="Q614" s="58">
        <v>120</v>
      </c>
      <c r="R614" s="58">
        <v>120</v>
      </c>
    </row>
    <row r="615" spans="1:18">
      <c r="A615" s="26">
        <f t="shared" si="14"/>
        <v>615</v>
      </c>
      <c r="B615" s="83" t="s">
        <v>1684</v>
      </c>
      <c r="C615" s="83"/>
      <c r="D615" s="83" t="s">
        <v>1685</v>
      </c>
      <c r="E615" s="83" t="s">
        <v>528</v>
      </c>
      <c r="F615" s="83" t="s">
        <v>999</v>
      </c>
      <c r="G615" s="83" t="s">
        <v>1043</v>
      </c>
      <c r="H615" s="84">
        <v>2017</v>
      </c>
      <c r="I615" s="77">
        <v>108</v>
      </c>
      <c r="J615" s="57">
        <v>108</v>
      </c>
      <c r="K615" s="57">
        <v>108</v>
      </c>
      <c r="L615" s="57">
        <v>108</v>
      </c>
      <c r="M615" s="58">
        <v>108</v>
      </c>
      <c r="N615" s="58">
        <v>108</v>
      </c>
      <c r="O615" s="58">
        <v>108</v>
      </c>
      <c r="P615" s="58">
        <v>108</v>
      </c>
      <c r="Q615" s="58">
        <v>108</v>
      </c>
      <c r="R615" s="58">
        <v>108</v>
      </c>
    </row>
    <row r="616" spans="1:18">
      <c r="A616" s="26">
        <f t="shared" si="14"/>
        <v>616</v>
      </c>
      <c r="B616" s="83" t="s">
        <v>1564</v>
      </c>
      <c r="C616" s="83"/>
      <c r="D616" s="83" t="s">
        <v>1398</v>
      </c>
      <c r="E616" s="83" t="s">
        <v>508</v>
      </c>
      <c r="F616" s="83" t="s">
        <v>999</v>
      </c>
      <c r="G616" s="83" t="s">
        <v>1043</v>
      </c>
      <c r="H616" s="84">
        <v>2016</v>
      </c>
      <c r="I616" s="77">
        <v>165</v>
      </c>
      <c r="J616" s="57">
        <v>165</v>
      </c>
      <c r="K616" s="57">
        <v>165</v>
      </c>
      <c r="L616" s="57">
        <v>165</v>
      </c>
      <c r="M616" s="58">
        <v>165</v>
      </c>
      <c r="N616" s="58">
        <v>165</v>
      </c>
      <c r="O616" s="58">
        <v>165</v>
      </c>
      <c r="P616" s="58">
        <v>165</v>
      </c>
      <c r="Q616" s="58">
        <v>165</v>
      </c>
      <c r="R616" s="58">
        <v>165</v>
      </c>
    </row>
    <row r="617" spans="1:18">
      <c r="A617" s="26">
        <f t="shared" si="14"/>
        <v>617</v>
      </c>
      <c r="B617" s="83" t="s">
        <v>1686</v>
      </c>
      <c r="C617" s="83"/>
      <c r="D617" s="83" t="s">
        <v>1687</v>
      </c>
      <c r="E617" s="83" t="s">
        <v>595</v>
      </c>
      <c r="F617" s="83" t="s">
        <v>999</v>
      </c>
      <c r="G617" s="83" t="s">
        <v>1043</v>
      </c>
      <c r="H617" s="84">
        <v>2017</v>
      </c>
      <c r="I617" s="77">
        <v>150.6</v>
      </c>
      <c r="J617" s="57">
        <v>150.6</v>
      </c>
      <c r="K617" s="57">
        <v>150.6</v>
      </c>
      <c r="L617" s="57">
        <v>150.6</v>
      </c>
      <c r="M617" s="58">
        <v>150.6</v>
      </c>
      <c r="N617" s="58">
        <v>150.6</v>
      </c>
      <c r="O617" s="58">
        <v>150.6</v>
      </c>
      <c r="P617" s="58">
        <v>150.6</v>
      </c>
      <c r="Q617" s="58">
        <v>150.6</v>
      </c>
      <c r="R617" s="58">
        <v>150.6</v>
      </c>
    </row>
    <row r="618" spans="1:18">
      <c r="A618" s="26">
        <f t="shared" si="14"/>
        <v>618</v>
      </c>
      <c r="B618" s="83" t="s">
        <v>1688</v>
      </c>
      <c r="C618" s="83"/>
      <c r="D618" s="83" t="s">
        <v>1689</v>
      </c>
      <c r="E618" s="83" t="s">
        <v>595</v>
      </c>
      <c r="F618" s="83" t="s">
        <v>999</v>
      </c>
      <c r="G618" s="83" t="s">
        <v>1043</v>
      </c>
      <c r="H618" s="84">
        <v>2017</v>
      </c>
      <c r="I618" s="77">
        <v>98.4</v>
      </c>
      <c r="J618" s="57">
        <v>98.4</v>
      </c>
      <c r="K618" s="57">
        <v>98.4</v>
      </c>
      <c r="L618" s="57">
        <v>98.4</v>
      </c>
      <c r="M618" s="58">
        <v>98.4</v>
      </c>
      <c r="N618" s="58">
        <v>98.4</v>
      </c>
      <c r="O618" s="58">
        <v>98.4</v>
      </c>
      <c r="P618" s="58">
        <v>98.4</v>
      </c>
      <c r="Q618" s="58">
        <v>98.4</v>
      </c>
      <c r="R618" s="58">
        <v>98.4</v>
      </c>
    </row>
    <row r="619" spans="1:18">
      <c r="A619" s="26">
        <f t="shared" si="14"/>
        <v>619</v>
      </c>
      <c r="B619" s="83" t="s">
        <v>563</v>
      </c>
      <c r="C619" s="83"/>
      <c r="D619" s="83" t="s">
        <v>369</v>
      </c>
      <c r="E619" s="83" t="s">
        <v>603</v>
      </c>
      <c r="F619" s="83" t="s">
        <v>999</v>
      </c>
      <c r="G619" s="83" t="s">
        <v>1043</v>
      </c>
      <c r="H619" s="84">
        <v>2010</v>
      </c>
      <c r="I619" s="77">
        <v>141.6</v>
      </c>
      <c r="J619" s="57">
        <v>141.6</v>
      </c>
      <c r="K619" s="57">
        <v>141.6</v>
      </c>
      <c r="L619" s="57">
        <v>141.6</v>
      </c>
      <c r="M619" s="58">
        <v>141.6</v>
      </c>
      <c r="N619" s="58">
        <v>141.6</v>
      </c>
      <c r="O619" s="58">
        <v>141.6</v>
      </c>
      <c r="P619" s="58">
        <v>141.6</v>
      </c>
      <c r="Q619" s="58">
        <v>141.6</v>
      </c>
      <c r="R619" s="58">
        <v>141.6</v>
      </c>
    </row>
    <row r="620" spans="1:18" s="18" customFormat="1" ht="13">
      <c r="A620" s="26">
        <f t="shared" si="14"/>
        <v>620</v>
      </c>
      <c r="B620" s="83" t="s">
        <v>564</v>
      </c>
      <c r="C620" s="83"/>
      <c r="D620" s="83" t="s">
        <v>370</v>
      </c>
      <c r="E620" s="83" t="s">
        <v>603</v>
      </c>
      <c r="F620" s="83" t="s">
        <v>999</v>
      </c>
      <c r="G620" s="83" t="s">
        <v>1043</v>
      </c>
      <c r="H620" s="84">
        <v>2010</v>
      </c>
      <c r="I620" s="77">
        <v>141.6</v>
      </c>
      <c r="J620" s="57">
        <v>141.6</v>
      </c>
      <c r="K620" s="57">
        <v>141.6</v>
      </c>
      <c r="L620" s="57">
        <v>141.6</v>
      </c>
      <c r="M620" s="58">
        <v>141.6</v>
      </c>
      <c r="N620" s="58">
        <v>141.6</v>
      </c>
      <c r="O620" s="58">
        <v>141.6</v>
      </c>
      <c r="P620" s="58">
        <v>141.6</v>
      </c>
      <c r="Q620" s="58">
        <v>141.6</v>
      </c>
      <c r="R620" s="58">
        <v>141.6</v>
      </c>
    </row>
    <row r="621" spans="1:18">
      <c r="A621" s="26">
        <f t="shared" si="14"/>
        <v>621</v>
      </c>
      <c r="B621" s="83" t="s">
        <v>575</v>
      </c>
      <c r="C621" s="83"/>
      <c r="D621" s="83" t="s">
        <v>526</v>
      </c>
      <c r="E621" s="83" t="s">
        <v>528</v>
      </c>
      <c r="F621" s="83" t="s">
        <v>999</v>
      </c>
      <c r="G621" s="83" t="s">
        <v>1043</v>
      </c>
      <c r="H621" s="84">
        <v>2013</v>
      </c>
      <c r="I621" s="77">
        <v>200.1</v>
      </c>
      <c r="J621" s="57">
        <v>200.1</v>
      </c>
      <c r="K621" s="57">
        <v>200.1</v>
      </c>
      <c r="L621" s="57">
        <v>200.1</v>
      </c>
      <c r="M621" s="58">
        <v>200.1</v>
      </c>
      <c r="N621" s="58">
        <v>200.1</v>
      </c>
      <c r="O621" s="58">
        <v>200.1</v>
      </c>
      <c r="P621" s="58">
        <v>200.1</v>
      </c>
      <c r="Q621" s="58">
        <v>200.1</v>
      </c>
      <c r="R621" s="58">
        <v>200.1</v>
      </c>
    </row>
    <row r="622" spans="1:18" s="18" customFormat="1" ht="13">
      <c r="A622" s="26">
        <f t="shared" si="14"/>
        <v>622</v>
      </c>
      <c r="B622" s="83" t="s">
        <v>576</v>
      </c>
      <c r="C622" s="83"/>
      <c r="D622" s="83" t="s">
        <v>527</v>
      </c>
      <c r="E622" s="83" t="s">
        <v>528</v>
      </c>
      <c r="F622" s="83" t="s">
        <v>999</v>
      </c>
      <c r="G622" s="83" t="s">
        <v>1043</v>
      </c>
      <c r="H622" s="84">
        <v>2013</v>
      </c>
      <c r="I622" s="77">
        <v>201.6</v>
      </c>
      <c r="J622" s="57">
        <v>201.6</v>
      </c>
      <c r="K622" s="57">
        <v>201.6</v>
      </c>
      <c r="L622" s="57">
        <v>201.6</v>
      </c>
      <c r="M622" s="58">
        <v>201.6</v>
      </c>
      <c r="N622" s="58">
        <v>201.6</v>
      </c>
      <c r="O622" s="58">
        <v>201.6</v>
      </c>
      <c r="P622" s="58">
        <v>201.6</v>
      </c>
      <c r="Q622" s="58">
        <v>201.6</v>
      </c>
      <c r="R622" s="58">
        <v>201.6</v>
      </c>
    </row>
    <row r="623" spans="1:18" s="18" customFormat="1" ht="13">
      <c r="A623" s="26">
        <f t="shared" si="14"/>
        <v>623</v>
      </c>
      <c r="B623" s="83" t="s">
        <v>978</v>
      </c>
      <c r="C623" s="83"/>
      <c r="D623" s="83" t="s">
        <v>469</v>
      </c>
      <c r="E623" s="83" t="s">
        <v>528</v>
      </c>
      <c r="F623" s="83" t="s">
        <v>999</v>
      </c>
      <c r="G623" s="83" t="s">
        <v>1043</v>
      </c>
      <c r="H623" s="84">
        <v>2012</v>
      </c>
      <c r="I623" s="77">
        <v>99.8</v>
      </c>
      <c r="J623" s="57">
        <v>99.8</v>
      </c>
      <c r="K623" s="57">
        <v>99.8</v>
      </c>
      <c r="L623" s="57">
        <v>99.8</v>
      </c>
      <c r="M623" s="58">
        <v>99.8</v>
      </c>
      <c r="N623" s="58">
        <v>99.8</v>
      </c>
      <c r="O623" s="58">
        <v>99.8</v>
      </c>
      <c r="P623" s="58">
        <v>99.8</v>
      </c>
      <c r="Q623" s="58">
        <v>99.8</v>
      </c>
      <c r="R623" s="58">
        <v>99.8</v>
      </c>
    </row>
    <row r="624" spans="1:18">
      <c r="A624" s="26">
        <f t="shared" si="14"/>
        <v>624</v>
      </c>
      <c r="B624" s="83" t="s">
        <v>979</v>
      </c>
      <c r="C624" s="83"/>
      <c r="D624" s="83" t="s">
        <v>470</v>
      </c>
      <c r="E624" s="83" t="s">
        <v>528</v>
      </c>
      <c r="F624" s="83" t="s">
        <v>999</v>
      </c>
      <c r="G624" s="83" t="s">
        <v>1043</v>
      </c>
      <c r="H624" s="84">
        <v>2012</v>
      </c>
      <c r="I624" s="77">
        <v>103.5</v>
      </c>
      <c r="J624" s="57">
        <v>103.5</v>
      </c>
      <c r="K624" s="57">
        <v>103.5</v>
      </c>
      <c r="L624" s="57">
        <v>103.5</v>
      </c>
      <c r="M624" s="58">
        <v>103.5</v>
      </c>
      <c r="N624" s="58">
        <v>103.5</v>
      </c>
      <c r="O624" s="58">
        <v>103.5</v>
      </c>
      <c r="P624" s="58">
        <v>103.5</v>
      </c>
      <c r="Q624" s="58">
        <v>103.5</v>
      </c>
      <c r="R624" s="58">
        <v>103.5</v>
      </c>
    </row>
    <row r="625" spans="1:18">
      <c r="A625" s="26">
        <f t="shared" si="14"/>
        <v>625</v>
      </c>
      <c r="B625" s="83" t="s">
        <v>1316</v>
      </c>
      <c r="C625" s="83"/>
      <c r="D625" s="83" t="s">
        <v>419</v>
      </c>
      <c r="E625" s="83" t="s">
        <v>638</v>
      </c>
      <c r="F625" s="83" t="s">
        <v>999</v>
      </c>
      <c r="G625" s="83" t="s">
        <v>1043</v>
      </c>
      <c r="H625" s="84">
        <v>2009</v>
      </c>
      <c r="I625" s="77">
        <v>179.9</v>
      </c>
      <c r="J625" s="57">
        <v>179.9</v>
      </c>
      <c r="K625" s="57">
        <v>179.9</v>
      </c>
      <c r="L625" s="57">
        <v>179.9</v>
      </c>
      <c r="M625" s="58">
        <v>179.9</v>
      </c>
      <c r="N625" s="58">
        <v>179.9</v>
      </c>
      <c r="O625" s="58">
        <v>179.9</v>
      </c>
      <c r="P625" s="58">
        <v>179.9</v>
      </c>
      <c r="Q625" s="58">
        <v>179.9</v>
      </c>
      <c r="R625" s="58">
        <v>179.9</v>
      </c>
    </row>
    <row r="626" spans="1:18">
      <c r="A626" s="26">
        <f t="shared" si="14"/>
        <v>626</v>
      </c>
      <c r="B626" s="83" t="s">
        <v>1317</v>
      </c>
      <c r="C626" s="83"/>
      <c r="D626" s="83" t="s">
        <v>448</v>
      </c>
      <c r="E626" s="83" t="s">
        <v>638</v>
      </c>
      <c r="F626" s="83" t="s">
        <v>999</v>
      </c>
      <c r="G626" s="83" t="s">
        <v>1043</v>
      </c>
      <c r="H626" s="84">
        <v>2010</v>
      </c>
      <c r="I626" s="77">
        <v>200.1</v>
      </c>
      <c r="J626" s="57">
        <v>200.1</v>
      </c>
      <c r="K626" s="57">
        <v>200.1</v>
      </c>
      <c r="L626" s="57">
        <v>200.1</v>
      </c>
      <c r="M626" s="58">
        <v>200.1</v>
      </c>
      <c r="N626" s="58">
        <v>200.1</v>
      </c>
      <c r="O626" s="58">
        <v>200.1</v>
      </c>
      <c r="P626" s="58">
        <v>200.1</v>
      </c>
      <c r="Q626" s="58">
        <v>200.1</v>
      </c>
      <c r="R626" s="58">
        <v>200.1</v>
      </c>
    </row>
    <row r="627" spans="1:18">
      <c r="A627" s="26">
        <f t="shared" si="14"/>
        <v>627</v>
      </c>
      <c r="B627" s="83" t="s">
        <v>776</v>
      </c>
      <c r="C627" s="83"/>
      <c r="D627" s="83" t="s">
        <v>393</v>
      </c>
      <c r="E627" s="83" t="s">
        <v>603</v>
      </c>
      <c r="F627" s="83" t="s">
        <v>999</v>
      </c>
      <c r="G627" s="83" t="s">
        <v>1043</v>
      </c>
      <c r="H627" s="84">
        <v>2009</v>
      </c>
      <c r="I627" s="77">
        <v>160.80000000000001</v>
      </c>
      <c r="J627" s="57">
        <v>160.80000000000001</v>
      </c>
      <c r="K627" s="57">
        <v>160.80000000000001</v>
      </c>
      <c r="L627" s="57">
        <v>160.80000000000001</v>
      </c>
      <c r="M627" s="58">
        <v>160.80000000000001</v>
      </c>
      <c r="N627" s="58">
        <v>160.80000000000001</v>
      </c>
      <c r="O627" s="58">
        <v>160.80000000000001</v>
      </c>
      <c r="P627" s="58">
        <v>160.80000000000001</v>
      </c>
      <c r="Q627" s="58">
        <v>160.80000000000001</v>
      </c>
      <c r="R627" s="58">
        <v>160.80000000000001</v>
      </c>
    </row>
    <row r="628" spans="1:18">
      <c r="A628" s="26">
        <f t="shared" si="14"/>
        <v>628</v>
      </c>
      <c r="B628" s="83" t="s">
        <v>777</v>
      </c>
      <c r="C628" s="83"/>
      <c r="D628" s="83" t="s">
        <v>394</v>
      </c>
      <c r="E628" s="83" t="s">
        <v>603</v>
      </c>
      <c r="F628" s="83" t="s">
        <v>999</v>
      </c>
      <c r="G628" s="83" t="s">
        <v>1043</v>
      </c>
      <c r="H628" s="84">
        <v>2009</v>
      </c>
      <c r="I628" s="77">
        <v>141.6</v>
      </c>
      <c r="J628" s="57">
        <v>141.6</v>
      </c>
      <c r="K628" s="57">
        <v>141.6</v>
      </c>
      <c r="L628" s="57">
        <v>141.6</v>
      </c>
      <c r="M628" s="58">
        <v>141.6</v>
      </c>
      <c r="N628" s="58">
        <v>141.6</v>
      </c>
      <c r="O628" s="58">
        <v>141.6</v>
      </c>
      <c r="P628" s="58">
        <v>141.6</v>
      </c>
      <c r="Q628" s="58">
        <v>141.6</v>
      </c>
      <c r="R628" s="58">
        <v>141.6</v>
      </c>
    </row>
    <row r="629" spans="1:18">
      <c r="A629" s="26">
        <f t="shared" si="14"/>
        <v>629</v>
      </c>
      <c r="B629" s="83" t="s">
        <v>778</v>
      </c>
      <c r="C629" s="83"/>
      <c r="D629" s="83" t="s">
        <v>488</v>
      </c>
      <c r="E629" s="83" t="s">
        <v>603</v>
      </c>
      <c r="F629" s="83" t="s">
        <v>999</v>
      </c>
      <c r="G629" s="83" t="s">
        <v>1043</v>
      </c>
      <c r="H629" s="84">
        <v>2011</v>
      </c>
      <c r="I629" s="77">
        <v>100.8</v>
      </c>
      <c r="J629" s="57">
        <v>100.8</v>
      </c>
      <c r="K629" s="57">
        <v>100.8</v>
      </c>
      <c r="L629" s="57">
        <v>100.8</v>
      </c>
      <c r="M629" s="58">
        <v>100.8</v>
      </c>
      <c r="N629" s="58">
        <v>100.8</v>
      </c>
      <c r="O629" s="58">
        <v>100.8</v>
      </c>
      <c r="P629" s="58">
        <v>100.8</v>
      </c>
      <c r="Q629" s="58">
        <v>100.8</v>
      </c>
      <c r="R629" s="58">
        <v>100.8</v>
      </c>
    </row>
    <row r="630" spans="1:18">
      <c r="A630" s="26">
        <f t="shared" si="14"/>
        <v>630</v>
      </c>
      <c r="B630" s="83" t="s">
        <v>1110</v>
      </c>
      <c r="C630" s="83"/>
      <c r="D630" s="83" t="s">
        <v>1565</v>
      </c>
      <c r="E630" s="83" t="s">
        <v>508</v>
      </c>
      <c r="F630" s="83" t="s">
        <v>999</v>
      </c>
      <c r="G630" s="83" t="s">
        <v>1043</v>
      </c>
      <c r="H630" s="84">
        <v>2017</v>
      </c>
      <c r="I630" s="77">
        <v>95.2</v>
      </c>
      <c r="J630" s="57">
        <v>95.2</v>
      </c>
      <c r="K630" s="57">
        <v>95.2</v>
      </c>
      <c r="L630" s="57">
        <v>95.2</v>
      </c>
      <c r="M630" s="58">
        <v>95.2</v>
      </c>
      <c r="N630" s="58">
        <v>95.2</v>
      </c>
      <c r="O630" s="58">
        <v>95.2</v>
      </c>
      <c r="P630" s="58">
        <v>95.2</v>
      </c>
      <c r="Q630" s="58">
        <v>95.2</v>
      </c>
      <c r="R630" s="58">
        <v>95.2</v>
      </c>
    </row>
    <row r="631" spans="1:18">
      <c r="A631" s="26">
        <f t="shared" si="14"/>
        <v>631</v>
      </c>
      <c r="B631" s="83" t="s">
        <v>565</v>
      </c>
      <c r="C631" s="83"/>
      <c r="D631" s="83" t="s">
        <v>465</v>
      </c>
      <c r="E631" s="83" t="s">
        <v>595</v>
      </c>
      <c r="F631" s="83" t="s">
        <v>999</v>
      </c>
      <c r="G631" s="83" t="s">
        <v>1043</v>
      </c>
      <c r="H631" s="84">
        <v>2012</v>
      </c>
      <c r="I631" s="77">
        <v>9</v>
      </c>
      <c r="J631" s="57">
        <v>9</v>
      </c>
      <c r="K631" s="57">
        <v>9</v>
      </c>
      <c r="L631" s="57">
        <v>9</v>
      </c>
      <c r="M631" s="58">
        <v>9</v>
      </c>
      <c r="N631" s="58">
        <v>9</v>
      </c>
      <c r="O631" s="58">
        <v>9</v>
      </c>
      <c r="P631" s="58">
        <v>9</v>
      </c>
      <c r="Q631" s="58">
        <v>9</v>
      </c>
      <c r="R631" s="58">
        <v>9</v>
      </c>
    </row>
    <row r="632" spans="1:18" ht="13">
      <c r="A632" s="26">
        <f t="shared" si="14"/>
        <v>632</v>
      </c>
      <c r="B632" s="79" t="s">
        <v>1318</v>
      </c>
      <c r="C632" s="79"/>
      <c r="D632" s="79"/>
      <c r="E632" s="79"/>
      <c r="F632" s="79"/>
      <c r="G632" s="79"/>
      <c r="H632" s="80"/>
      <c r="I632" s="81">
        <f t="shared" ref="I632:R632" si="16">SUM(I612:I631)</f>
        <v>2619.6</v>
      </c>
      <c r="J632" s="82">
        <f t="shared" si="16"/>
        <v>2619.6</v>
      </c>
      <c r="K632" s="82">
        <f t="shared" si="16"/>
        <v>2619.6</v>
      </c>
      <c r="L632" s="82">
        <f t="shared" si="16"/>
        <v>2619.6</v>
      </c>
      <c r="M632" s="56">
        <f t="shared" si="16"/>
        <v>2619.6</v>
      </c>
      <c r="N632" s="56">
        <f t="shared" si="16"/>
        <v>2619.6</v>
      </c>
      <c r="O632" s="56">
        <f t="shared" si="16"/>
        <v>2619.6</v>
      </c>
      <c r="P632" s="56">
        <f t="shared" si="16"/>
        <v>2619.6</v>
      </c>
      <c r="Q632" s="56">
        <f t="shared" si="16"/>
        <v>2619.6</v>
      </c>
      <c r="R632" s="56">
        <f t="shared" si="16"/>
        <v>2619.6</v>
      </c>
    </row>
    <row r="633" spans="1:18">
      <c r="A633" s="26">
        <f t="shared" si="14"/>
        <v>633</v>
      </c>
      <c r="B633" s="83" t="s">
        <v>1319</v>
      </c>
      <c r="C633" s="83"/>
      <c r="D633" s="83" t="s">
        <v>1320</v>
      </c>
      <c r="E633" s="83" t="s">
        <v>1315</v>
      </c>
      <c r="F633" s="83"/>
      <c r="G633" s="83"/>
      <c r="H633" s="84"/>
      <c r="I633" s="77">
        <v>59</v>
      </c>
      <c r="J633" s="57">
        <v>59</v>
      </c>
      <c r="K633" s="57">
        <v>59</v>
      </c>
      <c r="L633" s="57">
        <v>59</v>
      </c>
      <c r="M633" s="58">
        <v>59</v>
      </c>
      <c r="N633" s="58">
        <v>59</v>
      </c>
      <c r="O633" s="58">
        <v>59</v>
      </c>
      <c r="P633" s="58">
        <v>59</v>
      </c>
      <c r="Q633" s="58">
        <v>59</v>
      </c>
      <c r="R633" s="58">
        <v>59</v>
      </c>
    </row>
    <row r="634" spans="1:18" ht="13">
      <c r="A634" s="26">
        <f t="shared" si="14"/>
        <v>634</v>
      </c>
      <c r="B634" s="79"/>
      <c r="C634" s="79"/>
      <c r="D634" s="79"/>
      <c r="E634" s="79"/>
      <c r="F634" s="79"/>
      <c r="G634" s="79"/>
      <c r="H634" s="80"/>
      <c r="I634" s="81"/>
      <c r="J634" s="82"/>
      <c r="K634" s="82"/>
      <c r="L634" s="82"/>
      <c r="M634" s="56"/>
      <c r="N634" s="56"/>
      <c r="O634" s="56"/>
      <c r="P634" s="56"/>
      <c r="Q634" s="56"/>
      <c r="R634" s="56"/>
    </row>
    <row r="635" spans="1:18">
      <c r="A635" s="26">
        <f t="shared" si="14"/>
        <v>635</v>
      </c>
      <c r="B635" s="83" t="s">
        <v>1321</v>
      </c>
      <c r="C635" s="83"/>
      <c r="D635" s="83" t="s">
        <v>1322</v>
      </c>
      <c r="E635" s="83"/>
      <c r="F635" s="83"/>
      <c r="G635" s="83"/>
      <c r="H635" s="84"/>
      <c r="I635" s="77">
        <f>I609+I632</f>
        <v>20875.399999999998</v>
      </c>
      <c r="J635" s="77">
        <f t="shared" ref="J635:R635" si="17">J609+J632</f>
        <v>20875.399999999998</v>
      </c>
      <c r="K635" s="77">
        <f t="shared" si="17"/>
        <v>20875.399999999998</v>
      </c>
      <c r="L635" s="77">
        <f t="shared" si="17"/>
        <v>20875.399999999998</v>
      </c>
      <c r="M635" s="77">
        <f t="shared" si="17"/>
        <v>20875.399999999998</v>
      </c>
      <c r="N635" s="77">
        <f t="shared" si="17"/>
        <v>20875.399999999998</v>
      </c>
      <c r="O635" s="77">
        <f t="shared" si="17"/>
        <v>20875.399999999998</v>
      </c>
      <c r="P635" s="77">
        <f t="shared" si="17"/>
        <v>20875.399999999998</v>
      </c>
      <c r="Q635" s="77">
        <f t="shared" si="17"/>
        <v>20875.399999999998</v>
      </c>
      <c r="R635" s="77">
        <f t="shared" si="17"/>
        <v>20875.399999999998</v>
      </c>
    </row>
    <row r="636" spans="1:18" s="18" customFormat="1" ht="13">
      <c r="A636" s="26">
        <f t="shared" si="14"/>
        <v>636</v>
      </c>
      <c r="B636" s="79"/>
      <c r="C636" s="79"/>
      <c r="D636" s="79"/>
      <c r="E636" s="79"/>
      <c r="F636" s="79"/>
      <c r="G636" s="79"/>
      <c r="H636" s="80"/>
      <c r="I636" s="81"/>
      <c r="J636" s="82"/>
      <c r="K636" s="82"/>
      <c r="L636" s="82"/>
      <c r="M636" s="56"/>
      <c r="N636" s="56"/>
      <c r="O636" s="56"/>
      <c r="P636" s="56"/>
      <c r="Q636" s="56"/>
      <c r="R636" s="56"/>
    </row>
    <row r="637" spans="1:18" s="18" customFormat="1" ht="13">
      <c r="A637" s="26">
        <f t="shared" si="14"/>
        <v>637</v>
      </c>
      <c r="B637" s="79" t="s">
        <v>1323</v>
      </c>
      <c r="C637" s="79"/>
      <c r="D637" s="79"/>
      <c r="E637" s="79"/>
      <c r="F637" s="79"/>
      <c r="G637" s="79"/>
      <c r="H637" s="80"/>
      <c r="I637" s="81"/>
      <c r="J637" s="82"/>
      <c r="K637" s="82"/>
      <c r="L637" s="82"/>
      <c r="M637" s="56"/>
      <c r="N637" s="56"/>
      <c r="O637" s="56"/>
      <c r="P637" s="56"/>
      <c r="Q637" s="56"/>
      <c r="R637" s="56"/>
    </row>
    <row r="638" spans="1:18" s="18" customFormat="1" ht="13">
      <c r="A638" s="26">
        <f t="shared" si="14"/>
        <v>638</v>
      </c>
      <c r="B638" s="83" t="s">
        <v>538</v>
      </c>
      <c r="C638" s="83"/>
      <c r="D638" s="83" t="s">
        <v>539</v>
      </c>
      <c r="E638" s="83" t="s">
        <v>630</v>
      </c>
      <c r="F638" s="83" t="s">
        <v>593</v>
      </c>
      <c r="G638" s="83" t="s">
        <v>504</v>
      </c>
      <c r="H638" s="84">
        <v>2012</v>
      </c>
      <c r="I638" s="77">
        <v>10</v>
      </c>
      <c r="J638" s="57">
        <v>10</v>
      </c>
      <c r="K638" s="57">
        <v>10</v>
      </c>
      <c r="L638" s="57">
        <v>10</v>
      </c>
      <c r="M638" s="58">
        <v>10</v>
      </c>
      <c r="N638" s="58">
        <v>10</v>
      </c>
      <c r="O638" s="58">
        <v>10</v>
      </c>
      <c r="P638" s="58">
        <v>10</v>
      </c>
      <c r="Q638" s="58">
        <v>10</v>
      </c>
      <c r="R638" s="58">
        <v>10</v>
      </c>
    </row>
    <row r="639" spans="1:18">
      <c r="A639" s="26">
        <f t="shared" si="14"/>
        <v>639</v>
      </c>
      <c r="B639" s="83" t="s">
        <v>1690</v>
      </c>
      <c r="C639" s="83"/>
      <c r="D639" s="83" t="s">
        <v>1691</v>
      </c>
      <c r="E639" s="83" t="s">
        <v>1041</v>
      </c>
      <c r="F639" s="83" t="s">
        <v>593</v>
      </c>
      <c r="G639" s="83" t="s">
        <v>504</v>
      </c>
      <c r="H639" s="84">
        <v>2018</v>
      </c>
      <c r="I639" s="77">
        <v>101.6</v>
      </c>
      <c r="J639" s="57">
        <v>101.6</v>
      </c>
      <c r="K639" s="57">
        <v>101.6</v>
      </c>
      <c r="L639" s="57">
        <v>101.6</v>
      </c>
      <c r="M639" s="58">
        <v>101.6</v>
      </c>
      <c r="N639" s="58">
        <v>101.6</v>
      </c>
      <c r="O639" s="58">
        <v>101.6</v>
      </c>
      <c r="P639" s="58">
        <v>101.6</v>
      </c>
      <c r="Q639" s="58">
        <v>101.6</v>
      </c>
      <c r="R639" s="58">
        <v>101.6</v>
      </c>
    </row>
    <row r="640" spans="1:18">
      <c r="A640" s="26">
        <f t="shared" si="14"/>
        <v>640</v>
      </c>
      <c r="B640" s="83" t="s">
        <v>1356</v>
      </c>
      <c r="C640" s="83"/>
      <c r="D640" s="83" t="s">
        <v>1566</v>
      </c>
      <c r="E640" s="83" t="s">
        <v>611</v>
      </c>
      <c r="F640" s="83" t="s">
        <v>593</v>
      </c>
      <c r="G640" s="83" t="s">
        <v>504</v>
      </c>
      <c r="H640" s="84">
        <v>2017</v>
      </c>
      <c r="I640" s="77">
        <v>121.1</v>
      </c>
      <c r="J640" s="57">
        <v>121.1</v>
      </c>
      <c r="K640" s="57">
        <v>121.1</v>
      </c>
      <c r="L640" s="57">
        <v>121.1</v>
      </c>
      <c r="M640" s="58">
        <v>121.1</v>
      </c>
      <c r="N640" s="58">
        <v>121.1</v>
      </c>
      <c r="O640" s="58">
        <v>121.1</v>
      </c>
      <c r="P640" s="58">
        <v>121.1</v>
      </c>
      <c r="Q640" s="58">
        <v>121.1</v>
      </c>
      <c r="R640" s="58">
        <v>121.1</v>
      </c>
    </row>
    <row r="641" spans="1:18">
      <c r="A641" s="26">
        <f t="shared" si="14"/>
        <v>641</v>
      </c>
      <c r="B641" s="83" t="s">
        <v>1324</v>
      </c>
      <c r="C641" s="83"/>
      <c r="D641" s="83" t="s">
        <v>1031</v>
      </c>
      <c r="E641" s="83" t="s">
        <v>611</v>
      </c>
      <c r="F641" s="83" t="s">
        <v>593</v>
      </c>
      <c r="G641" s="83" t="s">
        <v>504</v>
      </c>
      <c r="H641" s="84">
        <v>2014</v>
      </c>
      <c r="I641" s="77">
        <v>22</v>
      </c>
      <c r="J641" s="57">
        <v>22</v>
      </c>
      <c r="K641" s="57">
        <v>22</v>
      </c>
      <c r="L641" s="57">
        <v>22</v>
      </c>
      <c r="M641" s="58">
        <v>22</v>
      </c>
      <c r="N641" s="58">
        <v>22</v>
      </c>
      <c r="O641" s="58">
        <v>22</v>
      </c>
      <c r="P641" s="58">
        <v>22</v>
      </c>
      <c r="Q641" s="58">
        <v>22</v>
      </c>
      <c r="R641" s="58">
        <v>22</v>
      </c>
    </row>
    <row r="642" spans="1:18">
      <c r="A642" s="26">
        <f t="shared" si="14"/>
        <v>642</v>
      </c>
      <c r="B642" s="83" t="s">
        <v>939</v>
      </c>
      <c r="C642" s="83"/>
      <c r="D642" s="83" t="s">
        <v>512</v>
      </c>
      <c r="E642" s="83" t="s">
        <v>537</v>
      </c>
      <c r="F642" s="83" t="s">
        <v>593</v>
      </c>
      <c r="G642" s="83" t="s">
        <v>503</v>
      </c>
      <c r="H642" s="84">
        <v>2013</v>
      </c>
      <c r="I642" s="77">
        <v>39.200000000000003</v>
      </c>
      <c r="J642" s="57">
        <v>39.200000000000003</v>
      </c>
      <c r="K642" s="57">
        <v>39.200000000000003</v>
      </c>
      <c r="L642" s="57">
        <v>39.200000000000003</v>
      </c>
      <c r="M642" s="58">
        <v>39.200000000000003</v>
      </c>
      <c r="N642" s="58">
        <v>39.200000000000003</v>
      </c>
      <c r="O642" s="58">
        <v>39.200000000000003</v>
      </c>
      <c r="P642" s="58">
        <v>39.200000000000003</v>
      </c>
      <c r="Q642" s="58">
        <v>39.200000000000003</v>
      </c>
      <c r="R642" s="58">
        <v>39.200000000000003</v>
      </c>
    </row>
    <row r="643" spans="1:18">
      <c r="A643" s="26">
        <f t="shared" si="14"/>
        <v>643</v>
      </c>
      <c r="B643" s="83" t="s">
        <v>1325</v>
      </c>
      <c r="C643" s="83"/>
      <c r="D643" s="83" t="s">
        <v>781</v>
      </c>
      <c r="E643" s="83" t="s">
        <v>521</v>
      </c>
      <c r="F643" s="83" t="s">
        <v>593</v>
      </c>
      <c r="G643" s="83" t="s">
        <v>503</v>
      </c>
      <c r="H643" s="84">
        <v>2014</v>
      </c>
      <c r="I643" s="77">
        <v>37.6</v>
      </c>
      <c r="J643" s="57">
        <v>37.6</v>
      </c>
      <c r="K643" s="57">
        <v>37.6</v>
      </c>
      <c r="L643" s="57">
        <v>37.6</v>
      </c>
      <c r="M643" s="58">
        <v>37.6</v>
      </c>
      <c r="N643" s="58">
        <v>37.6</v>
      </c>
      <c r="O643" s="58">
        <v>37.6</v>
      </c>
      <c r="P643" s="58">
        <v>37.6</v>
      </c>
      <c r="Q643" s="58">
        <v>37.6</v>
      </c>
      <c r="R643" s="58">
        <v>37.6</v>
      </c>
    </row>
    <row r="644" spans="1:18">
      <c r="A644" s="26">
        <f t="shared" si="14"/>
        <v>644</v>
      </c>
      <c r="B644" s="83" t="s">
        <v>1399</v>
      </c>
      <c r="C644" s="83"/>
      <c r="D644" s="83" t="s">
        <v>1400</v>
      </c>
      <c r="E644" s="83" t="s">
        <v>804</v>
      </c>
      <c r="F644" s="83" t="s">
        <v>593</v>
      </c>
      <c r="G644" s="83" t="s">
        <v>503</v>
      </c>
      <c r="H644" s="84">
        <v>2015</v>
      </c>
      <c r="I644" s="77">
        <v>95</v>
      </c>
      <c r="J644" s="57">
        <v>95</v>
      </c>
      <c r="K644" s="57">
        <v>95</v>
      </c>
      <c r="L644" s="57">
        <v>95</v>
      </c>
      <c r="M644" s="58">
        <v>95</v>
      </c>
      <c r="N644" s="58">
        <v>95</v>
      </c>
      <c r="O644" s="58">
        <v>95</v>
      </c>
      <c r="P644" s="58">
        <v>95</v>
      </c>
      <c r="Q644" s="58">
        <v>95</v>
      </c>
      <c r="R644" s="58">
        <v>95</v>
      </c>
    </row>
    <row r="645" spans="1:18">
      <c r="A645" s="26">
        <f t="shared" si="14"/>
        <v>645</v>
      </c>
      <c r="B645" s="83" t="s">
        <v>1692</v>
      </c>
      <c r="C645" s="83"/>
      <c r="D645" s="83" t="s">
        <v>1567</v>
      </c>
      <c r="E645" s="83" t="s">
        <v>611</v>
      </c>
      <c r="F645" s="83" t="s">
        <v>593</v>
      </c>
      <c r="G645" s="83" t="s">
        <v>504</v>
      </c>
      <c r="H645" s="84">
        <v>2017</v>
      </c>
      <c r="I645" s="77">
        <v>110.2</v>
      </c>
      <c r="J645" s="57">
        <v>110.2</v>
      </c>
      <c r="K645" s="57">
        <v>110.2</v>
      </c>
      <c r="L645" s="57">
        <v>110.2</v>
      </c>
      <c r="M645" s="58">
        <v>110.2</v>
      </c>
      <c r="N645" s="58">
        <v>110.2</v>
      </c>
      <c r="O645" s="58">
        <v>110.2</v>
      </c>
      <c r="P645" s="58">
        <v>110.2</v>
      </c>
      <c r="Q645" s="58">
        <v>110.2</v>
      </c>
      <c r="R645" s="58">
        <v>110.2</v>
      </c>
    </row>
    <row r="646" spans="1:18">
      <c r="A646" s="26">
        <f t="shared" ref="A646:A713" si="18">A645+1</f>
        <v>646</v>
      </c>
      <c r="B646" s="83" t="s">
        <v>1363</v>
      </c>
      <c r="C646" s="83"/>
      <c r="D646" s="83" t="s">
        <v>1693</v>
      </c>
      <c r="E646" s="83" t="s">
        <v>641</v>
      </c>
      <c r="F646" s="83" t="s">
        <v>593</v>
      </c>
      <c r="G646" s="83" t="s">
        <v>504</v>
      </c>
      <c r="H646" s="84">
        <v>2017</v>
      </c>
      <c r="I646" s="77">
        <v>157.5</v>
      </c>
      <c r="J646" s="57">
        <v>157.5</v>
      </c>
      <c r="K646" s="57">
        <v>157.5</v>
      </c>
      <c r="L646" s="57">
        <v>157.5</v>
      </c>
      <c r="M646" s="58">
        <v>157.5</v>
      </c>
      <c r="N646" s="58">
        <v>157.5</v>
      </c>
      <c r="O646" s="58">
        <v>157.5</v>
      </c>
      <c r="P646" s="58">
        <v>157.5</v>
      </c>
      <c r="Q646" s="58">
        <v>157.5</v>
      </c>
      <c r="R646" s="58">
        <v>157.5</v>
      </c>
    </row>
    <row r="647" spans="1:18">
      <c r="A647" s="26">
        <f t="shared" si="18"/>
        <v>647</v>
      </c>
      <c r="B647" s="83" t="s">
        <v>940</v>
      </c>
      <c r="C647" s="83"/>
      <c r="D647" s="83" t="s">
        <v>458</v>
      </c>
      <c r="E647" s="83" t="s">
        <v>592</v>
      </c>
      <c r="F647" s="83" t="s">
        <v>593</v>
      </c>
      <c r="G647" s="83" t="s">
        <v>503</v>
      </c>
      <c r="H647" s="84">
        <v>2011</v>
      </c>
      <c r="I647" s="77">
        <v>26.7</v>
      </c>
      <c r="J647" s="57">
        <v>26.7</v>
      </c>
      <c r="K647" s="57">
        <v>26.7</v>
      </c>
      <c r="L647" s="57">
        <v>26.7</v>
      </c>
      <c r="M647" s="58">
        <v>26.7</v>
      </c>
      <c r="N647" s="58">
        <v>26.7</v>
      </c>
      <c r="O647" s="58">
        <v>26.7</v>
      </c>
      <c r="P647" s="58">
        <v>26.7</v>
      </c>
      <c r="Q647" s="58">
        <v>26.7</v>
      </c>
      <c r="R647" s="58">
        <v>26.7</v>
      </c>
    </row>
    <row r="648" spans="1:18">
      <c r="A648" s="26">
        <f t="shared" si="18"/>
        <v>648</v>
      </c>
      <c r="B648" s="83" t="s">
        <v>1051</v>
      </c>
      <c r="C648" s="83"/>
      <c r="D648" s="83" t="s">
        <v>464</v>
      </c>
      <c r="E648" s="83" t="s">
        <v>537</v>
      </c>
      <c r="F648" s="83" t="s">
        <v>593</v>
      </c>
      <c r="G648" s="83" t="s">
        <v>503</v>
      </c>
      <c r="H648" s="84">
        <v>2010</v>
      </c>
      <c r="I648" s="77">
        <v>7.6</v>
      </c>
      <c r="J648" s="57">
        <v>7.6</v>
      </c>
      <c r="K648" s="57">
        <v>7.6</v>
      </c>
      <c r="L648" s="57">
        <v>7.6</v>
      </c>
      <c r="M648" s="58">
        <v>7.6</v>
      </c>
      <c r="N648" s="58">
        <v>7.6</v>
      </c>
      <c r="O648" s="58">
        <v>7.6</v>
      </c>
      <c r="P648" s="58">
        <v>7.6</v>
      </c>
      <c r="Q648" s="58">
        <v>7.6</v>
      </c>
      <c r="R648" s="58">
        <v>7.6</v>
      </c>
    </row>
    <row r="649" spans="1:18">
      <c r="A649" s="26">
        <f t="shared" si="18"/>
        <v>649</v>
      </c>
      <c r="B649" s="83" t="s">
        <v>1052</v>
      </c>
      <c r="C649" s="83"/>
      <c r="D649" s="83" t="s">
        <v>1053</v>
      </c>
      <c r="E649" s="83" t="s">
        <v>537</v>
      </c>
      <c r="F649" s="83" t="s">
        <v>593</v>
      </c>
      <c r="G649" s="83" t="s">
        <v>503</v>
      </c>
      <c r="H649" s="84">
        <v>2010</v>
      </c>
      <c r="I649" s="77">
        <v>7.3</v>
      </c>
      <c r="J649" s="57">
        <v>7.3</v>
      </c>
      <c r="K649" s="57">
        <v>7.3</v>
      </c>
      <c r="L649" s="57">
        <v>7.3</v>
      </c>
      <c r="M649" s="58">
        <v>7.3</v>
      </c>
      <c r="N649" s="58">
        <v>7.3</v>
      </c>
      <c r="O649" s="58">
        <v>7.3</v>
      </c>
      <c r="P649" s="58">
        <v>7.3</v>
      </c>
      <c r="Q649" s="58">
        <v>7.3</v>
      </c>
      <c r="R649" s="58">
        <v>7.3</v>
      </c>
    </row>
    <row r="650" spans="1:18">
      <c r="A650" s="26">
        <f t="shared" si="18"/>
        <v>650</v>
      </c>
      <c r="B650" s="83" t="s">
        <v>1326</v>
      </c>
      <c r="C650" s="83"/>
      <c r="D650" s="83" t="s">
        <v>1054</v>
      </c>
      <c r="E650" s="83" t="s">
        <v>537</v>
      </c>
      <c r="F650" s="83" t="s">
        <v>593</v>
      </c>
      <c r="G650" s="83" t="s">
        <v>503</v>
      </c>
      <c r="H650" s="84">
        <v>2014</v>
      </c>
      <c r="I650" s="77">
        <v>4.4000000000000004</v>
      </c>
      <c r="J650" s="57">
        <v>4.4000000000000004</v>
      </c>
      <c r="K650" s="57">
        <v>4.4000000000000004</v>
      </c>
      <c r="L650" s="57">
        <v>4.4000000000000004</v>
      </c>
      <c r="M650" s="58">
        <v>4.4000000000000004</v>
      </c>
      <c r="N650" s="58">
        <v>4.4000000000000004</v>
      </c>
      <c r="O650" s="58">
        <v>4.4000000000000004</v>
      </c>
      <c r="P650" s="58">
        <v>4.4000000000000004</v>
      </c>
      <c r="Q650" s="58">
        <v>4.4000000000000004</v>
      </c>
      <c r="R650" s="58">
        <v>4.4000000000000004</v>
      </c>
    </row>
    <row r="651" spans="1:18">
      <c r="A651" s="26">
        <f t="shared" si="18"/>
        <v>651</v>
      </c>
      <c r="B651" s="83" t="s">
        <v>1055</v>
      </c>
      <c r="C651" s="83"/>
      <c r="D651" s="83" t="s">
        <v>1056</v>
      </c>
      <c r="E651" s="83" t="s">
        <v>537</v>
      </c>
      <c r="F651" s="83" t="s">
        <v>593</v>
      </c>
      <c r="G651" s="83" t="s">
        <v>503</v>
      </c>
      <c r="H651" s="84">
        <v>2014</v>
      </c>
      <c r="I651" s="77">
        <v>5.5</v>
      </c>
      <c r="J651" s="57">
        <v>5.5</v>
      </c>
      <c r="K651" s="57">
        <v>5.5</v>
      </c>
      <c r="L651" s="57">
        <v>5.5</v>
      </c>
      <c r="M651" s="58">
        <v>5.5</v>
      </c>
      <c r="N651" s="58">
        <v>5.5</v>
      </c>
      <c r="O651" s="58">
        <v>5.5</v>
      </c>
      <c r="P651" s="58">
        <v>5.5</v>
      </c>
      <c r="Q651" s="58">
        <v>5.5</v>
      </c>
      <c r="R651" s="58">
        <v>5.5</v>
      </c>
    </row>
    <row r="652" spans="1:18">
      <c r="A652" s="26">
        <f t="shared" si="18"/>
        <v>652</v>
      </c>
      <c r="B652" s="83" t="s">
        <v>1357</v>
      </c>
      <c r="C652" s="83"/>
      <c r="D652" s="83" t="s">
        <v>1465</v>
      </c>
      <c r="E652" s="83" t="s">
        <v>1343</v>
      </c>
      <c r="F652" s="83" t="s">
        <v>593</v>
      </c>
      <c r="G652" s="83" t="s">
        <v>504</v>
      </c>
      <c r="H652" s="84">
        <v>2016</v>
      </c>
      <c r="I652" s="77">
        <v>106.4</v>
      </c>
      <c r="J652" s="57">
        <v>106.4</v>
      </c>
      <c r="K652" s="57">
        <v>106.4</v>
      </c>
      <c r="L652" s="57">
        <v>106.4</v>
      </c>
      <c r="M652" s="58">
        <v>106.4</v>
      </c>
      <c r="N652" s="58">
        <v>106.4</v>
      </c>
      <c r="O652" s="58">
        <v>106.4</v>
      </c>
      <c r="P652" s="58">
        <v>106.4</v>
      </c>
      <c r="Q652" s="58">
        <v>106.4</v>
      </c>
      <c r="R652" s="58">
        <v>106.4</v>
      </c>
    </row>
    <row r="653" spans="1:18">
      <c r="A653" s="26">
        <f t="shared" si="18"/>
        <v>653</v>
      </c>
      <c r="B653" s="83" t="s">
        <v>1503</v>
      </c>
      <c r="C653" s="83"/>
      <c r="D653" s="83" t="s">
        <v>1504</v>
      </c>
      <c r="E653" s="83" t="s">
        <v>611</v>
      </c>
      <c r="F653" s="83" t="s">
        <v>593</v>
      </c>
      <c r="G653" s="83" t="s">
        <v>504</v>
      </c>
      <c r="H653" s="84">
        <v>2016</v>
      </c>
      <c r="I653" s="77">
        <v>78.8</v>
      </c>
      <c r="J653" s="57">
        <v>78.8</v>
      </c>
      <c r="K653" s="57">
        <v>78.8</v>
      </c>
      <c r="L653" s="57">
        <v>78.8</v>
      </c>
      <c r="M653" s="58">
        <v>78.8</v>
      </c>
      <c r="N653" s="58">
        <v>78.8</v>
      </c>
      <c r="O653" s="58">
        <v>78.8</v>
      </c>
      <c r="P653" s="58">
        <v>78.8</v>
      </c>
      <c r="Q653" s="58">
        <v>78.8</v>
      </c>
      <c r="R653" s="58">
        <v>78.8</v>
      </c>
    </row>
    <row r="654" spans="1:18">
      <c r="A654" s="26">
        <f t="shared" si="18"/>
        <v>654</v>
      </c>
      <c r="B654" s="83" t="s">
        <v>1505</v>
      </c>
      <c r="C654" s="83"/>
      <c r="D654" s="83" t="s">
        <v>1506</v>
      </c>
      <c r="E654" s="83" t="s">
        <v>611</v>
      </c>
      <c r="F654" s="83" t="s">
        <v>593</v>
      </c>
      <c r="G654" s="83" t="s">
        <v>504</v>
      </c>
      <c r="H654" s="84">
        <v>2016</v>
      </c>
      <c r="I654" s="77">
        <v>78.8</v>
      </c>
      <c r="J654" s="57">
        <v>78.8</v>
      </c>
      <c r="K654" s="57">
        <v>78.8</v>
      </c>
      <c r="L654" s="57">
        <v>78.8</v>
      </c>
      <c r="M654" s="58">
        <v>78.8</v>
      </c>
      <c r="N654" s="58">
        <v>78.8</v>
      </c>
      <c r="O654" s="58">
        <v>78.8</v>
      </c>
      <c r="P654" s="58">
        <v>78.8</v>
      </c>
      <c r="Q654" s="58">
        <v>78.8</v>
      </c>
      <c r="R654" s="58">
        <v>78.8</v>
      </c>
    </row>
    <row r="655" spans="1:18">
      <c r="A655" s="26">
        <f t="shared" si="18"/>
        <v>655</v>
      </c>
      <c r="B655" s="83" t="s">
        <v>1694</v>
      </c>
      <c r="C655" s="83"/>
      <c r="D655" s="83" t="s">
        <v>1695</v>
      </c>
      <c r="E655" s="83" t="s">
        <v>611</v>
      </c>
      <c r="F655" s="83" t="s">
        <v>593</v>
      </c>
      <c r="G655" s="83" t="s">
        <v>504</v>
      </c>
      <c r="H655" s="84">
        <v>2017</v>
      </c>
      <c r="I655" s="77">
        <v>49.1</v>
      </c>
      <c r="J655" s="57">
        <v>49.1</v>
      </c>
      <c r="K655" s="57">
        <v>49.1</v>
      </c>
      <c r="L655" s="57">
        <v>49.1</v>
      </c>
      <c r="M655" s="58">
        <v>49.1</v>
      </c>
      <c r="N655" s="58">
        <v>49.1</v>
      </c>
      <c r="O655" s="58">
        <v>49.1</v>
      </c>
      <c r="P655" s="58">
        <v>49.1</v>
      </c>
      <c r="Q655" s="58">
        <v>49.1</v>
      </c>
      <c r="R655" s="58">
        <v>49.1</v>
      </c>
    </row>
    <row r="656" spans="1:18">
      <c r="A656" s="26">
        <f t="shared" si="18"/>
        <v>656</v>
      </c>
      <c r="B656" s="83" t="s">
        <v>1466</v>
      </c>
      <c r="C656" s="83"/>
      <c r="D656" s="83" t="s">
        <v>1467</v>
      </c>
      <c r="E656" s="83" t="s">
        <v>537</v>
      </c>
      <c r="F656" s="83" t="s">
        <v>593</v>
      </c>
      <c r="G656" s="83" t="s">
        <v>503</v>
      </c>
      <c r="H656" s="84">
        <v>2016</v>
      </c>
      <c r="I656" s="77">
        <v>1</v>
      </c>
      <c r="J656" s="57">
        <v>1</v>
      </c>
      <c r="K656" s="57">
        <v>1</v>
      </c>
      <c r="L656" s="57">
        <v>1</v>
      </c>
      <c r="M656" s="58">
        <v>1</v>
      </c>
      <c r="N656" s="58">
        <v>1</v>
      </c>
      <c r="O656" s="58">
        <v>1</v>
      </c>
      <c r="P656" s="58">
        <v>1</v>
      </c>
      <c r="Q656" s="58">
        <v>1</v>
      </c>
      <c r="R656" s="58">
        <v>1</v>
      </c>
    </row>
    <row r="657" spans="1:18">
      <c r="A657" s="26">
        <f t="shared" si="18"/>
        <v>657</v>
      </c>
      <c r="B657" s="83" t="s">
        <v>1468</v>
      </c>
      <c r="C657" s="83"/>
      <c r="D657" s="83" t="s">
        <v>1469</v>
      </c>
      <c r="E657" s="83" t="s">
        <v>592</v>
      </c>
      <c r="F657" s="83" t="s">
        <v>593</v>
      </c>
      <c r="G657" s="83" t="s">
        <v>503</v>
      </c>
      <c r="H657" s="84">
        <v>2016</v>
      </c>
      <c r="I657" s="77">
        <v>1.6</v>
      </c>
      <c r="J657" s="57">
        <v>1.6</v>
      </c>
      <c r="K657" s="57">
        <v>1.6</v>
      </c>
      <c r="L657" s="57">
        <v>1.6</v>
      </c>
      <c r="M657" s="58">
        <v>1.6</v>
      </c>
      <c r="N657" s="58">
        <v>1.6</v>
      </c>
      <c r="O657" s="58">
        <v>1.6</v>
      </c>
      <c r="P657" s="58">
        <v>1.6</v>
      </c>
      <c r="Q657" s="58">
        <v>1.6</v>
      </c>
      <c r="R657" s="58">
        <v>1.6</v>
      </c>
    </row>
    <row r="658" spans="1:18">
      <c r="A658" s="26">
        <f t="shared" si="18"/>
        <v>658</v>
      </c>
      <c r="B658" s="83" t="s">
        <v>1470</v>
      </c>
      <c r="C658" s="83"/>
      <c r="D658" s="83" t="s">
        <v>1471</v>
      </c>
      <c r="E658" s="83" t="s">
        <v>1472</v>
      </c>
      <c r="F658" s="83" t="s">
        <v>593</v>
      </c>
      <c r="G658" s="83" t="s">
        <v>503</v>
      </c>
      <c r="H658" s="84">
        <v>2015</v>
      </c>
      <c r="I658" s="77">
        <v>1.6</v>
      </c>
      <c r="J658" s="57">
        <v>1.6</v>
      </c>
      <c r="K658" s="57">
        <v>1.6</v>
      </c>
      <c r="L658" s="57">
        <v>1.6</v>
      </c>
      <c r="M658" s="58">
        <v>1.6</v>
      </c>
      <c r="N658" s="58">
        <v>1.6</v>
      </c>
      <c r="O658" s="58">
        <v>1.6</v>
      </c>
      <c r="P658" s="58">
        <v>1.6</v>
      </c>
      <c r="Q658" s="58">
        <v>1.6</v>
      </c>
      <c r="R658" s="58">
        <v>1.6</v>
      </c>
    </row>
    <row r="659" spans="1:18">
      <c r="A659" s="26">
        <f t="shared" si="18"/>
        <v>659</v>
      </c>
      <c r="B659" s="83" t="s">
        <v>1327</v>
      </c>
      <c r="C659" s="83"/>
      <c r="D659" s="83" t="s">
        <v>1328</v>
      </c>
      <c r="E659" s="83" t="s">
        <v>655</v>
      </c>
      <c r="F659" s="83" t="s">
        <v>593</v>
      </c>
      <c r="G659" s="83" t="s">
        <v>501</v>
      </c>
      <c r="H659" s="84">
        <v>2015</v>
      </c>
      <c r="I659" s="77">
        <v>2</v>
      </c>
      <c r="J659" s="57">
        <v>2</v>
      </c>
      <c r="K659" s="57">
        <v>2</v>
      </c>
      <c r="L659" s="57">
        <v>2</v>
      </c>
      <c r="M659" s="58">
        <v>2</v>
      </c>
      <c r="N659" s="58">
        <v>2</v>
      </c>
      <c r="O659" s="58">
        <v>2</v>
      </c>
      <c r="P659" s="58">
        <v>2</v>
      </c>
      <c r="Q659" s="58">
        <v>2</v>
      </c>
      <c r="R659" s="58">
        <v>2</v>
      </c>
    </row>
    <row r="660" spans="1:18">
      <c r="A660" s="26">
        <f t="shared" si="18"/>
        <v>660</v>
      </c>
      <c r="B660" s="83" t="s">
        <v>1057</v>
      </c>
      <c r="C660" s="83"/>
      <c r="D660" s="83" t="s">
        <v>471</v>
      </c>
      <c r="E660" s="83" t="s">
        <v>537</v>
      </c>
      <c r="F660" s="83" t="s">
        <v>593</v>
      </c>
      <c r="G660" s="83" t="s">
        <v>503</v>
      </c>
      <c r="H660" s="84">
        <v>2012</v>
      </c>
      <c r="I660" s="77">
        <v>5.6</v>
      </c>
      <c r="J660" s="57">
        <v>5.6</v>
      </c>
      <c r="K660" s="57">
        <v>5.6</v>
      </c>
      <c r="L660" s="57">
        <v>5.6</v>
      </c>
      <c r="M660" s="58">
        <v>5.6</v>
      </c>
      <c r="N660" s="58">
        <v>5.6</v>
      </c>
      <c r="O660" s="58">
        <v>5.6</v>
      </c>
      <c r="P660" s="58">
        <v>5.6</v>
      </c>
      <c r="Q660" s="58">
        <v>5.6</v>
      </c>
      <c r="R660" s="58">
        <v>5.6</v>
      </c>
    </row>
    <row r="661" spans="1:18">
      <c r="A661" s="26">
        <f t="shared" si="18"/>
        <v>661</v>
      </c>
      <c r="B661" s="83" t="s">
        <v>1058</v>
      </c>
      <c r="C661" s="83"/>
      <c r="D661" s="83" t="s">
        <v>472</v>
      </c>
      <c r="E661" s="83" t="s">
        <v>537</v>
      </c>
      <c r="F661" s="83" t="s">
        <v>593</v>
      </c>
      <c r="G661" s="83" t="s">
        <v>503</v>
      </c>
      <c r="H661" s="84">
        <v>2012</v>
      </c>
      <c r="I661" s="77">
        <v>5</v>
      </c>
      <c r="J661" s="57">
        <v>5</v>
      </c>
      <c r="K661" s="57">
        <v>5</v>
      </c>
      <c r="L661" s="57">
        <v>5</v>
      </c>
      <c r="M661" s="58">
        <v>5</v>
      </c>
      <c r="N661" s="58">
        <v>5</v>
      </c>
      <c r="O661" s="58">
        <v>5</v>
      </c>
      <c r="P661" s="58">
        <v>5</v>
      </c>
      <c r="Q661" s="58">
        <v>5</v>
      </c>
      <c r="R661" s="58">
        <v>5</v>
      </c>
    </row>
    <row r="662" spans="1:18">
      <c r="A662" s="26">
        <f t="shared" si="18"/>
        <v>662</v>
      </c>
      <c r="B662" s="83" t="s">
        <v>1059</v>
      </c>
      <c r="C662" s="83"/>
      <c r="D662" s="83" t="s">
        <v>456</v>
      </c>
      <c r="E662" s="83" t="s">
        <v>537</v>
      </c>
      <c r="F662" s="83" t="s">
        <v>593</v>
      </c>
      <c r="G662" s="83" t="s">
        <v>503</v>
      </c>
      <c r="H662" s="84">
        <v>2012</v>
      </c>
      <c r="I662" s="77">
        <v>9.9</v>
      </c>
      <c r="J662" s="57">
        <v>9.9</v>
      </c>
      <c r="K662" s="57">
        <v>9.9</v>
      </c>
      <c r="L662" s="57">
        <v>9.9</v>
      </c>
      <c r="M662" s="58">
        <v>9.9</v>
      </c>
      <c r="N662" s="58">
        <v>9.9</v>
      </c>
      <c r="O662" s="58">
        <v>9.9</v>
      </c>
      <c r="P662" s="58">
        <v>9.9</v>
      </c>
      <c r="Q662" s="58">
        <v>9.9</v>
      </c>
      <c r="R662" s="58">
        <v>9.9</v>
      </c>
    </row>
    <row r="663" spans="1:18">
      <c r="A663" s="26">
        <f t="shared" si="18"/>
        <v>663</v>
      </c>
      <c r="B663" s="83" t="s">
        <v>1060</v>
      </c>
      <c r="C663" s="83"/>
      <c r="D663" s="83" t="s">
        <v>457</v>
      </c>
      <c r="E663" s="83" t="s">
        <v>537</v>
      </c>
      <c r="F663" s="83" t="s">
        <v>593</v>
      </c>
      <c r="G663" s="83" t="s">
        <v>503</v>
      </c>
      <c r="H663" s="84">
        <v>2012</v>
      </c>
      <c r="I663" s="77">
        <v>9.9</v>
      </c>
      <c r="J663" s="57">
        <v>9.9</v>
      </c>
      <c r="K663" s="57">
        <v>9.9</v>
      </c>
      <c r="L663" s="57">
        <v>9.9</v>
      </c>
      <c r="M663" s="58">
        <v>9.9</v>
      </c>
      <c r="N663" s="58">
        <v>9.9</v>
      </c>
      <c r="O663" s="58">
        <v>9.9</v>
      </c>
      <c r="P663" s="58">
        <v>9.9</v>
      </c>
      <c r="Q663" s="58">
        <v>9.9</v>
      </c>
      <c r="R663" s="58">
        <v>9.9</v>
      </c>
    </row>
    <row r="664" spans="1:18">
      <c r="A664" s="26">
        <f t="shared" si="18"/>
        <v>664</v>
      </c>
      <c r="B664" s="83" t="s">
        <v>1696</v>
      </c>
      <c r="C664" s="83"/>
      <c r="D664" s="83" t="s">
        <v>1697</v>
      </c>
      <c r="E664" s="83" t="s">
        <v>662</v>
      </c>
      <c r="F664" s="83" t="s">
        <v>593</v>
      </c>
      <c r="G664" s="83" t="s">
        <v>501</v>
      </c>
      <c r="H664" s="84">
        <v>2016</v>
      </c>
      <c r="I664" s="77">
        <v>10</v>
      </c>
      <c r="J664" s="57">
        <v>10</v>
      </c>
      <c r="K664" s="57">
        <v>10</v>
      </c>
      <c r="L664" s="57">
        <v>10</v>
      </c>
      <c r="M664" s="58">
        <v>10</v>
      </c>
      <c r="N664" s="58">
        <v>10</v>
      </c>
      <c r="O664" s="58">
        <v>10</v>
      </c>
      <c r="P664" s="58">
        <v>10</v>
      </c>
      <c r="Q664" s="58">
        <v>10</v>
      </c>
      <c r="R664" s="58">
        <v>10</v>
      </c>
    </row>
    <row r="665" spans="1:18" ht="13">
      <c r="A665" s="26">
        <f t="shared" si="18"/>
        <v>665</v>
      </c>
      <c r="B665" s="79" t="s">
        <v>1329</v>
      </c>
      <c r="C665" s="79"/>
      <c r="D665" s="79"/>
      <c r="E665" s="79"/>
      <c r="F665" s="79"/>
      <c r="G665" s="79"/>
      <c r="H665" s="80"/>
      <c r="I665" s="81">
        <f t="shared" ref="I665:R665" si="19">SUM(I638:I664)</f>
        <v>1105.3999999999999</v>
      </c>
      <c r="J665" s="82">
        <f t="shared" si="19"/>
        <v>1105.3999999999999</v>
      </c>
      <c r="K665" s="82">
        <f t="shared" si="19"/>
        <v>1105.3999999999999</v>
      </c>
      <c r="L665" s="82">
        <f t="shared" si="19"/>
        <v>1105.3999999999999</v>
      </c>
      <c r="M665" s="56">
        <f t="shared" si="19"/>
        <v>1105.3999999999999</v>
      </c>
      <c r="N665" s="56">
        <f t="shared" si="19"/>
        <v>1105.3999999999999</v>
      </c>
      <c r="O665" s="56">
        <f t="shared" si="19"/>
        <v>1105.3999999999999</v>
      </c>
      <c r="P665" s="56">
        <f t="shared" si="19"/>
        <v>1105.3999999999999</v>
      </c>
      <c r="Q665" s="56">
        <f t="shared" si="19"/>
        <v>1105.3999999999999</v>
      </c>
      <c r="R665" s="56">
        <f t="shared" si="19"/>
        <v>1105.3999999999999</v>
      </c>
    </row>
    <row r="666" spans="1:18">
      <c r="A666" s="26">
        <f t="shared" si="18"/>
        <v>666</v>
      </c>
      <c r="B666" s="83" t="s">
        <v>1330</v>
      </c>
      <c r="C666" s="83"/>
      <c r="D666" s="83" t="s">
        <v>1331</v>
      </c>
      <c r="E666" s="83" t="s">
        <v>1315</v>
      </c>
      <c r="F666" s="83"/>
      <c r="G666" s="83"/>
      <c r="H666" s="84"/>
      <c r="I666" s="77">
        <v>75</v>
      </c>
      <c r="J666" s="57">
        <v>75</v>
      </c>
      <c r="K666" s="57">
        <v>75</v>
      </c>
      <c r="L666" s="57">
        <v>75</v>
      </c>
      <c r="M666" s="58">
        <v>75</v>
      </c>
      <c r="N666" s="58">
        <v>75</v>
      </c>
      <c r="O666" s="58">
        <v>75</v>
      </c>
      <c r="P666" s="58">
        <v>75</v>
      </c>
      <c r="Q666" s="58">
        <v>75</v>
      </c>
      <c r="R666" s="58">
        <v>75</v>
      </c>
    </row>
    <row r="667" spans="1:18" ht="13">
      <c r="A667" s="26">
        <f t="shared" si="18"/>
        <v>667</v>
      </c>
      <c r="B667" s="79"/>
      <c r="C667" s="79"/>
      <c r="D667" s="79"/>
      <c r="E667" s="79"/>
      <c r="F667" s="79"/>
      <c r="G667" s="79"/>
      <c r="H667" s="80"/>
      <c r="I667" s="81"/>
      <c r="J667" s="82"/>
      <c r="K667" s="82"/>
      <c r="L667" s="82"/>
      <c r="M667" s="56"/>
      <c r="N667" s="56"/>
      <c r="O667" s="56"/>
      <c r="P667" s="56"/>
      <c r="Q667" s="56"/>
      <c r="R667" s="56"/>
    </row>
    <row r="668" spans="1:18">
      <c r="A668" s="26">
        <f t="shared" si="18"/>
        <v>668</v>
      </c>
      <c r="B668" s="83" t="s">
        <v>1568</v>
      </c>
      <c r="C668" s="83"/>
      <c r="D668" s="83" t="s">
        <v>1569</v>
      </c>
      <c r="E668" s="83"/>
      <c r="F668" s="83"/>
      <c r="G668" s="83"/>
      <c r="H668" s="84"/>
      <c r="I668" s="77">
        <v>0</v>
      </c>
      <c r="J668" s="57">
        <v>0</v>
      </c>
      <c r="K668" s="57">
        <v>0</v>
      </c>
      <c r="L668" s="57">
        <v>0</v>
      </c>
      <c r="M668" s="58">
        <v>0</v>
      </c>
      <c r="N668" s="58">
        <v>0</v>
      </c>
      <c r="O668" s="58">
        <v>0</v>
      </c>
      <c r="P668" s="58">
        <v>0</v>
      </c>
      <c r="Q668" s="58">
        <v>0</v>
      </c>
      <c r="R668" s="58">
        <v>0</v>
      </c>
    </row>
    <row r="669" spans="1:18">
      <c r="A669" s="26">
        <f t="shared" si="18"/>
        <v>669</v>
      </c>
      <c r="B669" s="83"/>
      <c r="C669" s="83"/>
      <c r="D669" s="83"/>
      <c r="E669" s="83"/>
      <c r="F669" s="83"/>
      <c r="G669" s="83"/>
      <c r="H669" s="84"/>
      <c r="I669" s="77"/>
      <c r="M669" s="58"/>
    </row>
    <row r="670" spans="1:18">
      <c r="A670" s="26">
        <f t="shared" si="18"/>
        <v>670</v>
      </c>
      <c r="B670" s="83" t="s">
        <v>1790</v>
      </c>
      <c r="C670" s="83"/>
      <c r="D670" s="83" t="s">
        <v>1791</v>
      </c>
      <c r="E670" s="83"/>
      <c r="F670" s="83"/>
      <c r="G670" s="83"/>
      <c r="H670" s="84"/>
      <c r="I670" s="77">
        <v>0</v>
      </c>
      <c r="J670" s="77">
        <v>0</v>
      </c>
      <c r="K670" s="77">
        <v>0</v>
      </c>
      <c r="L670" s="77">
        <v>0</v>
      </c>
      <c r="M670" s="77">
        <v>0</v>
      </c>
      <c r="N670" s="77">
        <v>0</v>
      </c>
      <c r="O670" s="77">
        <v>0</v>
      </c>
      <c r="P670" s="77">
        <v>0</v>
      </c>
      <c r="Q670" s="77">
        <v>0</v>
      </c>
      <c r="R670" s="77">
        <v>0</v>
      </c>
    </row>
    <row r="671" spans="1:18" ht="13">
      <c r="A671" s="26">
        <f t="shared" si="18"/>
        <v>671</v>
      </c>
      <c r="B671" s="79"/>
      <c r="C671" s="79"/>
      <c r="D671" s="79"/>
      <c r="E671" s="79"/>
      <c r="F671" s="79"/>
      <c r="G671" s="79"/>
      <c r="H671" s="80"/>
      <c r="I671" s="81"/>
      <c r="J671" s="82"/>
      <c r="K671" s="82"/>
      <c r="L671" s="82"/>
      <c r="M671" s="56"/>
      <c r="N671" s="56"/>
      <c r="O671" s="56"/>
      <c r="P671" s="56"/>
      <c r="Q671" s="56"/>
      <c r="R671" s="56"/>
    </row>
    <row r="672" spans="1:18" ht="13">
      <c r="A672" s="26">
        <f t="shared" si="18"/>
        <v>672</v>
      </c>
      <c r="B672" s="79" t="s">
        <v>1104</v>
      </c>
      <c r="C672" s="79"/>
      <c r="D672" s="79"/>
      <c r="E672" s="79"/>
      <c r="F672" s="79"/>
      <c r="G672" s="79"/>
      <c r="H672" s="80"/>
      <c r="I672" s="81"/>
      <c r="J672" s="82"/>
      <c r="K672" s="82"/>
      <c r="L672" s="82"/>
      <c r="M672" s="56"/>
      <c r="N672" s="56"/>
      <c r="O672" s="56"/>
      <c r="P672" s="56"/>
      <c r="Q672" s="56"/>
      <c r="R672" s="56"/>
    </row>
    <row r="673" spans="1:23">
      <c r="A673" s="26">
        <f t="shared" si="18"/>
        <v>673</v>
      </c>
      <c r="B673" s="83" t="s">
        <v>981</v>
      </c>
      <c r="C673" s="83"/>
      <c r="D673" s="83" t="s">
        <v>481</v>
      </c>
      <c r="E673" s="83" t="s">
        <v>659</v>
      </c>
      <c r="F673" s="83"/>
      <c r="G673" s="83" t="s">
        <v>501</v>
      </c>
      <c r="H673" s="84"/>
      <c r="I673" s="77">
        <v>600</v>
      </c>
      <c r="J673" s="57">
        <v>600</v>
      </c>
      <c r="K673" s="57">
        <v>600</v>
      </c>
      <c r="L673" s="57">
        <v>600</v>
      </c>
      <c r="M673" s="58">
        <v>600</v>
      </c>
      <c r="N673" s="58">
        <v>600</v>
      </c>
      <c r="O673" s="58">
        <v>600</v>
      </c>
      <c r="P673" s="58">
        <v>600</v>
      </c>
      <c r="Q673" s="58">
        <v>600</v>
      </c>
      <c r="R673" s="58">
        <v>600</v>
      </c>
    </row>
    <row r="674" spans="1:23">
      <c r="A674" s="26">
        <f t="shared" si="18"/>
        <v>674</v>
      </c>
      <c r="B674" s="83" t="s">
        <v>983</v>
      </c>
      <c r="C674" s="83"/>
      <c r="D674" s="83" t="s">
        <v>483</v>
      </c>
      <c r="E674" s="83" t="s">
        <v>631</v>
      </c>
      <c r="F674" s="83"/>
      <c r="G674" s="83" t="s">
        <v>504</v>
      </c>
      <c r="H674" s="84"/>
      <c r="I674" s="77">
        <v>220</v>
      </c>
      <c r="J674" s="57">
        <v>220</v>
      </c>
      <c r="K674" s="57">
        <v>220</v>
      </c>
      <c r="L674" s="57">
        <v>220</v>
      </c>
      <c r="M674" s="58">
        <v>220</v>
      </c>
      <c r="N674" s="58">
        <v>220</v>
      </c>
      <c r="O674" s="58">
        <v>220</v>
      </c>
      <c r="P674" s="58">
        <v>220</v>
      </c>
      <c r="Q674" s="58">
        <v>220</v>
      </c>
      <c r="R674" s="58">
        <v>220</v>
      </c>
    </row>
    <row r="675" spans="1:23">
      <c r="A675" s="26">
        <f t="shared" si="18"/>
        <v>675</v>
      </c>
      <c r="B675" s="83" t="s">
        <v>980</v>
      </c>
      <c r="C675" s="83"/>
      <c r="D675" s="83" t="s">
        <v>480</v>
      </c>
      <c r="E675" s="83" t="s">
        <v>660</v>
      </c>
      <c r="F675" s="83"/>
      <c r="G675" s="83" t="s">
        <v>503</v>
      </c>
      <c r="H675" s="84"/>
      <c r="I675" s="77">
        <v>30</v>
      </c>
      <c r="J675" s="57">
        <v>30</v>
      </c>
      <c r="K675" s="57">
        <v>30</v>
      </c>
      <c r="L675" s="57">
        <v>30</v>
      </c>
      <c r="M675" s="58">
        <v>30</v>
      </c>
      <c r="N675" s="58">
        <v>30</v>
      </c>
      <c r="O675" s="58">
        <v>30</v>
      </c>
      <c r="P675" s="58">
        <v>30</v>
      </c>
      <c r="Q675" s="58">
        <v>30</v>
      </c>
      <c r="R675" s="58">
        <v>30</v>
      </c>
    </row>
    <row r="676" spans="1:23">
      <c r="A676" s="26">
        <f t="shared" si="18"/>
        <v>676</v>
      </c>
      <c r="B676" s="83" t="s">
        <v>982</v>
      </c>
      <c r="C676" s="83"/>
      <c r="D676" s="83" t="s">
        <v>482</v>
      </c>
      <c r="E676" s="83" t="s">
        <v>645</v>
      </c>
      <c r="F676" s="83"/>
      <c r="G676" s="83" t="s">
        <v>503</v>
      </c>
      <c r="H676" s="84"/>
      <c r="I676" s="77">
        <v>100</v>
      </c>
      <c r="J676" s="57">
        <v>100</v>
      </c>
      <c r="K676" s="57">
        <v>100</v>
      </c>
      <c r="L676" s="57">
        <v>100</v>
      </c>
      <c r="M676" s="58">
        <v>100</v>
      </c>
      <c r="N676" s="58">
        <v>100</v>
      </c>
      <c r="O676" s="58">
        <v>100</v>
      </c>
      <c r="P676" s="58">
        <v>100</v>
      </c>
      <c r="Q676" s="58">
        <v>100</v>
      </c>
      <c r="R676" s="58">
        <v>100</v>
      </c>
    </row>
    <row r="677" spans="1:23">
      <c r="A677" s="26">
        <f t="shared" si="18"/>
        <v>677</v>
      </c>
      <c r="B677" s="83" t="s">
        <v>984</v>
      </c>
      <c r="C677" s="83"/>
      <c r="D677" s="83" t="s">
        <v>484</v>
      </c>
      <c r="E677" s="83" t="s">
        <v>688</v>
      </c>
      <c r="F677" s="83"/>
      <c r="G677" s="83" t="s">
        <v>503</v>
      </c>
      <c r="H677" s="84"/>
      <c r="I677" s="77">
        <v>150</v>
      </c>
      <c r="J677" s="57">
        <v>150</v>
      </c>
      <c r="K677" s="57">
        <v>150</v>
      </c>
      <c r="L677" s="57">
        <v>150</v>
      </c>
      <c r="M677" s="58">
        <v>150</v>
      </c>
      <c r="N677" s="58">
        <v>150</v>
      </c>
      <c r="O677" s="58">
        <v>150</v>
      </c>
      <c r="P677" s="58">
        <v>150</v>
      </c>
      <c r="Q677" s="58">
        <v>150</v>
      </c>
      <c r="R677" s="58">
        <v>150</v>
      </c>
    </row>
    <row r="678" spans="1:23">
      <c r="A678" s="26">
        <f t="shared" si="18"/>
        <v>678</v>
      </c>
      <c r="B678" s="83" t="s">
        <v>1332</v>
      </c>
      <c r="C678" s="83"/>
      <c r="D678" s="83" t="s">
        <v>499</v>
      </c>
      <c r="E678" s="83" t="s">
        <v>688</v>
      </c>
      <c r="F678" s="83"/>
      <c r="G678" s="83" t="s">
        <v>503</v>
      </c>
      <c r="H678" s="84"/>
      <c r="I678" s="77">
        <v>150</v>
      </c>
      <c r="J678" s="57">
        <v>150</v>
      </c>
      <c r="K678" s="57">
        <v>150</v>
      </c>
      <c r="L678" s="57">
        <v>150</v>
      </c>
      <c r="M678" s="58">
        <v>150</v>
      </c>
      <c r="N678" s="58">
        <v>150</v>
      </c>
      <c r="O678" s="58">
        <v>150</v>
      </c>
      <c r="P678" s="58">
        <v>150</v>
      </c>
      <c r="Q678" s="58">
        <v>150</v>
      </c>
      <c r="R678" s="58">
        <v>150</v>
      </c>
    </row>
    <row r="679" spans="1:23" ht="13">
      <c r="A679" s="26">
        <f t="shared" si="18"/>
        <v>679</v>
      </c>
      <c r="B679" s="79" t="s">
        <v>1105</v>
      </c>
      <c r="C679" s="79"/>
      <c r="D679" s="79"/>
      <c r="E679" s="79"/>
      <c r="F679" s="79"/>
      <c r="G679" s="79"/>
      <c r="H679" s="80"/>
      <c r="I679" s="81">
        <f t="shared" ref="I679:R679" si="20">SUM(I673:I678)</f>
        <v>1250</v>
      </c>
      <c r="J679" s="82">
        <f t="shared" si="20"/>
        <v>1250</v>
      </c>
      <c r="K679" s="82">
        <f t="shared" si="20"/>
        <v>1250</v>
      </c>
      <c r="L679" s="82">
        <f t="shared" si="20"/>
        <v>1250</v>
      </c>
      <c r="M679" s="56">
        <f t="shared" si="20"/>
        <v>1250</v>
      </c>
      <c r="N679" s="56">
        <f t="shared" si="20"/>
        <v>1250</v>
      </c>
      <c r="O679" s="56">
        <f t="shared" si="20"/>
        <v>1250</v>
      </c>
      <c r="P679" s="56">
        <f t="shared" si="20"/>
        <v>1250</v>
      </c>
      <c r="Q679" s="56">
        <f t="shared" si="20"/>
        <v>1250</v>
      </c>
      <c r="R679" s="56">
        <f t="shared" si="20"/>
        <v>1250</v>
      </c>
    </row>
    <row r="680" spans="1:23">
      <c r="A680" s="26">
        <f t="shared" si="18"/>
        <v>680</v>
      </c>
      <c r="B680" s="83" t="s">
        <v>1106</v>
      </c>
      <c r="C680" s="83"/>
      <c r="D680" s="83" t="s">
        <v>779</v>
      </c>
      <c r="E680" s="83"/>
      <c r="F680" s="83" t="s">
        <v>624</v>
      </c>
      <c r="G680" s="83"/>
      <c r="H680" s="84"/>
      <c r="I680" s="77">
        <v>389</v>
      </c>
      <c r="J680" s="57">
        <v>389</v>
      </c>
      <c r="K680" s="57">
        <v>389</v>
      </c>
      <c r="L680" s="57">
        <v>389</v>
      </c>
      <c r="M680" s="58">
        <v>389</v>
      </c>
      <c r="N680" s="58">
        <v>389</v>
      </c>
      <c r="O680" s="58">
        <v>389</v>
      </c>
      <c r="P680" s="58">
        <v>389</v>
      </c>
      <c r="Q680" s="58">
        <v>389</v>
      </c>
      <c r="R680" s="58">
        <v>389</v>
      </c>
    </row>
    <row r="681" spans="1:23" ht="13">
      <c r="A681" s="26">
        <f t="shared" si="18"/>
        <v>681</v>
      </c>
      <c r="B681" s="79"/>
      <c r="C681" s="79"/>
      <c r="D681" s="79"/>
      <c r="E681" s="79"/>
      <c r="F681" s="79"/>
      <c r="G681" s="79"/>
      <c r="H681" s="80"/>
      <c r="I681" s="81"/>
      <c r="J681" s="82"/>
      <c r="K681" s="82"/>
      <c r="L681" s="82"/>
      <c r="M681" s="56"/>
      <c r="N681" s="56"/>
      <c r="O681" s="56"/>
      <c r="P681" s="56"/>
      <c r="Q681" s="56"/>
      <c r="R681" s="56"/>
    </row>
    <row r="682" spans="1:23" ht="13">
      <c r="A682" s="26">
        <f t="shared" si="18"/>
        <v>682</v>
      </c>
      <c r="B682" s="79" t="s">
        <v>1698</v>
      </c>
      <c r="C682" s="79"/>
      <c r="D682" s="79"/>
      <c r="E682" s="79"/>
      <c r="F682" s="79"/>
      <c r="G682" s="79"/>
      <c r="H682" s="80"/>
      <c r="I682" s="81"/>
      <c r="J682" s="82"/>
      <c r="K682" s="82"/>
      <c r="L682" s="82"/>
      <c r="M682" s="56"/>
      <c r="N682" s="56"/>
      <c r="O682" s="56"/>
      <c r="P682" s="56"/>
      <c r="Q682" s="56"/>
      <c r="R682" s="56"/>
    </row>
    <row r="683" spans="1:23">
      <c r="A683" s="26">
        <f t="shared" si="18"/>
        <v>683</v>
      </c>
      <c r="B683" s="83" t="s">
        <v>1571</v>
      </c>
      <c r="C683" s="83" t="s">
        <v>1527</v>
      </c>
      <c r="D683" s="83"/>
      <c r="E683" s="83" t="s">
        <v>671</v>
      </c>
      <c r="F683" s="83" t="s">
        <v>600</v>
      </c>
      <c r="G683" s="83" t="s">
        <v>502</v>
      </c>
      <c r="H683" s="84">
        <v>2018</v>
      </c>
      <c r="I683" s="57">
        <v>324</v>
      </c>
      <c r="J683" s="57">
        <v>324</v>
      </c>
      <c r="K683" s="57">
        <v>324</v>
      </c>
      <c r="L683" s="58">
        <v>324</v>
      </c>
      <c r="M683" s="58">
        <v>324</v>
      </c>
      <c r="N683" s="58">
        <v>324</v>
      </c>
      <c r="O683" s="58">
        <v>324</v>
      </c>
      <c r="P683" s="58">
        <v>324</v>
      </c>
      <c r="Q683" s="58">
        <v>324</v>
      </c>
      <c r="R683" s="58">
        <v>324</v>
      </c>
    </row>
    <row r="684" spans="1:23">
      <c r="A684" s="26">
        <f t="shared" si="18"/>
        <v>684</v>
      </c>
      <c r="B684" s="83" t="s">
        <v>1336</v>
      </c>
      <c r="C684" s="83" t="s">
        <v>1337</v>
      </c>
      <c r="D684" s="83"/>
      <c r="E684" s="83" t="s">
        <v>1338</v>
      </c>
      <c r="F684" s="83" t="s">
        <v>600</v>
      </c>
      <c r="G684" s="83" t="s">
        <v>501</v>
      </c>
      <c r="H684" s="84">
        <v>2020</v>
      </c>
      <c r="I684" s="57">
        <v>0</v>
      </c>
      <c r="J684" s="57">
        <v>0</v>
      </c>
      <c r="K684" s="57">
        <v>324</v>
      </c>
      <c r="L684" s="58">
        <v>324</v>
      </c>
      <c r="M684" s="58">
        <v>324</v>
      </c>
      <c r="N684" s="58">
        <v>324</v>
      </c>
      <c r="O684" s="58">
        <v>324</v>
      </c>
      <c r="P684" s="58">
        <v>324</v>
      </c>
      <c r="Q684" s="58">
        <v>324</v>
      </c>
      <c r="R684" s="58">
        <v>324</v>
      </c>
    </row>
    <row r="685" spans="1:23">
      <c r="A685" s="26">
        <f t="shared" si="18"/>
        <v>685</v>
      </c>
      <c r="B685" s="83" t="s">
        <v>1700</v>
      </c>
      <c r="C685" s="83" t="s">
        <v>1701</v>
      </c>
      <c r="D685" s="83"/>
      <c r="E685" s="83" t="s">
        <v>655</v>
      </c>
      <c r="F685" s="83" t="s">
        <v>600</v>
      </c>
      <c r="G685" s="83" t="s">
        <v>501</v>
      </c>
      <c r="H685" s="84">
        <v>2018</v>
      </c>
      <c r="I685" s="57">
        <v>225.8</v>
      </c>
      <c r="J685" s="57">
        <v>225.8</v>
      </c>
      <c r="K685" s="57">
        <v>225.8</v>
      </c>
      <c r="L685" s="58">
        <v>225.8</v>
      </c>
      <c r="M685" s="58">
        <v>225.8</v>
      </c>
      <c r="N685" s="58">
        <v>225.8</v>
      </c>
      <c r="O685" s="58">
        <v>225.8</v>
      </c>
      <c r="P685" s="58">
        <v>225.8</v>
      </c>
      <c r="Q685" s="58">
        <v>225.8</v>
      </c>
      <c r="R685" s="58">
        <v>225.8</v>
      </c>
    </row>
    <row r="686" spans="1:23">
      <c r="A686" s="26">
        <f t="shared" si="18"/>
        <v>686</v>
      </c>
      <c r="B686" s="83" t="s">
        <v>1333</v>
      </c>
      <c r="C686" s="83" t="s">
        <v>794</v>
      </c>
      <c r="D686" s="83"/>
      <c r="E686" s="83" t="s">
        <v>634</v>
      </c>
      <c r="F686" s="83" t="s">
        <v>600</v>
      </c>
      <c r="G686" s="83" t="s">
        <v>504</v>
      </c>
      <c r="H686" s="84">
        <v>2020</v>
      </c>
      <c r="I686" s="57">
        <v>0</v>
      </c>
      <c r="J686" s="57">
        <v>0</v>
      </c>
      <c r="K686" s="57">
        <v>742.9</v>
      </c>
      <c r="L686" s="58">
        <v>742.9</v>
      </c>
      <c r="M686" s="58">
        <v>742.9</v>
      </c>
      <c r="N686" s="58">
        <v>742.9</v>
      </c>
      <c r="O686" s="58">
        <v>742.9</v>
      </c>
      <c r="P686" s="58">
        <v>742.9</v>
      </c>
      <c r="Q686" s="58">
        <v>742.9</v>
      </c>
      <c r="R686" s="58">
        <v>742.9</v>
      </c>
    </row>
    <row r="687" spans="1:23">
      <c r="A687" s="26">
        <f t="shared" si="18"/>
        <v>687</v>
      </c>
      <c r="B687" s="83" t="s">
        <v>1374</v>
      </c>
      <c r="C687" s="83" t="s">
        <v>1375</v>
      </c>
      <c r="D687" s="83"/>
      <c r="E687" s="83" t="s">
        <v>632</v>
      </c>
      <c r="F687" s="83" t="s">
        <v>600</v>
      </c>
      <c r="G687" s="83" t="s">
        <v>502</v>
      </c>
      <c r="H687" s="84">
        <v>2018</v>
      </c>
      <c r="I687" s="57">
        <v>119</v>
      </c>
      <c r="J687" s="57">
        <v>119</v>
      </c>
      <c r="K687" s="57">
        <v>119</v>
      </c>
      <c r="L687" s="58">
        <v>119</v>
      </c>
      <c r="M687" s="58">
        <v>119</v>
      </c>
      <c r="N687" s="58">
        <v>119</v>
      </c>
      <c r="O687" s="58">
        <v>119</v>
      </c>
      <c r="P687" s="58">
        <v>119</v>
      </c>
      <c r="Q687" s="58">
        <v>119</v>
      </c>
      <c r="R687" s="58">
        <v>119</v>
      </c>
    </row>
    <row r="688" spans="1:23" s="18" customFormat="1" ht="13">
      <c r="A688" s="26">
        <f t="shared" si="18"/>
        <v>688</v>
      </c>
      <c r="B688" s="83" t="s">
        <v>1401</v>
      </c>
      <c r="C688" s="83" t="s">
        <v>1402</v>
      </c>
      <c r="D688" s="83"/>
      <c r="E688" s="83" t="s">
        <v>687</v>
      </c>
      <c r="F688" s="83" t="s">
        <v>600</v>
      </c>
      <c r="G688" s="83" t="s">
        <v>501</v>
      </c>
      <c r="H688" s="84">
        <v>2020</v>
      </c>
      <c r="I688" s="57">
        <v>0</v>
      </c>
      <c r="J688" s="57">
        <v>432</v>
      </c>
      <c r="K688" s="57">
        <v>432</v>
      </c>
      <c r="L688" s="58">
        <v>432</v>
      </c>
      <c r="M688" s="58">
        <v>432</v>
      </c>
      <c r="N688" s="58">
        <v>432</v>
      </c>
      <c r="O688" s="58">
        <v>432</v>
      </c>
      <c r="P688" s="58">
        <v>432</v>
      </c>
      <c r="Q688" s="58">
        <v>432</v>
      </c>
      <c r="R688" s="58">
        <v>432</v>
      </c>
      <c r="V688" s="26"/>
      <c r="W688" s="26"/>
    </row>
    <row r="689" spans="1:23" s="18" customFormat="1" ht="13">
      <c r="A689" s="26">
        <f t="shared" si="18"/>
        <v>689</v>
      </c>
      <c r="B689" s="83" t="s">
        <v>1426</v>
      </c>
      <c r="C689" s="83" t="s">
        <v>1427</v>
      </c>
      <c r="D689" s="83"/>
      <c r="E689" s="83" t="s">
        <v>669</v>
      </c>
      <c r="F689" s="83" t="s">
        <v>600</v>
      </c>
      <c r="G689" s="83" t="s">
        <v>503</v>
      </c>
      <c r="H689" s="84">
        <v>2019</v>
      </c>
      <c r="I689" s="57">
        <v>419</v>
      </c>
      <c r="J689" s="57">
        <v>419</v>
      </c>
      <c r="K689" s="57">
        <v>419</v>
      </c>
      <c r="L689" s="58">
        <v>419</v>
      </c>
      <c r="M689" s="58">
        <v>419</v>
      </c>
      <c r="N689" s="58">
        <v>419</v>
      </c>
      <c r="O689" s="58">
        <v>419</v>
      </c>
      <c r="P689" s="58">
        <v>419</v>
      </c>
      <c r="Q689" s="58">
        <v>419</v>
      </c>
      <c r="R689" s="58">
        <v>419</v>
      </c>
      <c r="V689" s="26"/>
      <c r="W689" s="26"/>
    </row>
    <row r="690" spans="1:23">
      <c r="A690" s="26">
        <f t="shared" si="18"/>
        <v>690</v>
      </c>
      <c r="B690" s="83" t="s">
        <v>1805</v>
      </c>
      <c r="C690" s="83" t="s">
        <v>1699</v>
      </c>
      <c r="D690" s="83"/>
      <c r="E690" s="83" t="s">
        <v>1476</v>
      </c>
      <c r="F690" s="83" t="s">
        <v>600</v>
      </c>
      <c r="G690" s="83" t="s">
        <v>1043</v>
      </c>
      <c r="H690" s="84">
        <v>2019</v>
      </c>
      <c r="I690" s="57">
        <v>90</v>
      </c>
      <c r="J690" s="57">
        <v>90</v>
      </c>
      <c r="K690" s="57">
        <v>90</v>
      </c>
      <c r="L690" s="58">
        <v>90</v>
      </c>
      <c r="M690" s="58">
        <v>90</v>
      </c>
      <c r="N690" s="58">
        <v>90</v>
      </c>
      <c r="O690" s="58">
        <v>90</v>
      </c>
      <c r="P690" s="58">
        <v>90</v>
      </c>
      <c r="Q690" s="58">
        <v>90</v>
      </c>
      <c r="R690" s="58">
        <v>90</v>
      </c>
    </row>
    <row r="691" spans="1:23">
      <c r="A691" s="26">
        <f t="shared" si="18"/>
        <v>691</v>
      </c>
      <c r="B691" s="83" t="s">
        <v>1473</v>
      </c>
      <c r="C691" s="83" t="s">
        <v>1036</v>
      </c>
      <c r="D691" s="83"/>
      <c r="E691" s="83" t="s">
        <v>669</v>
      </c>
      <c r="F691" s="83" t="s">
        <v>600</v>
      </c>
      <c r="G691" s="83" t="s">
        <v>503</v>
      </c>
      <c r="H691" s="84">
        <v>2021</v>
      </c>
      <c r="I691" s="57">
        <v>0</v>
      </c>
      <c r="J691" s="57">
        <v>0</v>
      </c>
      <c r="K691" s="57">
        <v>0</v>
      </c>
      <c r="L691" s="58">
        <v>654</v>
      </c>
      <c r="M691" s="58">
        <v>654</v>
      </c>
      <c r="N691" s="58">
        <v>654</v>
      </c>
      <c r="O691" s="58">
        <v>654</v>
      </c>
      <c r="P691" s="58">
        <v>654</v>
      </c>
      <c r="Q691" s="58">
        <v>654</v>
      </c>
      <c r="R691" s="58">
        <v>654</v>
      </c>
    </row>
    <row r="692" spans="1:23" s="18" customFormat="1" ht="13">
      <c r="A692" s="26">
        <f t="shared" si="18"/>
        <v>692</v>
      </c>
      <c r="B692" s="83" t="s">
        <v>1702</v>
      </c>
      <c r="C692" s="83" t="s">
        <v>1703</v>
      </c>
      <c r="D692" s="83"/>
      <c r="E692" s="83" t="s">
        <v>632</v>
      </c>
      <c r="F692" s="83" t="s">
        <v>600</v>
      </c>
      <c r="G692" s="83" t="s">
        <v>502</v>
      </c>
      <c r="H692" s="84">
        <v>2018</v>
      </c>
      <c r="I692" s="57">
        <v>11</v>
      </c>
      <c r="J692" s="57">
        <v>11</v>
      </c>
      <c r="K692" s="57">
        <v>11</v>
      </c>
      <c r="L692" s="58">
        <v>11</v>
      </c>
      <c r="M692" s="58">
        <v>11</v>
      </c>
      <c r="N692" s="58">
        <v>11</v>
      </c>
      <c r="O692" s="58">
        <v>11</v>
      </c>
      <c r="P692" s="58">
        <v>11</v>
      </c>
      <c r="Q692" s="58">
        <v>11</v>
      </c>
      <c r="R692" s="58">
        <v>11</v>
      </c>
    </row>
    <row r="693" spans="1:23">
      <c r="A693" s="26">
        <f t="shared" si="18"/>
        <v>693</v>
      </c>
      <c r="B693" s="83" t="s">
        <v>1334</v>
      </c>
      <c r="C693" s="83" t="s">
        <v>1037</v>
      </c>
      <c r="D693" s="83"/>
      <c r="E693" s="83" t="s">
        <v>681</v>
      </c>
      <c r="F693" s="83" t="s">
        <v>600</v>
      </c>
      <c r="G693" s="83" t="s">
        <v>501</v>
      </c>
      <c r="H693" s="84">
        <v>2020</v>
      </c>
      <c r="I693" s="57">
        <v>0</v>
      </c>
      <c r="J693" s="57">
        <v>785</v>
      </c>
      <c r="K693" s="57">
        <v>785</v>
      </c>
      <c r="L693" s="58">
        <v>785</v>
      </c>
      <c r="M693" s="58">
        <v>785</v>
      </c>
      <c r="N693" s="58">
        <v>785</v>
      </c>
      <c r="O693" s="58">
        <v>785</v>
      </c>
      <c r="P693" s="58">
        <v>785</v>
      </c>
      <c r="Q693" s="58">
        <v>785</v>
      </c>
      <c r="R693" s="58">
        <v>785</v>
      </c>
    </row>
    <row r="694" spans="1:23">
      <c r="A694" s="26">
        <f t="shared" si="18"/>
        <v>694</v>
      </c>
      <c r="B694" s="83" t="s">
        <v>1807</v>
      </c>
      <c r="C694" s="83" t="s">
        <v>1808</v>
      </c>
      <c r="D694" s="83"/>
      <c r="E694" s="83" t="s">
        <v>686</v>
      </c>
      <c r="F694" s="83" t="s">
        <v>600</v>
      </c>
      <c r="G694" s="83" t="s">
        <v>503</v>
      </c>
      <c r="H694" s="84">
        <v>2018</v>
      </c>
      <c r="I694" s="57">
        <v>100</v>
      </c>
      <c r="J694" s="57">
        <v>100</v>
      </c>
      <c r="K694" s="57">
        <v>100</v>
      </c>
      <c r="L694" s="57">
        <v>100</v>
      </c>
      <c r="M694" s="57">
        <v>100</v>
      </c>
      <c r="N694" s="57">
        <v>100</v>
      </c>
      <c r="O694" s="57">
        <v>100</v>
      </c>
      <c r="P694" s="57">
        <v>100</v>
      </c>
      <c r="Q694" s="57">
        <v>100</v>
      </c>
      <c r="R694" s="57">
        <v>100</v>
      </c>
    </row>
    <row r="695" spans="1:23" ht="13">
      <c r="A695" s="26">
        <f t="shared" si="18"/>
        <v>695</v>
      </c>
      <c r="B695" s="79" t="s">
        <v>1339</v>
      </c>
      <c r="C695" s="79"/>
      <c r="D695" s="79"/>
      <c r="E695" s="79"/>
      <c r="F695" s="79"/>
      <c r="G695" s="79"/>
      <c r="H695" s="80"/>
      <c r="I695" s="81">
        <f>SUM(I683:I694)</f>
        <v>1288.8</v>
      </c>
      <c r="J695" s="81">
        <f t="shared" ref="J695:R695" si="21">SUM(J683:J694)</f>
        <v>2505.8000000000002</v>
      </c>
      <c r="K695" s="81">
        <f t="shared" si="21"/>
        <v>3572.7</v>
      </c>
      <c r="L695" s="81">
        <f t="shared" si="21"/>
        <v>4226.7</v>
      </c>
      <c r="M695" s="81">
        <f t="shared" si="21"/>
        <v>4226.7</v>
      </c>
      <c r="N695" s="81">
        <f t="shared" si="21"/>
        <v>4226.7</v>
      </c>
      <c r="O695" s="81">
        <f t="shared" si="21"/>
        <v>4226.7</v>
      </c>
      <c r="P695" s="81">
        <f t="shared" si="21"/>
        <v>4226.7</v>
      </c>
      <c r="Q695" s="81">
        <f t="shared" si="21"/>
        <v>4226.7</v>
      </c>
      <c r="R695" s="81">
        <f t="shared" si="21"/>
        <v>4226.7</v>
      </c>
      <c r="T695" s="58"/>
    </row>
    <row r="696" spans="1:23" s="18" customFormat="1" ht="13">
      <c r="A696" s="26">
        <f t="shared" si="18"/>
        <v>696</v>
      </c>
      <c r="B696" s="79"/>
      <c r="C696" s="79"/>
      <c r="D696" s="79"/>
      <c r="E696" s="79"/>
      <c r="F696" s="79"/>
      <c r="G696" s="79"/>
      <c r="H696" s="80"/>
      <c r="I696" s="81"/>
      <c r="J696" s="82"/>
      <c r="K696" s="82"/>
      <c r="L696" s="82"/>
      <c r="M696" s="56"/>
      <c r="N696" s="56"/>
      <c r="O696" s="56"/>
      <c r="P696" s="56"/>
      <c r="Q696" s="56"/>
      <c r="R696" s="56"/>
      <c r="S696" s="26"/>
      <c r="T696" s="58"/>
      <c r="U696" s="26"/>
      <c r="V696" s="26"/>
    </row>
    <row r="697" spans="1:23" s="18" customFormat="1" ht="13">
      <c r="A697" s="26">
        <f t="shared" si="18"/>
        <v>697</v>
      </c>
      <c r="B697" s="79" t="s">
        <v>988</v>
      </c>
      <c r="C697" s="79"/>
      <c r="D697" s="79"/>
      <c r="E697" s="79"/>
      <c r="F697" s="79"/>
      <c r="G697" s="79"/>
      <c r="H697" s="80"/>
      <c r="I697" s="81"/>
      <c r="J697" s="82"/>
      <c r="K697" s="82"/>
      <c r="L697" s="82"/>
      <c r="M697" s="56"/>
      <c r="N697" s="56"/>
      <c r="O697" s="56"/>
      <c r="P697" s="56"/>
      <c r="Q697" s="56"/>
      <c r="R697" s="56"/>
    </row>
    <row r="698" spans="1:23" ht="14.5">
      <c r="A698" s="26">
        <f t="shared" si="18"/>
        <v>698</v>
      </c>
      <c r="B698" s="83" t="s">
        <v>1800</v>
      </c>
      <c r="C698" s="83" t="s">
        <v>1730</v>
      </c>
      <c r="D698" s="83"/>
      <c r="E698" s="83" t="s">
        <v>605</v>
      </c>
      <c r="F698" s="83" t="s">
        <v>590</v>
      </c>
      <c r="G698" s="83" t="s">
        <v>503</v>
      </c>
      <c r="H698" s="84">
        <v>2019</v>
      </c>
      <c r="I698" s="57">
        <v>237.6</v>
      </c>
      <c r="J698" s="57">
        <v>237.6</v>
      </c>
      <c r="K698" s="57">
        <v>237.6</v>
      </c>
      <c r="L698" s="58">
        <v>237.6</v>
      </c>
      <c r="M698" s="58">
        <v>237.6</v>
      </c>
      <c r="N698" s="58">
        <v>237.6</v>
      </c>
      <c r="O698" s="58">
        <v>237.6</v>
      </c>
      <c r="P698" s="58">
        <v>237.6</v>
      </c>
      <c r="Q698" s="58">
        <v>237.6</v>
      </c>
      <c r="R698" s="58">
        <v>237.6</v>
      </c>
      <c r="T698" s="58"/>
      <c r="U698" s="190"/>
      <c r="V698" s="189"/>
      <c r="W698" s="18"/>
    </row>
    <row r="699" spans="1:23" ht="14.5">
      <c r="A699" s="26">
        <f t="shared" si="18"/>
        <v>699</v>
      </c>
      <c r="B699" s="83" t="s">
        <v>1573</v>
      </c>
      <c r="C699" s="83" t="s">
        <v>1574</v>
      </c>
      <c r="D699" s="83"/>
      <c r="E699" s="83" t="s">
        <v>1575</v>
      </c>
      <c r="F699" s="83" t="s">
        <v>590</v>
      </c>
      <c r="G699" s="83" t="s">
        <v>504</v>
      </c>
      <c r="H699" s="84">
        <v>2018</v>
      </c>
      <c r="I699" s="57">
        <v>148.4</v>
      </c>
      <c r="J699" s="57">
        <v>148.4</v>
      </c>
      <c r="K699" s="57">
        <v>148.4</v>
      </c>
      <c r="L699" s="58">
        <v>148.4</v>
      </c>
      <c r="M699" s="58">
        <v>148.4</v>
      </c>
      <c r="N699" s="58">
        <v>148.4</v>
      </c>
      <c r="O699" s="58">
        <v>148.4</v>
      </c>
      <c r="P699" s="58">
        <v>148.4</v>
      </c>
      <c r="Q699" s="58">
        <v>148.4</v>
      </c>
      <c r="R699" s="58">
        <v>148.4</v>
      </c>
      <c r="T699" s="58"/>
      <c r="U699" s="190"/>
      <c r="V699" s="189"/>
      <c r="W699" s="18"/>
    </row>
    <row r="700" spans="1:23" ht="14.5">
      <c r="A700" s="26">
        <f t="shared" si="18"/>
        <v>700</v>
      </c>
      <c r="B700" s="83" t="s">
        <v>1474</v>
      </c>
      <c r="C700" s="83" t="s">
        <v>1475</v>
      </c>
      <c r="D700" s="83"/>
      <c r="E700" s="83" t="s">
        <v>609</v>
      </c>
      <c r="F700" s="83" t="s">
        <v>590</v>
      </c>
      <c r="G700" s="83" t="s">
        <v>610</v>
      </c>
      <c r="H700" s="84">
        <v>2019</v>
      </c>
      <c r="I700" s="57">
        <v>0</v>
      </c>
      <c r="J700" s="57">
        <v>210</v>
      </c>
      <c r="K700" s="57">
        <v>210</v>
      </c>
      <c r="L700" s="58">
        <v>210</v>
      </c>
      <c r="M700" s="58">
        <v>210</v>
      </c>
      <c r="N700" s="58">
        <v>210</v>
      </c>
      <c r="O700" s="58">
        <v>210</v>
      </c>
      <c r="P700" s="58">
        <v>210</v>
      </c>
      <c r="Q700" s="58">
        <v>210</v>
      </c>
      <c r="R700" s="58">
        <v>210</v>
      </c>
      <c r="T700" s="58"/>
      <c r="U700" s="190"/>
      <c r="V700" s="189"/>
      <c r="W700" s="18"/>
    </row>
    <row r="701" spans="1:23" ht="14.5">
      <c r="A701" s="26">
        <f t="shared" si="18"/>
        <v>701</v>
      </c>
      <c r="B701" s="83" t="s">
        <v>588</v>
      </c>
      <c r="C701" s="83" t="s">
        <v>532</v>
      </c>
      <c r="D701" s="83"/>
      <c r="E701" s="83" t="s">
        <v>604</v>
      </c>
      <c r="F701" s="83" t="s">
        <v>590</v>
      </c>
      <c r="G701" s="83" t="s">
        <v>610</v>
      </c>
      <c r="H701" s="84">
        <v>2019</v>
      </c>
      <c r="I701" s="57">
        <v>0</v>
      </c>
      <c r="J701" s="57">
        <v>500</v>
      </c>
      <c r="K701" s="57">
        <v>500</v>
      </c>
      <c r="L701" s="58">
        <v>500</v>
      </c>
      <c r="M701" s="58">
        <v>500</v>
      </c>
      <c r="N701" s="58">
        <v>500</v>
      </c>
      <c r="O701" s="58">
        <v>500</v>
      </c>
      <c r="P701" s="58">
        <v>500</v>
      </c>
      <c r="Q701" s="58">
        <v>500</v>
      </c>
      <c r="R701" s="58">
        <v>500</v>
      </c>
      <c r="T701" s="58"/>
      <c r="U701" s="190"/>
      <c r="V701" s="189"/>
      <c r="W701" s="18"/>
    </row>
    <row r="702" spans="1:23" ht="14.5">
      <c r="A702" s="26">
        <f t="shared" si="18"/>
        <v>702</v>
      </c>
      <c r="B702" s="83" t="s">
        <v>1480</v>
      </c>
      <c r="C702" s="83" t="s">
        <v>1481</v>
      </c>
      <c r="D702" s="83"/>
      <c r="E702" s="83" t="s">
        <v>640</v>
      </c>
      <c r="F702" s="83" t="s">
        <v>590</v>
      </c>
      <c r="G702" s="83" t="s">
        <v>504</v>
      </c>
      <c r="H702" s="84">
        <v>2019</v>
      </c>
      <c r="I702" s="57">
        <v>242.5</v>
      </c>
      <c r="J702" s="57">
        <v>242.5</v>
      </c>
      <c r="K702" s="57">
        <v>242.5</v>
      </c>
      <c r="L702" s="58">
        <v>242.5</v>
      </c>
      <c r="M702" s="58">
        <v>242.5</v>
      </c>
      <c r="N702" s="58">
        <v>242.5</v>
      </c>
      <c r="O702" s="58">
        <v>242.5</v>
      </c>
      <c r="P702" s="58">
        <v>242.5</v>
      </c>
      <c r="Q702" s="58">
        <v>242.5</v>
      </c>
      <c r="R702" s="58">
        <v>242.5</v>
      </c>
      <c r="T702" s="58"/>
      <c r="U702" s="190"/>
      <c r="V702" s="189"/>
      <c r="W702" s="18"/>
    </row>
    <row r="703" spans="1:23" ht="14.5">
      <c r="A703" s="26">
        <f t="shared" si="18"/>
        <v>703</v>
      </c>
      <c r="B703" s="83" t="s">
        <v>1704</v>
      </c>
      <c r="C703" s="83" t="s">
        <v>1705</v>
      </c>
      <c r="D703" s="83"/>
      <c r="E703" s="83" t="s">
        <v>619</v>
      </c>
      <c r="F703" s="83" t="s">
        <v>590</v>
      </c>
      <c r="G703" s="83" t="s">
        <v>504</v>
      </c>
      <c r="H703" s="84">
        <v>2019</v>
      </c>
      <c r="I703" s="57">
        <v>0</v>
      </c>
      <c r="J703" s="57">
        <v>292.5</v>
      </c>
      <c r="K703" s="57">
        <v>292.5</v>
      </c>
      <c r="L703" s="58">
        <v>292.5</v>
      </c>
      <c r="M703" s="58">
        <v>292.5</v>
      </c>
      <c r="N703" s="58">
        <v>292.5</v>
      </c>
      <c r="O703" s="58">
        <v>292.5</v>
      </c>
      <c r="P703" s="58">
        <v>292.5</v>
      </c>
      <c r="Q703" s="58">
        <v>292.5</v>
      </c>
      <c r="R703" s="58">
        <v>292.5</v>
      </c>
      <c r="T703" s="58"/>
      <c r="U703" s="190"/>
      <c r="V703" s="189"/>
      <c r="W703" s="18"/>
    </row>
    <row r="704" spans="1:23" ht="14.5">
      <c r="A704" s="26">
        <f t="shared" si="18"/>
        <v>704</v>
      </c>
      <c r="B704" s="83" t="s">
        <v>1706</v>
      </c>
      <c r="C704" s="83" t="s">
        <v>1415</v>
      </c>
      <c r="D704" s="83"/>
      <c r="E704" s="83" t="s">
        <v>596</v>
      </c>
      <c r="F704" s="83" t="s">
        <v>590</v>
      </c>
      <c r="G704" s="83" t="s">
        <v>501</v>
      </c>
      <c r="H704" s="84">
        <v>2018</v>
      </c>
      <c r="I704" s="57">
        <v>200</v>
      </c>
      <c r="J704" s="57">
        <v>200</v>
      </c>
      <c r="K704" s="57">
        <v>200</v>
      </c>
      <c r="L704" s="58">
        <v>200</v>
      </c>
      <c r="M704" s="58">
        <v>200</v>
      </c>
      <c r="N704" s="58">
        <v>200</v>
      </c>
      <c r="O704" s="58">
        <v>200</v>
      </c>
      <c r="P704" s="58">
        <v>200</v>
      </c>
      <c r="Q704" s="58">
        <v>200</v>
      </c>
      <c r="R704" s="58">
        <v>200</v>
      </c>
      <c r="T704" s="58"/>
      <c r="U704" s="190"/>
      <c r="V704" s="189"/>
      <c r="W704" s="18"/>
    </row>
    <row r="705" spans="1:23" ht="14.5">
      <c r="A705" s="26">
        <f t="shared" si="18"/>
        <v>705</v>
      </c>
      <c r="B705" s="83" t="s">
        <v>1707</v>
      </c>
      <c r="C705" s="83" t="s">
        <v>1708</v>
      </c>
      <c r="D705" s="83"/>
      <c r="E705" s="83" t="s">
        <v>1709</v>
      </c>
      <c r="F705" s="83" t="s">
        <v>590</v>
      </c>
      <c r="G705" s="83" t="s">
        <v>504</v>
      </c>
      <c r="H705" s="84">
        <v>2019</v>
      </c>
      <c r="I705" s="57">
        <v>0</v>
      </c>
      <c r="J705" s="57">
        <v>350</v>
      </c>
      <c r="K705" s="57">
        <v>350</v>
      </c>
      <c r="L705" s="58">
        <v>350</v>
      </c>
      <c r="M705" s="58">
        <v>350</v>
      </c>
      <c r="N705" s="58">
        <v>350</v>
      </c>
      <c r="O705" s="58">
        <v>350</v>
      </c>
      <c r="P705" s="58">
        <v>350</v>
      </c>
      <c r="Q705" s="58">
        <v>350</v>
      </c>
      <c r="R705" s="58">
        <v>350</v>
      </c>
      <c r="T705" s="58"/>
      <c r="U705" s="190"/>
      <c r="V705" s="189"/>
      <c r="W705" s="18"/>
    </row>
    <row r="706" spans="1:23" ht="14.5">
      <c r="A706" s="26">
        <f t="shared" si="18"/>
        <v>706</v>
      </c>
      <c r="B706" s="83" t="s">
        <v>1477</v>
      </c>
      <c r="C706" s="83" t="s">
        <v>1478</v>
      </c>
      <c r="D706" s="83"/>
      <c r="E706" s="83" t="s">
        <v>1479</v>
      </c>
      <c r="F706" s="83" t="s">
        <v>590</v>
      </c>
      <c r="G706" s="83" t="s">
        <v>610</v>
      </c>
      <c r="H706" s="84">
        <v>2019</v>
      </c>
      <c r="I706" s="57">
        <v>0</v>
      </c>
      <c r="J706" s="57">
        <v>496.8</v>
      </c>
      <c r="K706" s="57">
        <v>496.8</v>
      </c>
      <c r="L706" s="58">
        <v>496.8</v>
      </c>
      <c r="M706" s="58">
        <v>496.8</v>
      </c>
      <c r="N706" s="58">
        <v>496.8</v>
      </c>
      <c r="O706" s="58">
        <v>496.8</v>
      </c>
      <c r="P706" s="58">
        <v>496.8</v>
      </c>
      <c r="Q706" s="58">
        <v>496.8</v>
      </c>
      <c r="R706" s="58">
        <v>496.8</v>
      </c>
      <c r="T706" s="58"/>
      <c r="U706" s="190"/>
      <c r="V706" s="189"/>
      <c r="W706" s="18"/>
    </row>
    <row r="707" spans="1:23" ht="14.5">
      <c r="A707" s="26">
        <f t="shared" si="18"/>
        <v>707</v>
      </c>
      <c r="B707" s="83" t="s">
        <v>1710</v>
      </c>
      <c r="C707" s="83" t="s">
        <v>1711</v>
      </c>
      <c r="D707" s="83"/>
      <c r="E707" s="83" t="s">
        <v>640</v>
      </c>
      <c r="F707" s="83" t="s">
        <v>590</v>
      </c>
      <c r="G707" s="83" t="s">
        <v>504</v>
      </c>
      <c r="H707" s="84">
        <v>2019</v>
      </c>
      <c r="I707" s="57">
        <v>0</v>
      </c>
      <c r="J707" s="57">
        <v>158</v>
      </c>
      <c r="K707" s="57">
        <v>158</v>
      </c>
      <c r="L707" s="58">
        <v>158</v>
      </c>
      <c r="M707" s="58">
        <v>158</v>
      </c>
      <c r="N707" s="58">
        <v>158</v>
      </c>
      <c r="O707" s="58">
        <v>158</v>
      </c>
      <c r="P707" s="58">
        <v>158</v>
      </c>
      <c r="Q707" s="58">
        <v>158</v>
      </c>
      <c r="R707" s="58">
        <v>158</v>
      </c>
      <c r="T707" s="58"/>
      <c r="U707" s="190"/>
      <c r="V707" s="189"/>
      <c r="W707" s="18"/>
    </row>
    <row r="708" spans="1:23" ht="14.5">
      <c r="A708" s="26">
        <f t="shared" si="18"/>
        <v>708</v>
      </c>
      <c r="B708" s="83" t="s">
        <v>1340</v>
      </c>
      <c r="C708" s="83" t="s">
        <v>1341</v>
      </c>
      <c r="D708" s="83"/>
      <c r="E708" s="83" t="s">
        <v>612</v>
      </c>
      <c r="F708" s="83" t="s">
        <v>590</v>
      </c>
      <c r="G708" s="83" t="s">
        <v>610</v>
      </c>
      <c r="H708" s="84">
        <v>2019</v>
      </c>
      <c r="I708" s="57">
        <v>0</v>
      </c>
      <c r="J708" s="57">
        <v>187.5</v>
      </c>
      <c r="K708" s="57">
        <v>187.5</v>
      </c>
      <c r="L708" s="58">
        <v>187.5</v>
      </c>
      <c r="M708" s="58">
        <v>187.5</v>
      </c>
      <c r="N708" s="58">
        <v>187.5</v>
      </c>
      <c r="O708" s="58">
        <v>187.5</v>
      </c>
      <c r="P708" s="58">
        <v>187.5</v>
      </c>
      <c r="Q708" s="58">
        <v>187.5</v>
      </c>
      <c r="R708" s="58">
        <v>187.5</v>
      </c>
      <c r="T708" s="58"/>
      <c r="U708" s="190"/>
      <c r="V708" s="189"/>
      <c r="W708" s="18"/>
    </row>
    <row r="709" spans="1:23" ht="14.5">
      <c r="A709" s="26">
        <f t="shared" si="18"/>
        <v>709</v>
      </c>
      <c r="B709" s="83" t="s">
        <v>1801</v>
      </c>
      <c r="C709" s="83" t="s">
        <v>1572</v>
      </c>
      <c r="D709" s="83"/>
      <c r="E709" s="83" t="s">
        <v>619</v>
      </c>
      <c r="F709" s="83" t="s">
        <v>590</v>
      </c>
      <c r="G709" s="83" t="s">
        <v>504</v>
      </c>
      <c r="H709" s="84">
        <v>2019</v>
      </c>
      <c r="I709" s="57">
        <v>0</v>
      </c>
      <c r="J709" s="57">
        <v>162.1</v>
      </c>
      <c r="K709" s="57">
        <v>162.1</v>
      </c>
      <c r="L709" s="58">
        <v>162.1</v>
      </c>
      <c r="M709" s="58">
        <v>162.1</v>
      </c>
      <c r="N709" s="58">
        <v>162.1</v>
      </c>
      <c r="O709" s="58">
        <v>162.1</v>
      </c>
      <c r="P709" s="58">
        <v>162.1</v>
      </c>
      <c r="Q709" s="58">
        <v>162.1</v>
      </c>
      <c r="R709" s="58">
        <v>162.1</v>
      </c>
      <c r="T709" s="58"/>
      <c r="U709" s="190"/>
      <c r="V709" s="189"/>
      <c r="W709" s="18"/>
    </row>
    <row r="710" spans="1:23" ht="14.5">
      <c r="A710" s="26">
        <f t="shared" si="18"/>
        <v>710</v>
      </c>
      <c r="B710" s="83" t="s">
        <v>1712</v>
      </c>
      <c r="C710" s="83" t="s">
        <v>1713</v>
      </c>
      <c r="D710" s="83"/>
      <c r="E710" s="83" t="s">
        <v>1348</v>
      </c>
      <c r="F710" s="83" t="s">
        <v>590</v>
      </c>
      <c r="G710" s="83" t="s">
        <v>503</v>
      </c>
      <c r="H710" s="84">
        <v>2018</v>
      </c>
      <c r="I710" s="57">
        <v>150</v>
      </c>
      <c r="J710" s="57">
        <v>150</v>
      </c>
      <c r="K710" s="57">
        <v>150</v>
      </c>
      <c r="L710" s="58">
        <v>150</v>
      </c>
      <c r="M710" s="58">
        <v>150</v>
      </c>
      <c r="N710" s="58">
        <v>150</v>
      </c>
      <c r="O710" s="58">
        <v>150</v>
      </c>
      <c r="P710" s="58">
        <v>150</v>
      </c>
      <c r="Q710" s="58">
        <v>150</v>
      </c>
      <c r="R710" s="58">
        <v>150</v>
      </c>
      <c r="T710" s="58"/>
      <c r="U710" s="190"/>
      <c r="V710" s="189"/>
      <c r="W710" s="18"/>
    </row>
    <row r="711" spans="1:23" ht="14.5">
      <c r="A711" s="26">
        <f t="shared" si="18"/>
        <v>711</v>
      </c>
      <c r="B711" s="83" t="s">
        <v>1802</v>
      </c>
      <c r="C711" s="83" t="s">
        <v>1411</v>
      </c>
      <c r="D711" s="83"/>
      <c r="E711" s="83" t="s">
        <v>1412</v>
      </c>
      <c r="F711" s="83" t="s">
        <v>590</v>
      </c>
      <c r="G711" s="83" t="s">
        <v>504</v>
      </c>
      <c r="H711" s="84">
        <v>2018</v>
      </c>
      <c r="I711" s="57">
        <v>300</v>
      </c>
      <c r="J711" s="57">
        <v>300</v>
      </c>
      <c r="K711" s="57">
        <v>300</v>
      </c>
      <c r="L711" s="58">
        <v>300</v>
      </c>
      <c r="M711" s="58">
        <v>300</v>
      </c>
      <c r="N711" s="58">
        <v>300</v>
      </c>
      <c r="O711" s="58">
        <v>300</v>
      </c>
      <c r="P711" s="58">
        <v>300</v>
      </c>
      <c r="Q711" s="58">
        <v>300</v>
      </c>
      <c r="R711" s="58">
        <v>300</v>
      </c>
      <c r="T711" s="58"/>
      <c r="U711" s="190"/>
      <c r="V711" s="189"/>
      <c r="W711" s="18"/>
    </row>
    <row r="712" spans="1:23" ht="14.5">
      <c r="A712" s="26">
        <f t="shared" si="18"/>
        <v>712</v>
      </c>
      <c r="B712" s="83" t="s">
        <v>1779</v>
      </c>
      <c r="C712" s="83" t="s">
        <v>1780</v>
      </c>
      <c r="D712" s="83"/>
      <c r="E712" s="83" t="s">
        <v>1781</v>
      </c>
      <c r="F712" s="83" t="s">
        <v>590</v>
      </c>
      <c r="G712" s="83" t="s">
        <v>504</v>
      </c>
      <c r="H712" s="84">
        <v>2019</v>
      </c>
      <c r="I712" s="57">
        <v>0</v>
      </c>
      <c r="J712" s="57">
        <v>500</v>
      </c>
      <c r="K712" s="57">
        <v>500</v>
      </c>
      <c r="L712" s="58">
        <v>500</v>
      </c>
      <c r="M712" s="58">
        <v>500</v>
      </c>
      <c r="N712" s="58">
        <v>500</v>
      </c>
      <c r="O712" s="58">
        <v>500</v>
      </c>
      <c r="P712" s="58">
        <v>500</v>
      </c>
      <c r="Q712" s="58">
        <v>500</v>
      </c>
      <c r="R712" s="58">
        <v>500</v>
      </c>
      <c r="T712" s="58"/>
      <c r="U712" s="190"/>
      <c r="V712" s="189"/>
      <c r="W712" s="18"/>
    </row>
    <row r="713" spans="1:23" ht="14.5">
      <c r="A713" s="26">
        <f t="shared" si="18"/>
        <v>713</v>
      </c>
      <c r="B713" s="83" t="s">
        <v>1809</v>
      </c>
      <c r="C713" s="83" t="s">
        <v>1810</v>
      </c>
      <c r="D713" s="83"/>
      <c r="E713" s="83" t="s">
        <v>1811</v>
      </c>
      <c r="F713" s="83" t="s">
        <v>590</v>
      </c>
      <c r="G713" s="83" t="s">
        <v>504</v>
      </c>
      <c r="H713" s="84">
        <v>2018</v>
      </c>
      <c r="I713" s="57">
        <v>199.5</v>
      </c>
      <c r="J713" s="57">
        <v>199.5</v>
      </c>
      <c r="K713" s="57">
        <v>199.5</v>
      </c>
      <c r="L713" s="57">
        <v>199.5</v>
      </c>
      <c r="M713" s="57">
        <v>199.5</v>
      </c>
      <c r="N713" s="57">
        <v>199.5</v>
      </c>
      <c r="O713" s="57">
        <v>199.5</v>
      </c>
      <c r="P713" s="57">
        <v>199.5</v>
      </c>
      <c r="Q713" s="57">
        <v>199.5</v>
      </c>
      <c r="R713" s="57">
        <v>199.5</v>
      </c>
      <c r="T713" s="58"/>
      <c r="U713" s="190"/>
      <c r="V713" s="189"/>
      <c r="W713" s="18"/>
    </row>
    <row r="714" spans="1:23" ht="14.5">
      <c r="A714" s="26">
        <f t="shared" ref="A714:A777" si="22">A713+1</f>
        <v>714</v>
      </c>
      <c r="B714" s="83" t="s">
        <v>1716</v>
      </c>
      <c r="C714" s="83" t="s">
        <v>1717</v>
      </c>
      <c r="D714" s="83"/>
      <c r="E714" s="83" t="s">
        <v>638</v>
      </c>
      <c r="F714" s="83" t="s">
        <v>999</v>
      </c>
      <c r="G714" s="83" t="s">
        <v>1043</v>
      </c>
      <c r="H714" s="84">
        <v>2019</v>
      </c>
      <c r="I714" s="57">
        <v>0</v>
      </c>
      <c r="J714" s="57">
        <v>200</v>
      </c>
      <c r="K714" s="57">
        <v>200</v>
      </c>
      <c r="L714" s="58">
        <v>200</v>
      </c>
      <c r="M714" s="58">
        <v>200</v>
      </c>
      <c r="N714" s="58">
        <v>200</v>
      </c>
      <c r="O714" s="58">
        <v>200</v>
      </c>
      <c r="P714" s="58">
        <v>200</v>
      </c>
      <c r="Q714" s="58">
        <v>200</v>
      </c>
      <c r="R714" s="58">
        <v>200</v>
      </c>
      <c r="T714" s="58"/>
      <c r="U714" s="190"/>
      <c r="V714" s="189"/>
      <c r="W714" s="18"/>
    </row>
    <row r="715" spans="1:23" ht="14.5">
      <c r="A715" s="26">
        <f t="shared" si="22"/>
        <v>715</v>
      </c>
      <c r="B715" s="83" t="s">
        <v>1714</v>
      </c>
      <c r="C715" s="83" t="s">
        <v>1715</v>
      </c>
      <c r="D715" s="83"/>
      <c r="E715" s="83" t="s">
        <v>638</v>
      </c>
      <c r="F715" s="83" t="s">
        <v>999</v>
      </c>
      <c r="G715" s="83" t="s">
        <v>1043</v>
      </c>
      <c r="H715" s="84">
        <v>2019</v>
      </c>
      <c r="I715" s="57">
        <v>0</v>
      </c>
      <c r="J715" s="57">
        <v>200</v>
      </c>
      <c r="K715" s="57">
        <v>200</v>
      </c>
      <c r="L715" s="58">
        <v>200</v>
      </c>
      <c r="M715" s="58">
        <v>200</v>
      </c>
      <c r="N715" s="58">
        <v>200</v>
      </c>
      <c r="O715" s="58">
        <v>200</v>
      </c>
      <c r="P715" s="58">
        <v>200</v>
      </c>
      <c r="Q715" s="58">
        <v>200</v>
      </c>
      <c r="R715" s="58">
        <v>200</v>
      </c>
      <c r="T715" s="58"/>
      <c r="U715" s="190"/>
      <c r="V715" s="189"/>
      <c r="W715" s="18"/>
    </row>
    <row r="716" spans="1:23" ht="14.5">
      <c r="A716" s="26">
        <f t="shared" si="22"/>
        <v>716</v>
      </c>
      <c r="B716" s="83" t="s">
        <v>1718</v>
      </c>
      <c r="C716" s="83" t="s">
        <v>1719</v>
      </c>
      <c r="D716" s="83"/>
      <c r="E716" s="83" t="s">
        <v>1389</v>
      </c>
      <c r="F716" s="83" t="s">
        <v>590</v>
      </c>
      <c r="G716" s="83" t="s">
        <v>504</v>
      </c>
      <c r="H716" s="84">
        <v>2019</v>
      </c>
      <c r="I716" s="57">
        <v>80</v>
      </c>
      <c r="J716" s="57">
        <v>80</v>
      </c>
      <c r="K716" s="57">
        <v>80</v>
      </c>
      <c r="L716" s="58">
        <v>80</v>
      </c>
      <c r="M716" s="58">
        <v>80</v>
      </c>
      <c r="N716" s="58">
        <v>80</v>
      </c>
      <c r="O716" s="58">
        <v>80</v>
      </c>
      <c r="P716" s="58">
        <v>80</v>
      </c>
      <c r="Q716" s="58">
        <v>80</v>
      </c>
      <c r="R716" s="58">
        <v>80</v>
      </c>
      <c r="T716" s="58"/>
      <c r="U716" s="190"/>
      <c r="V716" s="189"/>
      <c r="W716" s="18"/>
    </row>
    <row r="717" spans="1:23" ht="14.5">
      <c r="A717" s="26">
        <f t="shared" si="22"/>
        <v>717</v>
      </c>
      <c r="B717" s="83" t="s">
        <v>1407</v>
      </c>
      <c r="C717" s="83" t="s">
        <v>1408</v>
      </c>
      <c r="D717" s="83"/>
      <c r="E717" s="83" t="s">
        <v>631</v>
      </c>
      <c r="F717" s="83" t="s">
        <v>590</v>
      </c>
      <c r="G717" s="83" t="s">
        <v>504</v>
      </c>
      <c r="H717" s="84">
        <v>2019</v>
      </c>
      <c r="I717" s="57">
        <v>184</v>
      </c>
      <c r="J717" s="57">
        <v>184</v>
      </c>
      <c r="K717" s="57">
        <v>184</v>
      </c>
      <c r="L717" s="58">
        <v>184</v>
      </c>
      <c r="M717" s="58">
        <v>184</v>
      </c>
      <c r="N717" s="58">
        <v>184</v>
      </c>
      <c r="O717" s="58">
        <v>184</v>
      </c>
      <c r="P717" s="58">
        <v>184</v>
      </c>
      <c r="Q717" s="58">
        <v>184</v>
      </c>
      <c r="R717" s="58">
        <v>184</v>
      </c>
      <c r="T717" s="58"/>
      <c r="U717" s="190"/>
      <c r="V717" s="189"/>
      <c r="W717" s="18"/>
    </row>
    <row r="718" spans="1:23" ht="14.5">
      <c r="A718" s="26">
        <f t="shared" si="22"/>
        <v>718</v>
      </c>
      <c r="B718" s="83" t="s">
        <v>1720</v>
      </c>
      <c r="C718" s="83" t="s">
        <v>1721</v>
      </c>
      <c r="D718" s="83"/>
      <c r="E718" s="83" t="s">
        <v>1722</v>
      </c>
      <c r="F718" s="83" t="s">
        <v>590</v>
      </c>
      <c r="G718" s="83" t="s">
        <v>503</v>
      </c>
      <c r="H718" s="84">
        <v>2018</v>
      </c>
      <c r="I718" s="57">
        <v>200</v>
      </c>
      <c r="J718" s="57">
        <v>200</v>
      </c>
      <c r="K718" s="57">
        <v>200</v>
      </c>
      <c r="L718" s="58">
        <v>200</v>
      </c>
      <c r="M718" s="58">
        <v>200</v>
      </c>
      <c r="N718" s="58">
        <v>200</v>
      </c>
      <c r="O718" s="58">
        <v>200</v>
      </c>
      <c r="P718" s="58">
        <v>200</v>
      </c>
      <c r="Q718" s="58">
        <v>200</v>
      </c>
      <c r="R718" s="58">
        <v>200</v>
      </c>
      <c r="T718" s="58"/>
      <c r="U718" s="190"/>
      <c r="V718" s="189"/>
      <c r="W718" s="18"/>
    </row>
    <row r="719" spans="1:23" s="18" customFormat="1" ht="14.5">
      <c r="A719" s="26">
        <f t="shared" si="22"/>
        <v>719</v>
      </c>
      <c r="B719" s="83" t="s">
        <v>1723</v>
      </c>
      <c r="C719" s="83" t="s">
        <v>1724</v>
      </c>
      <c r="D719" s="83"/>
      <c r="E719" s="83" t="s">
        <v>618</v>
      </c>
      <c r="F719" s="83" t="s">
        <v>590</v>
      </c>
      <c r="G719" s="83" t="s">
        <v>610</v>
      </c>
      <c r="H719" s="84">
        <v>2020</v>
      </c>
      <c r="I719" s="57">
        <v>0</v>
      </c>
      <c r="J719" s="57">
        <v>0</v>
      </c>
      <c r="K719" s="57">
        <v>160</v>
      </c>
      <c r="L719" s="58">
        <v>160</v>
      </c>
      <c r="M719" s="58">
        <v>160</v>
      </c>
      <c r="N719" s="58">
        <v>160</v>
      </c>
      <c r="O719" s="58">
        <v>160</v>
      </c>
      <c r="P719" s="58">
        <v>160</v>
      </c>
      <c r="Q719" s="58">
        <v>160</v>
      </c>
      <c r="R719" s="58">
        <v>160</v>
      </c>
      <c r="S719" s="26"/>
      <c r="T719" s="58"/>
      <c r="U719" s="190"/>
      <c r="V719" s="189"/>
    </row>
    <row r="720" spans="1:23" ht="14.5">
      <c r="A720" s="26">
        <f t="shared" si="22"/>
        <v>720</v>
      </c>
      <c r="B720" s="83" t="s">
        <v>1769</v>
      </c>
      <c r="C720" s="83" t="s">
        <v>1770</v>
      </c>
      <c r="D720" s="83"/>
      <c r="E720" s="83" t="s">
        <v>634</v>
      </c>
      <c r="F720" s="83" t="s">
        <v>590</v>
      </c>
      <c r="G720" s="83" t="s">
        <v>504</v>
      </c>
      <c r="H720" s="84">
        <v>2018</v>
      </c>
      <c r="I720" s="57">
        <v>100</v>
      </c>
      <c r="J720" s="57">
        <v>100</v>
      </c>
      <c r="K720" s="57">
        <v>100</v>
      </c>
      <c r="L720" s="58">
        <v>100</v>
      </c>
      <c r="M720" s="58">
        <v>100</v>
      </c>
      <c r="N720" s="58">
        <v>100</v>
      </c>
      <c r="O720" s="58">
        <v>100</v>
      </c>
      <c r="P720" s="58">
        <v>100</v>
      </c>
      <c r="Q720" s="58">
        <v>100</v>
      </c>
      <c r="R720" s="58">
        <v>100</v>
      </c>
      <c r="T720" s="58"/>
      <c r="U720" s="190"/>
      <c r="V720" s="189"/>
      <c r="W720" s="18"/>
    </row>
    <row r="721" spans="1:23" s="18" customFormat="1" ht="14.5">
      <c r="A721" s="26">
        <f t="shared" si="22"/>
        <v>721</v>
      </c>
      <c r="B721" s="83" t="s">
        <v>1725</v>
      </c>
      <c r="C721" s="83" t="s">
        <v>495</v>
      </c>
      <c r="D721" s="83"/>
      <c r="E721" s="83" t="s">
        <v>601</v>
      </c>
      <c r="F721" s="83" t="s">
        <v>590</v>
      </c>
      <c r="G721" s="83" t="s">
        <v>610</v>
      </c>
      <c r="H721" s="84">
        <v>2018</v>
      </c>
      <c r="I721" s="57">
        <v>152.5</v>
      </c>
      <c r="J721" s="57">
        <v>152.5</v>
      </c>
      <c r="K721" s="57">
        <v>152.5</v>
      </c>
      <c r="L721" s="58">
        <v>152.5</v>
      </c>
      <c r="M721" s="58">
        <v>152.5</v>
      </c>
      <c r="N721" s="58">
        <v>152.5</v>
      </c>
      <c r="O721" s="58">
        <v>152.5</v>
      </c>
      <c r="P721" s="58">
        <v>152.5</v>
      </c>
      <c r="Q721" s="58">
        <v>152.5</v>
      </c>
      <c r="R721" s="58">
        <v>152.5</v>
      </c>
      <c r="S721" s="26"/>
      <c r="T721" s="58"/>
      <c r="U721" s="190"/>
      <c r="V721" s="189"/>
    </row>
    <row r="722" spans="1:23" s="18" customFormat="1" ht="14.5">
      <c r="A722" s="26">
        <f t="shared" si="22"/>
        <v>722</v>
      </c>
      <c r="B722" s="83" t="s">
        <v>1403</v>
      </c>
      <c r="C722" s="83" t="s">
        <v>1404</v>
      </c>
      <c r="D722" s="83"/>
      <c r="E722" s="83" t="s">
        <v>601</v>
      </c>
      <c r="F722" s="83" t="s">
        <v>590</v>
      </c>
      <c r="G722" s="83" t="s">
        <v>610</v>
      </c>
      <c r="H722" s="84">
        <v>2018</v>
      </c>
      <c r="I722" s="57">
        <v>217.5</v>
      </c>
      <c r="J722" s="57">
        <v>217.5</v>
      </c>
      <c r="K722" s="57">
        <v>217.5</v>
      </c>
      <c r="L722" s="58">
        <v>217.5</v>
      </c>
      <c r="M722" s="58">
        <v>217.5</v>
      </c>
      <c r="N722" s="58">
        <v>217.5</v>
      </c>
      <c r="O722" s="58">
        <v>217.5</v>
      </c>
      <c r="P722" s="58">
        <v>217.5</v>
      </c>
      <c r="Q722" s="58">
        <v>217.5</v>
      </c>
      <c r="R722" s="58">
        <v>217.5</v>
      </c>
      <c r="S722" s="26"/>
      <c r="T722" s="58"/>
      <c r="U722" s="190"/>
      <c r="V722" s="189"/>
    </row>
    <row r="723" spans="1:23" ht="13">
      <c r="A723" s="26">
        <f t="shared" si="22"/>
        <v>723</v>
      </c>
      <c r="B723" s="83" t="s">
        <v>587</v>
      </c>
      <c r="C723" s="83" t="s">
        <v>496</v>
      </c>
      <c r="D723" s="83"/>
      <c r="E723" s="83" t="s">
        <v>638</v>
      </c>
      <c r="F723" s="83" t="s">
        <v>999</v>
      </c>
      <c r="G723" s="83" t="s">
        <v>1043</v>
      </c>
      <c r="H723" s="84">
        <v>2018</v>
      </c>
      <c r="I723" s="57">
        <v>162.9</v>
      </c>
      <c r="J723" s="57">
        <v>162.9</v>
      </c>
      <c r="K723" s="57">
        <v>162.9</v>
      </c>
      <c r="L723" s="58">
        <v>162.9</v>
      </c>
      <c r="M723" s="58">
        <v>162.9</v>
      </c>
      <c r="N723" s="58">
        <v>162.9</v>
      </c>
      <c r="O723" s="58">
        <v>162.9</v>
      </c>
      <c r="P723" s="58">
        <v>162.9</v>
      </c>
      <c r="Q723" s="58">
        <v>162.9</v>
      </c>
      <c r="R723" s="58">
        <v>162.9</v>
      </c>
      <c r="T723" s="58"/>
      <c r="W723" s="18"/>
    </row>
    <row r="724" spans="1:23" s="18" customFormat="1" ht="13">
      <c r="A724" s="26">
        <f t="shared" si="22"/>
        <v>724</v>
      </c>
      <c r="B724" s="83" t="s">
        <v>1726</v>
      </c>
      <c r="C724" s="83" t="s">
        <v>1727</v>
      </c>
      <c r="D724" s="83"/>
      <c r="E724" s="83" t="s">
        <v>508</v>
      </c>
      <c r="F724" s="83" t="s">
        <v>999</v>
      </c>
      <c r="G724" s="83" t="s">
        <v>1043</v>
      </c>
      <c r="H724" s="84">
        <v>2019</v>
      </c>
      <c r="I724" s="57">
        <v>0</v>
      </c>
      <c r="J724" s="57">
        <v>144.9</v>
      </c>
      <c r="K724" s="57">
        <v>144.9</v>
      </c>
      <c r="L724" s="58">
        <v>144.9</v>
      </c>
      <c r="M724" s="58">
        <v>144.9</v>
      </c>
      <c r="N724" s="58">
        <v>144.9</v>
      </c>
      <c r="O724" s="58">
        <v>144.9</v>
      </c>
      <c r="P724" s="58">
        <v>144.9</v>
      </c>
      <c r="Q724" s="58">
        <v>144.9</v>
      </c>
      <c r="R724" s="58">
        <v>144.9</v>
      </c>
      <c r="S724" s="26"/>
      <c r="T724" s="58"/>
    </row>
    <row r="725" spans="1:23" ht="13">
      <c r="A725" s="26">
        <f t="shared" si="22"/>
        <v>725</v>
      </c>
      <c r="B725" s="83" t="s">
        <v>1342</v>
      </c>
      <c r="C725" s="83" t="s">
        <v>996</v>
      </c>
      <c r="D725" s="83"/>
      <c r="E725" s="83" t="s">
        <v>612</v>
      </c>
      <c r="F725" s="83" t="s">
        <v>590</v>
      </c>
      <c r="G725" s="83" t="s">
        <v>610</v>
      </c>
      <c r="H725" s="84">
        <v>2020</v>
      </c>
      <c r="I725" s="57">
        <v>0</v>
      </c>
      <c r="J725" s="57">
        <v>0</v>
      </c>
      <c r="K725" s="57">
        <v>248</v>
      </c>
      <c r="L725" s="58">
        <v>248</v>
      </c>
      <c r="M725" s="58">
        <v>248</v>
      </c>
      <c r="N725" s="58">
        <v>248</v>
      </c>
      <c r="O725" s="58">
        <v>248</v>
      </c>
      <c r="P725" s="58">
        <v>248</v>
      </c>
      <c r="Q725" s="58">
        <v>248</v>
      </c>
      <c r="R725" s="58">
        <v>248</v>
      </c>
      <c r="T725" s="58"/>
      <c r="W725" s="18"/>
    </row>
    <row r="726" spans="1:23" s="18" customFormat="1" ht="13">
      <c r="A726" s="26">
        <f t="shared" si="22"/>
        <v>726</v>
      </c>
      <c r="B726" s="83" t="s">
        <v>1108</v>
      </c>
      <c r="C726" s="83" t="s">
        <v>533</v>
      </c>
      <c r="D726" s="83"/>
      <c r="E726" s="83" t="s">
        <v>595</v>
      </c>
      <c r="F726" s="83" t="s">
        <v>999</v>
      </c>
      <c r="G726" s="83" t="s">
        <v>1043</v>
      </c>
      <c r="H726" s="84">
        <v>2019</v>
      </c>
      <c r="I726" s="57">
        <v>239</v>
      </c>
      <c r="J726" s="57">
        <v>239</v>
      </c>
      <c r="K726" s="57">
        <v>239</v>
      </c>
      <c r="L726" s="58">
        <v>239</v>
      </c>
      <c r="M726" s="58">
        <v>239</v>
      </c>
      <c r="N726" s="58">
        <v>239</v>
      </c>
      <c r="O726" s="58">
        <v>239</v>
      </c>
      <c r="P726" s="58">
        <v>239</v>
      </c>
      <c r="Q726" s="58">
        <v>239</v>
      </c>
      <c r="R726" s="58">
        <v>239</v>
      </c>
      <c r="S726" s="26"/>
      <c r="T726" s="58"/>
    </row>
    <row r="727" spans="1:23" ht="13">
      <c r="A727" s="26">
        <f t="shared" si="22"/>
        <v>727</v>
      </c>
      <c r="B727" s="83" t="s">
        <v>1728</v>
      </c>
      <c r="C727" s="83" t="s">
        <v>1729</v>
      </c>
      <c r="D727" s="83"/>
      <c r="E727" s="83" t="s">
        <v>684</v>
      </c>
      <c r="F727" s="83" t="s">
        <v>999</v>
      </c>
      <c r="G727" s="83" t="s">
        <v>1043</v>
      </c>
      <c r="H727" s="84">
        <v>2020</v>
      </c>
      <c r="I727" s="57">
        <v>0</v>
      </c>
      <c r="J727" s="57">
        <v>0</v>
      </c>
      <c r="K727" s="57">
        <v>150</v>
      </c>
      <c r="L727" s="58">
        <v>150</v>
      </c>
      <c r="M727" s="58">
        <v>150</v>
      </c>
      <c r="N727" s="58">
        <v>150</v>
      </c>
      <c r="O727" s="58">
        <v>150</v>
      </c>
      <c r="P727" s="58">
        <v>150</v>
      </c>
      <c r="Q727" s="58">
        <v>150</v>
      </c>
      <c r="R727" s="58">
        <v>150</v>
      </c>
      <c r="T727" s="58"/>
      <c r="W727" s="18"/>
    </row>
    <row r="728" spans="1:23" ht="13">
      <c r="A728" s="26">
        <f t="shared" si="22"/>
        <v>728</v>
      </c>
      <c r="B728" s="83" t="s">
        <v>995</v>
      </c>
      <c r="C728" s="83" t="s">
        <v>800</v>
      </c>
      <c r="D728" s="83"/>
      <c r="E728" s="83" t="s">
        <v>589</v>
      </c>
      <c r="F728" s="83" t="s">
        <v>590</v>
      </c>
      <c r="G728" s="83" t="s">
        <v>610</v>
      </c>
      <c r="H728" s="84">
        <v>2019</v>
      </c>
      <c r="I728" s="57">
        <v>0</v>
      </c>
      <c r="J728" s="57">
        <v>300</v>
      </c>
      <c r="K728" s="57">
        <v>300</v>
      </c>
      <c r="L728" s="58">
        <v>300</v>
      </c>
      <c r="M728" s="58">
        <v>300</v>
      </c>
      <c r="N728" s="58">
        <v>300</v>
      </c>
      <c r="O728" s="58">
        <v>300</v>
      </c>
      <c r="P728" s="58">
        <v>300</v>
      </c>
      <c r="Q728" s="58">
        <v>300</v>
      </c>
      <c r="R728" s="58">
        <v>300</v>
      </c>
      <c r="T728" s="58"/>
      <c r="W728" s="18"/>
    </row>
    <row r="729" spans="1:23" ht="13">
      <c r="A729" s="26">
        <f t="shared" si="22"/>
        <v>729</v>
      </c>
      <c r="B729" s="83" t="s">
        <v>1409</v>
      </c>
      <c r="C729" s="83" t="s">
        <v>1410</v>
      </c>
      <c r="D729" s="83"/>
      <c r="E729" s="83" t="s">
        <v>617</v>
      </c>
      <c r="F729" s="83" t="s">
        <v>590</v>
      </c>
      <c r="G729" s="83" t="s">
        <v>610</v>
      </c>
      <c r="H729" s="84">
        <v>2019</v>
      </c>
      <c r="I729" s="57">
        <v>280.89999999999998</v>
      </c>
      <c r="J729" s="57">
        <v>280.89999999999998</v>
      </c>
      <c r="K729" s="57">
        <v>280.89999999999998</v>
      </c>
      <c r="L729" s="58">
        <v>280.89999999999998</v>
      </c>
      <c r="M729" s="58">
        <v>280.89999999999998</v>
      </c>
      <c r="N729" s="58">
        <v>280.89999999999998</v>
      </c>
      <c r="O729" s="58">
        <v>280.89999999999998</v>
      </c>
      <c r="P729" s="58">
        <v>280.89999999999998</v>
      </c>
      <c r="Q729" s="58">
        <v>280.89999999999998</v>
      </c>
      <c r="R729" s="58">
        <v>280.89999999999998</v>
      </c>
      <c r="T729" s="58"/>
      <c r="W729" s="18"/>
    </row>
    <row r="730" spans="1:23" ht="13">
      <c r="A730" s="26">
        <f t="shared" si="22"/>
        <v>730</v>
      </c>
      <c r="B730" s="83" t="s">
        <v>1346</v>
      </c>
      <c r="C730" s="83" t="s">
        <v>1347</v>
      </c>
      <c r="D730" s="83"/>
      <c r="E730" s="83" t="s">
        <v>1348</v>
      </c>
      <c r="F730" s="83" t="s">
        <v>590</v>
      </c>
      <c r="G730" s="83" t="s">
        <v>503</v>
      </c>
      <c r="H730" s="84">
        <v>2018</v>
      </c>
      <c r="I730" s="57">
        <v>160</v>
      </c>
      <c r="J730" s="57">
        <v>160</v>
      </c>
      <c r="K730" s="57">
        <v>160</v>
      </c>
      <c r="L730" s="58">
        <v>160</v>
      </c>
      <c r="M730" s="58">
        <v>160</v>
      </c>
      <c r="N730" s="58">
        <v>160</v>
      </c>
      <c r="O730" s="58">
        <v>160</v>
      </c>
      <c r="P730" s="58">
        <v>160</v>
      </c>
      <c r="Q730" s="58">
        <v>160</v>
      </c>
      <c r="R730" s="58">
        <v>160</v>
      </c>
      <c r="T730" s="58"/>
      <c r="W730" s="18"/>
    </row>
    <row r="731" spans="1:23" ht="13">
      <c r="A731" s="26">
        <f t="shared" si="22"/>
        <v>731</v>
      </c>
      <c r="B731" s="83" t="s">
        <v>1731</v>
      </c>
      <c r="C731" s="83" t="s">
        <v>1732</v>
      </c>
      <c r="D731" s="83"/>
      <c r="E731" s="83" t="s">
        <v>1733</v>
      </c>
      <c r="F731" s="83" t="s">
        <v>590</v>
      </c>
      <c r="G731" s="83" t="s">
        <v>504</v>
      </c>
      <c r="H731" s="84">
        <v>2019</v>
      </c>
      <c r="I731" s="57">
        <v>0</v>
      </c>
      <c r="J731" s="57">
        <v>300</v>
      </c>
      <c r="K731" s="57">
        <v>300</v>
      </c>
      <c r="L731" s="58">
        <v>300</v>
      </c>
      <c r="M731" s="58">
        <v>300</v>
      </c>
      <c r="N731" s="58">
        <v>300</v>
      </c>
      <c r="O731" s="58">
        <v>300</v>
      </c>
      <c r="P731" s="58">
        <v>300</v>
      </c>
      <c r="Q731" s="58">
        <v>300</v>
      </c>
      <c r="R731" s="58">
        <v>300</v>
      </c>
      <c r="T731" s="58"/>
      <c r="W731" s="18"/>
    </row>
    <row r="732" spans="1:23" ht="13">
      <c r="A732" s="26">
        <f t="shared" si="22"/>
        <v>732</v>
      </c>
      <c r="B732" s="83" t="s">
        <v>1405</v>
      </c>
      <c r="C732" s="83" t="s">
        <v>1406</v>
      </c>
      <c r="D732" s="83"/>
      <c r="E732" s="83" t="s">
        <v>601</v>
      </c>
      <c r="F732" s="83" t="s">
        <v>590</v>
      </c>
      <c r="G732" s="83" t="s">
        <v>610</v>
      </c>
      <c r="H732" s="84">
        <v>2019</v>
      </c>
      <c r="I732" s="57">
        <v>600.29999999999995</v>
      </c>
      <c r="J732" s="57">
        <v>600.29999999999995</v>
      </c>
      <c r="K732" s="57">
        <v>600.29999999999995</v>
      </c>
      <c r="L732" s="58">
        <v>600.29999999999995</v>
      </c>
      <c r="M732" s="58">
        <v>600.29999999999995</v>
      </c>
      <c r="N732" s="58">
        <v>600.29999999999995</v>
      </c>
      <c r="O732" s="58">
        <v>600.29999999999995</v>
      </c>
      <c r="P732" s="58">
        <v>600.29999999999995</v>
      </c>
      <c r="Q732" s="58">
        <v>600.29999999999995</v>
      </c>
      <c r="R732" s="58">
        <v>600.29999999999995</v>
      </c>
      <c r="T732" s="58"/>
      <c r="W732" s="18"/>
    </row>
    <row r="733" spans="1:23" ht="13">
      <c r="A733" s="26">
        <f t="shared" si="22"/>
        <v>733</v>
      </c>
      <c r="B733" s="83" t="s">
        <v>1413</v>
      </c>
      <c r="C733" s="83" t="s">
        <v>1414</v>
      </c>
      <c r="D733" s="83"/>
      <c r="E733" s="83" t="s">
        <v>618</v>
      </c>
      <c r="F733" s="83" t="s">
        <v>590</v>
      </c>
      <c r="G733" s="83" t="s">
        <v>610</v>
      </c>
      <c r="H733" s="84">
        <v>2019</v>
      </c>
      <c r="I733" s="57">
        <v>0</v>
      </c>
      <c r="J733" s="57">
        <v>200</v>
      </c>
      <c r="K733" s="57">
        <v>200</v>
      </c>
      <c r="L733" s="58">
        <v>200</v>
      </c>
      <c r="M733" s="58">
        <v>200</v>
      </c>
      <c r="N733" s="58">
        <v>200</v>
      </c>
      <c r="O733" s="58">
        <v>200</v>
      </c>
      <c r="P733" s="58">
        <v>200</v>
      </c>
      <c r="Q733" s="58">
        <v>200</v>
      </c>
      <c r="R733" s="58">
        <v>200</v>
      </c>
      <c r="T733" s="58"/>
      <c r="W733" s="18"/>
    </row>
    <row r="734" spans="1:23" s="18" customFormat="1" ht="13">
      <c r="A734" s="26">
        <f t="shared" si="22"/>
        <v>734</v>
      </c>
      <c r="B734" s="83" t="s">
        <v>1735</v>
      </c>
      <c r="C734" s="83" t="s">
        <v>1736</v>
      </c>
      <c r="D734" s="83"/>
      <c r="E734" s="83" t="s">
        <v>603</v>
      </c>
      <c r="F734" s="83" t="s">
        <v>999</v>
      </c>
      <c r="G734" s="83" t="s">
        <v>1043</v>
      </c>
      <c r="H734" s="84">
        <v>2018</v>
      </c>
      <c r="I734" s="57">
        <v>201</v>
      </c>
      <c r="J734" s="57">
        <v>201</v>
      </c>
      <c r="K734" s="57">
        <v>201</v>
      </c>
      <c r="L734" s="58">
        <v>201</v>
      </c>
      <c r="M734" s="58">
        <v>201</v>
      </c>
      <c r="N734" s="58">
        <v>201</v>
      </c>
      <c r="O734" s="58">
        <v>201</v>
      </c>
      <c r="P734" s="58">
        <v>201</v>
      </c>
      <c r="Q734" s="58">
        <v>201</v>
      </c>
      <c r="R734" s="58">
        <v>201</v>
      </c>
      <c r="S734" s="26"/>
      <c r="T734" s="58"/>
    </row>
    <row r="735" spans="1:23" s="18" customFormat="1" ht="13">
      <c r="A735" s="26">
        <f t="shared" si="22"/>
        <v>735</v>
      </c>
      <c r="B735" s="83" t="s">
        <v>1803</v>
      </c>
      <c r="C735" s="83" t="s">
        <v>1734</v>
      </c>
      <c r="D735" s="83"/>
      <c r="E735" s="83" t="s">
        <v>1733</v>
      </c>
      <c r="F735" s="83" t="s">
        <v>590</v>
      </c>
      <c r="G735" s="83" t="s">
        <v>504</v>
      </c>
      <c r="H735" s="84">
        <v>2018</v>
      </c>
      <c r="I735" s="57">
        <v>300</v>
      </c>
      <c r="J735" s="57">
        <v>300</v>
      </c>
      <c r="K735" s="57">
        <v>300</v>
      </c>
      <c r="L735" s="58">
        <v>300</v>
      </c>
      <c r="M735" s="58">
        <v>300</v>
      </c>
      <c r="N735" s="58">
        <v>300</v>
      </c>
      <c r="O735" s="58">
        <v>300</v>
      </c>
      <c r="P735" s="58">
        <v>300</v>
      </c>
      <c r="Q735" s="58">
        <v>300</v>
      </c>
      <c r="R735" s="58">
        <v>300</v>
      </c>
      <c r="S735" s="26"/>
      <c r="T735" s="58"/>
    </row>
    <row r="736" spans="1:23" s="18" customFormat="1" ht="13">
      <c r="A736" s="26">
        <f t="shared" si="22"/>
        <v>736</v>
      </c>
      <c r="B736" s="83" t="s">
        <v>1767</v>
      </c>
      <c r="C736" s="83" t="s">
        <v>1768</v>
      </c>
      <c r="D736" s="83"/>
      <c r="E736" s="83" t="s">
        <v>645</v>
      </c>
      <c r="F736" s="83" t="s">
        <v>590</v>
      </c>
      <c r="G736" s="83" t="s">
        <v>503</v>
      </c>
      <c r="H736" s="84">
        <v>2018</v>
      </c>
      <c r="I736" s="57">
        <v>300.5</v>
      </c>
      <c r="J736" s="57">
        <v>300.5</v>
      </c>
      <c r="K736" s="57">
        <v>300.5</v>
      </c>
      <c r="L736" s="58">
        <v>300.5</v>
      </c>
      <c r="M736" s="58">
        <v>300.5</v>
      </c>
      <c r="N736" s="58">
        <v>300.5</v>
      </c>
      <c r="O736" s="58">
        <v>300.5</v>
      </c>
      <c r="P736" s="58">
        <v>300.5</v>
      </c>
      <c r="Q736" s="58">
        <v>300.5</v>
      </c>
      <c r="R736" s="58">
        <v>300.5</v>
      </c>
      <c r="S736" s="26"/>
      <c r="T736" s="58"/>
    </row>
    <row r="737" spans="1:23" ht="13">
      <c r="A737" s="26">
        <f t="shared" si="22"/>
        <v>737</v>
      </c>
      <c r="B737" s="83" t="s">
        <v>1737</v>
      </c>
      <c r="C737" s="83" t="s">
        <v>994</v>
      </c>
      <c r="D737" s="83"/>
      <c r="E737" s="83" t="s">
        <v>989</v>
      </c>
      <c r="F737" s="83" t="s">
        <v>590</v>
      </c>
      <c r="G737" s="83" t="s">
        <v>610</v>
      </c>
      <c r="H737" s="84">
        <v>2019</v>
      </c>
      <c r="I737" s="57">
        <v>0</v>
      </c>
      <c r="J737" s="57">
        <v>203</v>
      </c>
      <c r="K737" s="57">
        <v>203</v>
      </c>
      <c r="L737" s="58">
        <v>203</v>
      </c>
      <c r="M737" s="58">
        <v>203</v>
      </c>
      <c r="N737" s="58">
        <v>203</v>
      </c>
      <c r="O737" s="58">
        <v>203</v>
      </c>
      <c r="P737" s="58">
        <v>203</v>
      </c>
      <c r="Q737" s="58">
        <v>203</v>
      </c>
      <c r="R737" s="58">
        <v>203</v>
      </c>
      <c r="T737" s="58"/>
      <c r="W737" s="18"/>
    </row>
    <row r="738" spans="1:23">
      <c r="A738" s="26">
        <f t="shared" si="22"/>
        <v>738</v>
      </c>
      <c r="B738" s="83" t="s">
        <v>1804</v>
      </c>
      <c r="C738" s="83" t="s">
        <v>1344</v>
      </c>
      <c r="D738" s="83"/>
      <c r="E738" s="83" t="s">
        <v>604</v>
      </c>
      <c r="F738" s="83" t="s">
        <v>590</v>
      </c>
      <c r="G738" s="83" t="s">
        <v>610</v>
      </c>
      <c r="H738" s="84">
        <v>2019</v>
      </c>
      <c r="I738" s="57">
        <v>0</v>
      </c>
      <c r="J738" s="57">
        <v>211.9</v>
      </c>
      <c r="K738" s="57">
        <v>211.9</v>
      </c>
      <c r="L738" s="58">
        <v>211.9</v>
      </c>
      <c r="M738" s="58">
        <v>211.9</v>
      </c>
      <c r="N738" s="58">
        <v>211.9</v>
      </c>
      <c r="O738" s="58">
        <v>211.9</v>
      </c>
      <c r="P738" s="58">
        <v>211.9</v>
      </c>
      <c r="Q738" s="58">
        <v>211.9</v>
      </c>
      <c r="R738" s="58">
        <v>211.9</v>
      </c>
      <c r="T738" s="58"/>
    </row>
    <row r="739" spans="1:23" s="18" customFormat="1" ht="13">
      <c r="A739" s="26">
        <f t="shared" si="22"/>
        <v>739</v>
      </c>
      <c r="B739" s="83" t="s">
        <v>1738</v>
      </c>
      <c r="C739" s="83" t="s">
        <v>1739</v>
      </c>
      <c r="D739" s="83"/>
      <c r="E739" s="83" t="s">
        <v>513</v>
      </c>
      <c r="F739" s="83" t="s">
        <v>590</v>
      </c>
      <c r="G739" s="83" t="s">
        <v>504</v>
      </c>
      <c r="H739" s="84">
        <v>2019</v>
      </c>
      <c r="I739" s="57">
        <v>0</v>
      </c>
      <c r="J739" s="57">
        <v>245.9</v>
      </c>
      <c r="K739" s="57">
        <v>245.9</v>
      </c>
      <c r="L739" s="58">
        <v>245.9</v>
      </c>
      <c r="M739" s="58">
        <v>245.9</v>
      </c>
      <c r="N739" s="58">
        <v>245.9</v>
      </c>
      <c r="O739" s="58">
        <v>245.9</v>
      </c>
      <c r="P739" s="58">
        <v>245.9</v>
      </c>
      <c r="Q739" s="58">
        <v>245.9</v>
      </c>
      <c r="R739" s="58">
        <v>245.9</v>
      </c>
      <c r="S739" s="26"/>
      <c r="T739" s="58"/>
    </row>
    <row r="740" spans="1:23" ht="13">
      <c r="A740" s="26">
        <f t="shared" si="22"/>
        <v>740</v>
      </c>
      <c r="B740" s="79" t="s">
        <v>1349</v>
      </c>
      <c r="C740" s="79"/>
      <c r="D740" s="79"/>
      <c r="E740" s="79"/>
      <c r="F740" s="79"/>
      <c r="G740" s="79"/>
      <c r="H740" s="80"/>
      <c r="I740" s="81">
        <f t="shared" ref="I740:R740" si="23">SUM(I698:I739)</f>
        <v>4656.6000000000004</v>
      </c>
      <c r="J740" s="82">
        <f t="shared" si="23"/>
        <v>9519.1999999999971</v>
      </c>
      <c r="K740" s="82">
        <f t="shared" si="23"/>
        <v>10077.199999999997</v>
      </c>
      <c r="L740" s="82">
        <f t="shared" si="23"/>
        <v>10077.199999999997</v>
      </c>
      <c r="M740" s="56">
        <f t="shared" si="23"/>
        <v>10077.199999999997</v>
      </c>
      <c r="N740" s="56">
        <f t="shared" si="23"/>
        <v>10077.199999999997</v>
      </c>
      <c r="O740" s="56">
        <f t="shared" si="23"/>
        <v>10077.199999999997</v>
      </c>
      <c r="P740" s="56">
        <f t="shared" si="23"/>
        <v>10077.199999999997</v>
      </c>
      <c r="Q740" s="56">
        <f t="shared" si="23"/>
        <v>10077.199999999997</v>
      </c>
      <c r="R740" s="56">
        <f t="shared" si="23"/>
        <v>10077.199999999997</v>
      </c>
    </row>
    <row r="741" spans="1:23" ht="13">
      <c r="A741" s="26">
        <f t="shared" si="22"/>
        <v>741</v>
      </c>
      <c r="B741" s="79"/>
      <c r="C741" s="79"/>
      <c r="D741" s="79"/>
      <c r="E741" s="79"/>
      <c r="F741" s="79"/>
      <c r="G741" s="79"/>
      <c r="H741" s="80"/>
      <c r="I741" s="81"/>
      <c r="J741" s="81"/>
      <c r="K741" s="81"/>
      <c r="L741" s="81"/>
      <c r="M741" s="81"/>
      <c r="N741" s="81"/>
      <c r="O741" s="81"/>
      <c r="P741" s="56"/>
      <c r="Q741" s="56"/>
      <c r="R741" s="56"/>
    </row>
    <row r="742" spans="1:23">
      <c r="A742" s="26">
        <f t="shared" si="22"/>
        <v>742</v>
      </c>
      <c r="B742" s="83" t="s">
        <v>990</v>
      </c>
      <c r="C742" s="83"/>
      <c r="D742" s="83" t="s">
        <v>1350</v>
      </c>
      <c r="E742" s="83"/>
      <c r="F742" s="83"/>
      <c r="G742" s="83"/>
      <c r="H742" s="84"/>
      <c r="I742" s="76">
        <f t="shared" ref="I742:R742" si="24">SUMIF($G$698:$G$739,"&lt;&gt;COASTAL",I$698:I$739)</f>
        <v>4053.7</v>
      </c>
      <c r="J742" s="76">
        <f t="shared" si="24"/>
        <v>8371.4</v>
      </c>
      <c r="K742" s="76">
        <f t="shared" si="24"/>
        <v>8779.3999999999978</v>
      </c>
      <c r="L742" s="76">
        <f t="shared" si="24"/>
        <v>8779.3999999999978</v>
      </c>
      <c r="M742" s="76">
        <f t="shared" si="24"/>
        <v>8779.3999999999978</v>
      </c>
      <c r="N742" s="76">
        <f t="shared" si="24"/>
        <v>8779.3999999999978</v>
      </c>
      <c r="O742" s="76">
        <f t="shared" si="24"/>
        <v>8779.3999999999978</v>
      </c>
      <c r="P742" s="76">
        <f t="shared" si="24"/>
        <v>8779.3999999999978</v>
      </c>
      <c r="Q742" s="76">
        <f t="shared" si="24"/>
        <v>8779.3999999999978</v>
      </c>
      <c r="R742" s="76">
        <f t="shared" si="24"/>
        <v>8779.3999999999978</v>
      </c>
    </row>
    <row r="743" spans="1:23">
      <c r="A743" s="26">
        <f t="shared" si="22"/>
        <v>743</v>
      </c>
      <c r="B743" s="83" t="s">
        <v>1313</v>
      </c>
      <c r="C743" s="83"/>
      <c r="D743" s="83" t="s">
        <v>1416</v>
      </c>
      <c r="E743" s="83" t="s">
        <v>1315</v>
      </c>
      <c r="F743" s="83"/>
      <c r="G743" s="83"/>
      <c r="H743" s="84"/>
      <c r="I743" s="77">
        <v>14</v>
      </c>
      <c r="J743" s="57">
        <v>14</v>
      </c>
      <c r="K743" s="57">
        <v>14</v>
      </c>
      <c r="L743" s="57">
        <v>14</v>
      </c>
      <c r="M743" s="58">
        <v>14</v>
      </c>
      <c r="N743" s="58">
        <v>14</v>
      </c>
      <c r="O743" s="58">
        <v>14</v>
      </c>
      <c r="P743" s="58">
        <v>14</v>
      </c>
      <c r="Q743" s="58">
        <v>14</v>
      </c>
      <c r="R743" s="58">
        <v>14</v>
      </c>
    </row>
    <row r="744" spans="1:23" ht="13">
      <c r="A744" s="26">
        <f t="shared" si="22"/>
        <v>744</v>
      </c>
      <c r="B744" s="79"/>
      <c r="C744" s="79"/>
      <c r="D744" s="79"/>
      <c r="E744" s="79"/>
      <c r="F744" s="79"/>
      <c r="G744" s="79"/>
      <c r="H744" s="80"/>
      <c r="I744" s="81"/>
      <c r="J744" s="82"/>
      <c r="K744" s="82"/>
      <c r="L744" s="82"/>
      <c r="M744" s="56"/>
      <c r="N744" s="56"/>
      <c r="O744" s="56"/>
      <c r="P744" s="56"/>
      <c r="Q744" s="56"/>
      <c r="R744" s="56"/>
    </row>
    <row r="745" spans="1:23">
      <c r="A745" s="26">
        <f t="shared" si="22"/>
        <v>745</v>
      </c>
      <c r="B745" s="83" t="s">
        <v>1351</v>
      </c>
      <c r="C745" s="83"/>
      <c r="D745" s="83" t="s">
        <v>1352</v>
      </c>
      <c r="E745" s="83"/>
      <c r="F745" s="83"/>
      <c r="G745" s="83"/>
      <c r="H745" s="84"/>
      <c r="I745" s="76">
        <f t="shared" ref="I745:R745" si="25">SUMIF($G$698:$G$739,"=COASTAL",I$698:I$739)</f>
        <v>602.9</v>
      </c>
      <c r="J745" s="76">
        <f t="shared" si="25"/>
        <v>1147.8</v>
      </c>
      <c r="K745" s="76">
        <f t="shared" si="25"/>
        <v>1297.8</v>
      </c>
      <c r="L745" s="76">
        <f t="shared" si="25"/>
        <v>1297.8</v>
      </c>
      <c r="M745" s="76">
        <f t="shared" si="25"/>
        <v>1297.8</v>
      </c>
      <c r="N745" s="76">
        <f t="shared" si="25"/>
        <v>1297.8</v>
      </c>
      <c r="O745" s="76">
        <f t="shared" si="25"/>
        <v>1297.8</v>
      </c>
      <c r="P745" s="76">
        <f t="shared" si="25"/>
        <v>1297.8</v>
      </c>
      <c r="Q745" s="76">
        <f t="shared" si="25"/>
        <v>1297.8</v>
      </c>
      <c r="R745" s="76">
        <f t="shared" si="25"/>
        <v>1297.8</v>
      </c>
    </row>
    <row r="746" spans="1:23">
      <c r="A746" s="26">
        <f t="shared" si="22"/>
        <v>746</v>
      </c>
      <c r="B746" s="83" t="s">
        <v>1319</v>
      </c>
      <c r="C746" s="83"/>
      <c r="D746" s="83" t="s">
        <v>1417</v>
      </c>
      <c r="E746" s="83" t="s">
        <v>1315</v>
      </c>
      <c r="F746" s="83"/>
      <c r="G746" s="83"/>
      <c r="H746" s="84"/>
      <c r="I746" s="77">
        <v>59</v>
      </c>
      <c r="J746" s="57">
        <v>59</v>
      </c>
      <c r="K746" s="57">
        <v>59</v>
      </c>
      <c r="L746" s="57">
        <v>59</v>
      </c>
      <c r="M746" s="58">
        <v>59</v>
      </c>
      <c r="N746" s="58">
        <v>59</v>
      </c>
      <c r="O746" s="58">
        <v>59</v>
      </c>
      <c r="P746" s="58">
        <v>59</v>
      </c>
      <c r="Q746" s="58">
        <v>59</v>
      </c>
      <c r="R746" s="58">
        <v>59</v>
      </c>
    </row>
    <row r="747" spans="1:23" ht="13">
      <c r="A747" s="26">
        <f t="shared" si="22"/>
        <v>747</v>
      </c>
      <c r="B747" s="79"/>
      <c r="C747" s="79"/>
      <c r="D747" s="79"/>
      <c r="E747" s="79"/>
      <c r="F747" s="79"/>
      <c r="G747" s="79"/>
      <c r="H747" s="80"/>
      <c r="I747" s="81"/>
      <c r="J747" s="82"/>
      <c r="K747" s="82"/>
      <c r="L747" s="82"/>
      <c r="M747" s="56"/>
      <c r="N747" s="56"/>
      <c r="O747" s="56"/>
      <c r="P747" s="56"/>
      <c r="Q747" s="56"/>
      <c r="R747" s="56"/>
    </row>
    <row r="748" spans="1:23" ht="13">
      <c r="A748" s="26">
        <f t="shared" si="22"/>
        <v>748</v>
      </c>
      <c r="B748" s="79" t="s">
        <v>1353</v>
      </c>
      <c r="C748" s="79"/>
      <c r="D748" s="79"/>
      <c r="E748" s="79"/>
      <c r="F748" s="79"/>
      <c r="G748" s="79"/>
      <c r="H748" s="80"/>
      <c r="I748" s="81"/>
      <c r="J748" s="82"/>
      <c r="K748" s="82"/>
      <c r="L748" s="82"/>
      <c r="M748" s="56"/>
      <c r="N748" s="56"/>
      <c r="O748" s="56"/>
      <c r="P748" s="56"/>
      <c r="Q748" s="56"/>
      <c r="R748" s="56"/>
    </row>
    <row r="749" spans="1:23">
      <c r="A749" s="26">
        <f t="shared" si="22"/>
        <v>749</v>
      </c>
      <c r="B749" s="83" t="s">
        <v>1796</v>
      </c>
      <c r="C749" s="83" t="s">
        <v>1361</v>
      </c>
      <c r="D749" s="83"/>
      <c r="E749" s="83" t="s">
        <v>1084</v>
      </c>
      <c r="F749" s="83" t="s">
        <v>593</v>
      </c>
      <c r="G749" s="83" t="s">
        <v>504</v>
      </c>
      <c r="H749" s="84">
        <v>2018</v>
      </c>
      <c r="I749" s="77">
        <v>30</v>
      </c>
      <c r="J749" s="77">
        <v>30</v>
      </c>
      <c r="K749" s="77">
        <v>30</v>
      </c>
      <c r="L749" s="77">
        <v>30</v>
      </c>
      <c r="M749" s="77">
        <v>30</v>
      </c>
      <c r="N749" s="77">
        <v>30</v>
      </c>
      <c r="O749" s="77">
        <v>30</v>
      </c>
      <c r="P749" s="77">
        <v>30</v>
      </c>
      <c r="Q749" s="77">
        <v>30</v>
      </c>
      <c r="R749" s="77">
        <v>30</v>
      </c>
    </row>
    <row r="750" spans="1:23">
      <c r="A750" s="26">
        <f t="shared" si="22"/>
        <v>750</v>
      </c>
      <c r="B750" s="83" t="s">
        <v>1740</v>
      </c>
      <c r="C750" s="83" t="s">
        <v>1362</v>
      </c>
      <c r="D750" s="83"/>
      <c r="E750" s="83" t="s">
        <v>641</v>
      </c>
      <c r="F750" s="83" t="s">
        <v>593</v>
      </c>
      <c r="G750" s="83" t="s">
        <v>504</v>
      </c>
      <c r="H750" s="84">
        <v>2018</v>
      </c>
      <c r="I750" s="77">
        <v>180</v>
      </c>
      <c r="J750" s="57">
        <v>180</v>
      </c>
      <c r="K750" s="57">
        <v>180</v>
      </c>
      <c r="L750" s="57">
        <v>180</v>
      </c>
      <c r="M750" s="58">
        <v>180</v>
      </c>
      <c r="N750" s="58">
        <v>180</v>
      </c>
      <c r="O750" s="58">
        <v>180</v>
      </c>
      <c r="P750" s="58">
        <v>180</v>
      </c>
      <c r="Q750" s="58">
        <v>180</v>
      </c>
      <c r="R750" s="58">
        <v>180</v>
      </c>
    </row>
    <row r="751" spans="1:23">
      <c r="A751" s="26">
        <f t="shared" si="22"/>
        <v>751</v>
      </c>
      <c r="B751" s="83" t="s">
        <v>1354</v>
      </c>
      <c r="C751" s="83" t="s">
        <v>1355</v>
      </c>
      <c r="D751" s="83"/>
      <c r="E751" s="83" t="s">
        <v>611</v>
      </c>
      <c r="F751" s="83" t="s">
        <v>593</v>
      </c>
      <c r="G751" s="83" t="s">
        <v>504</v>
      </c>
      <c r="H751" s="84">
        <v>2018</v>
      </c>
      <c r="I751" s="77">
        <v>7.4</v>
      </c>
      <c r="J751" s="57">
        <v>7.4</v>
      </c>
      <c r="K751" s="57">
        <v>7.4</v>
      </c>
      <c r="L751" s="57">
        <v>7.4</v>
      </c>
      <c r="M751" s="58">
        <v>7.4</v>
      </c>
      <c r="N751" s="58">
        <v>7.4</v>
      </c>
      <c r="O751" s="58">
        <v>7.4</v>
      </c>
      <c r="P751" s="58">
        <v>7.4</v>
      </c>
      <c r="Q751" s="58">
        <v>7.4</v>
      </c>
      <c r="R751" s="58">
        <v>7.4</v>
      </c>
    </row>
    <row r="752" spans="1:23">
      <c r="A752" s="26">
        <f t="shared" si="22"/>
        <v>752</v>
      </c>
      <c r="B752" s="83" t="s">
        <v>1741</v>
      </c>
      <c r="C752" s="83" t="s">
        <v>1482</v>
      </c>
      <c r="D752" s="83"/>
      <c r="E752" s="83" t="s">
        <v>1041</v>
      </c>
      <c r="F752" s="83" t="s">
        <v>593</v>
      </c>
      <c r="G752" s="83" t="s">
        <v>504</v>
      </c>
      <c r="H752" s="84">
        <v>2018</v>
      </c>
      <c r="I752" s="77">
        <v>50</v>
      </c>
      <c r="J752" s="57">
        <v>50</v>
      </c>
      <c r="K752" s="57">
        <v>50</v>
      </c>
      <c r="L752" s="57">
        <v>50</v>
      </c>
      <c r="M752" s="58">
        <v>50</v>
      </c>
      <c r="N752" s="58">
        <v>50</v>
      </c>
      <c r="O752" s="58">
        <v>50</v>
      </c>
      <c r="P752" s="58">
        <v>50</v>
      </c>
      <c r="Q752" s="58">
        <v>50</v>
      </c>
      <c r="R752" s="58">
        <v>50</v>
      </c>
    </row>
    <row r="753" spans="1:18">
      <c r="A753" s="26">
        <f t="shared" si="22"/>
        <v>753</v>
      </c>
      <c r="B753" s="83" t="s">
        <v>1742</v>
      </c>
      <c r="C753" s="83" t="s">
        <v>1358</v>
      </c>
      <c r="D753" s="83"/>
      <c r="E753" s="83" t="s">
        <v>597</v>
      </c>
      <c r="F753" s="83" t="s">
        <v>593</v>
      </c>
      <c r="G753" s="83" t="s">
        <v>610</v>
      </c>
      <c r="H753" s="84">
        <v>2019</v>
      </c>
      <c r="I753" s="77">
        <v>0</v>
      </c>
      <c r="J753" s="57">
        <v>201</v>
      </c>
      <c r="K753" s="57">
        <v>201</v>
      </c>
      <c r="L753" s="57">
        <v>201</v>
      </c>
      <c r="M753" s="58">
        <v>201</v>
      </c>
      <c r="N753" s="58">
        <v>201</v>
      </c>
      <c r="O753" s="58">
        <v>201</v>
      </c>
      <c r="P753" s="58">
        <v>201</v>
      </c>
      <c r="Q753" s="58">
        <v>201</v>
      </c>
      <c r="R753" s="58">
        <v>201</v>
      </c>
    </row>
    <row r="754" spans="1:18">
      <c r="A754" s="26">
        <f t="shared" si="22"/>
        <v>754</v>
      </c>
      <c r="B754" s="83" t="s">
        <v>1359</v>
      </c>
      <c r="C754" s="83" t="s">
        <v>1360</v>
      </c>
      <c r="D754" s="83"/>
      <c r="E754" s="83" t="s">
        <v>611</v>
      </c>
      <c r="F754" s="83" t="s">
        <v>593</v>
      </c>
      <c r="G754" s="83" t="s">
        <v>504</v>
      </c>
      <c r="H754" s="84">
        <v>2019</v>
      </c>
      <c r="I754" s="77">
        <v>108</v>
      </c>
      <c r="J754" s="57">
        <v>108</v>
      </c>
      <c r="K754" s="57">
        <v>108</v>
      </c>
      <c r="L754" s="57">
        <v>108</v>
      </c>
      <c r="M754" s="58">
        <v>108</v>
      </c>
      <c r="N754" s="58">
        <v>108</v>
      </c>
      <c r="O754" s="58">
        <v>108</v>
      </c>
      <c r="P754" s="58">
        <v>108</v>
      </c>
      <c r="Q754" s="58">
        <v>108</v>
      </c>
      <c r="R754" s="58">
        <v>108</v>
      </c>
    </row>
    <row r="755" spans="1:18">
      <c r="A755" s="26">
        <f t="shared" si="22"/>
        <v>755</v>
      </c>
      <c r="B755" s="83" t="s">
        <v>1743</v>
      </c>
      <c r="C755" s="83" t="s">
        <v>1744</v>
      </c>
      <c r="D755" s="83"/>
      <c r="E755" s="83" t="s">
        <v>592</v>
      </c>
      <c r="F755" s="83" t="s">
        <v>593</v>
      </c>
      <c r="G755" s="83" t="s">
        <v>503</v>
      </c>
      <c r="H755" s="84">
        <v>2019</v>
      </c>
      <c r="I755" s="77">
        <v>0</v>
      </c>
      <c r="J755" s="57">
        <v>144</v>
      </c>
      <c r="K755" s="57">
        <v>144</v>
      </c>
      <c r="L755" s="57">
        <v>144</v>
      </c>
      <c r="M755" s="58">
        <v>144</v>
      </c>
      <c r="N755" s="58">
        <v>144</v>
      </c>
      <c r="O755" s="58">
        <v>144</v>
      </c>
      <c r="P755" s="58">
        <v>144</v>
      </c>
      <c r="Q755" s="58">
        <v>144</v>
      </c>
      <c r="R755" s="58">
        <v>144</v>
      </c>
    </row>
    <row r="756" spans="1:18">
      <c r="A756" s="26">
        <f t="shared" si="22"/>
        <v>756</v>
      </c>
      <c r="B756" s="83" t="s">
        <v>1797</v>
      </c>
      <c r="C756" s="83" t="s">
        <v>1798</v>
      </c>
      <c r="D756" s="83"/>
      <c r="E756" s="83" t="s">
        <v>1799</v>
      </c>
      <c r="F756" s="83" t="s">
        <v>593</v>
      </c>
      <c r="G756" s="83" t="s">
        <v>504</v>
      </c>
      <c r="H756" s="84">
        <v>2019</v>
      </c>
      <c r="I756" s="57">
        <v>300</v>
      </c>
      <c r="J756" s="57">
        <v>300</v>
      </c>
      <c r="K756" s="57">
        <v>300</v>
      </c>
      <c r="L756" s="58">
        <v>300</v>
      </c>
      <c r="M756" s="58">
        <v>300</v>
      </c>
      <c r="N756" s="58">
        <v>300</v>
      </c>
      <c r="O756" s="58">
        <v>300</v>
      </c>
      <c r="P756" s="58">
        <v>300</v>
      </c>
      <c r="Q756" s="58">
        <v>300</v>
      </c>
      <c r="R756" s="58">
        <v>300</v>
      </c>
    </row>
    <row r="757" spans="1:18">
      <c r="A757" s="26">
        <f t="shared" si="22"/>
        <v>757</v>
      </c>
      <c r="B757" s="83" t="s">
        <v>1745</v>
      </c>
      <c r="C757" s="83" t="s">
        <v>1746</v>
      </c>
      <c r="D757" s="83"/>
      <c r="E757" s="83" t="s">
        <v>1050</v>
      </c>
      <c r="F757" s="83" t="s">
        <v>593</v>
      </c>
      <c r="G757" s="83" t="s">
        <v>504</v>
      </c>
      <c r="H757" s="84">
        <v>2019</v>
      </c>
      <c r="I757" s="77">
        <v>0</v>
      </c>
      <c r="J757" s="57">
        <v>150</v>
      </c>
      <c r="K757" s="57">
        <v>150</v>
      </c>
      <c r="L757" s="57">
        <v>150</v>
      </c>
      <c r="M757" s="58">
        <v>150</v>
      </c>
      <c r="N757" s="58">
        <v>150</v>
      </c>
      <c r="O757" s="58">
        <v>150</v>
      </c>
      <c r="P757" s="58">
        <v>150</v>
      </c>
      <c r="Q757" s="58">
        <v>150</v>
      </c>
      <c r="R757" s="58">
        <v>150</v>
      </c>
    </row>
    <row r="758" spans="1:18">
      <c r="A758" s="26">
        <f t="shared" si="22"/>
        <v>758</v>
      </c>
      <c r="B758" s="83" t="s">
        <v>1483</v>
      </c>
      <c r="C758" s="83" t="s">
        <v>1484</v>
      </c>
      <c r="D758" s="83"/>
      <c r="E758" s="83" t="s">
        <v>611</v>
      </c>
      <c r="F758" s="83" t="s">
        <v>593</v>
      </c>
      <c r="G758" s="83" t="s">
        <v>504</v>
      </c>
      <c r="H758" s="84">
        <v>2019</v>
      </c>
      <c r="I758" s="77">
        <v>0</v>
      </c>
      <c r="J758" s="57">
        <v>100</v>
      </c>
      <c r="K758" s="57">
        <v>100</v>
      </c>
      <c r="L758" s="57">
        <v>100</v>
      </c>
      <c r="M758" s="58">
        <v>100</v>
      </c>
      <c r="N758" s="58">
        <v>100</v>
      </c>
      <c r="O758" s="58">
        <v>100</v>
      </c>
      <c r="P758" s="58">
        <v>100</v>
      </c>
      <c r="Q758" s="58">
        <v>100</v>
      </c>
      <c r="R758" s="58">
        <v>100</v>
      </c>
    </row>
    <row r="759" spans="1:18">
      <c r="A759" s="26">
        <f t="shared" si="22"/>
        <v>759</v>
      </c>
      <c r="B759" s="83" t="s">
        <v>1485</v>
      </c>
      <c r="C759" s="83" t="s">
        <v>1486</v>
      </c>
      <c r="D759" s="83"/>
      <c r="E759" s="83" t="s">
        <v>611</v>
      </c>
      <c r="F759" s="83" t="s">
        <v>593</v>
      </c>
      <c r="G759" s="83" t="s">
        <v>504</v>
      </c>
      <c r="H759" s="84">
        <v>2019</v>
      </c>
      <c r="I759" s="77">
        <v>0</v>
      </c>
      <c r="J759" s="57">
        <v>100</v>
      </c>
      <c r="K759" s="57">
        <v>100</v>
      </c>
      <c r="L759" s="57">
        <v>100</v>
      </c>
      <c r="M759" s="58">
        <v>100</v>
      </c>
      <c r="N759" s="58">
        <v>100</v>
      </c>
      <c r="O759" s="58">
        <v>100</v>
      </c>
      <c r="P759" s="58">
        <v>100</v>
      </c>
      <c r="Q759" s="58">
        <v>100</v>
      </c>
      <c r="R759" s="58">
        <v>100</v>
      </c>
    </row>
    <row r="760" spans="1:18">
      <c r="A760" s="26">
        <f t="shared" si="22"/>
        <v>760</v>
      </c>
      <c r="B760" s="83" t="s">
        <v>1487</v>
      </c>
      <c r="C760" s="83" t="s">
        <v>1488</v>
      </c>
      <c r="D760" s="83"/>
      <c r="E760" s="83" t="s">
        <v>611</v>
      </c>
      <c r="F760" s="83" t="s">
        <v>593</v>
      </c>
      <c r="G760" s="83" t="s">
        <v>504</v>
      </c>
      <c r="H760" s="84">
        <v>2019</v>
      </c>
      <c r="I760" s="77">
        <v>0</v>
      </c>
      <c r="J760" s="57">
        <v>100</v>
      </c>
      <c r="K760" s="57">
        <v>100</v>
      </c>
      <c r="L760" s="57">
        <v>100</v>
      </c>
      <c r="M760" s="58">
        <v>100</v>
      </c>
      <c r="N760" s="58">
        <v>100</v>
      </c>
      <c r="O760" s="58">
        <v>100</v>
      </c>
      <c r="P760" s="58">
        <v>100</v>
      </c>
      <c r="Q760" s="58">
        <v>100</v>
      </c>
      <c r="R760" s="58">
        <v>100</v>
      </c>
    </row>
    <row r="761" spans="1:18">
      <c r="A761" s="26">
        <f t="shared" si="22"/>
        <v>761</v>
      </c>
      <c r="B761" s="83" t="s">
        <v>1489</v>
      </c>
      <c r="C761" s="83" t="s">
        <v>1490</v>
      </c>
      <c r="D761" s="83"/>
      <c r="E761" s="83" t="s">
        <v>611</v>
      </c>
      <c r="F761" s="83" t="s">
        <v>593</v>
      </c>
      <c r="G761" s="83" t="s">
        <v>504</v>
      </c>
      <c r="H761" s="84">
        <v>2020</v>
      </c>
      <c r="I761" s="77">
        <v>0</v>
      </c>
      <c r="J761" s="57">
        <v>0</v>
      </c>
      <c r="K761" s="57">
        <v>100</v>
      </c>
      <c r="L761" s="57">
        <v>100</v>
      </c>
      <c r="M761" s="58">
        <v>100</v>
      </c>
      <c r="N761" s="58">
        <v>100</v>
      </c>
      <c r="O761" s="58">
        <v>100</v>
      </c>
      <c r="P761" s="58">
        <v>100</v>
      </c>
      <c r="Q761" s="58">
        <v>100</v>
      </c>
      <c r="R761" s="58">
        <v>100</v>
      </c>
    </row>
    <row r="762" spans="1:18">
      <c r="A762" s="26">
        <f t="shared" si="22"/>
        <v>762</v>
      </c>
      <c r="B762" s="83" t="s">
        <v>1576</v>
      </c>
      <c r="C762" s="83" t="s">
        <v>1577</v>
      </c>
      <c r="D762" s="83"/>
      <c r="E762" s="83" t="s">
        <v>611</v>
      </c>
      <c r="F762" s="83" t="s">
        <v>593</v>
      </c>
      <c r="G762" s="83" t="s">
        <v>504</v>
      </c>
      <c r="H762" s="84">
        <v>2020</v>
      </c>
      <c r="I762" s="77">
        <v>0</v>
      </c>
      <c r="J762" s="57">
        <v>0</v>
      </c>
      <c r="K762" s="57">
        <v>100</v>
      </c>
      <c r="L762" s="57">
        <v>100</v>
      </c>
      <c r="M762" s="58">
        <v>100</v>
      </c>
      <c r="N762" s="58">
        <v>100</v>
      </c>
      <c r="O762" s="58">
        <v>100</v>
      </c>
      <c r="P762" s="58">
        <v>100</v>
      </c>
      <c r="Q762" s="58">
        <v>100</v>
      </c>
      <c r="R762" s="58">
        <v>100</v>
      </c>
    </row>
    <row r="763" spans="1:18">
      <c r="A763" s="26">
        <f t="shared" si="22"/>
        <v>763</v>
      </c>
      <c r="B763" s="83" t="s">
        <v>1806</v>
      </c>
      <c r="C763" s="83" t="s">
        <v>1040</v>
      </c>
      <c r="D763" s="83"/>
      <c r="E763" s="83" t="s">
        <v>611</v>
      </c>
      <c r="F763" s="83" t="s">
        <v>593</v>
      </c>
      <c r="G763" s="83" t="s">
        <v>504</v>
      </c>
      <c r="H763" s="84">
        <v>2018</v>
      </c>
      <c r="I763" s="77">
        <v>150</v>
      </c>
      <c r="J763" s="57">
        <v>150</v>
      </c>
      <c r="K763" s="57">
        <v>150</v>
      </c>
      <c r="L763" s="57">
        <v>150</v>
      </c>
      <c r="M763" s="58">
        <v>150</v>
      </c>
      <c r="N763" s="58">
        <v>150</v>
      </c>
      <c r="O763" s="58">
        <v>150</v>
      </c>
      <c r="P763" s="58">
        <v>150</v>
      </c>
      <c r="Q763" s="58">
        <v>150</v>
      </c>
      <c r="R763" s="58">
        <v>150</v>
      </c>
    </row>
    <row r="764" spans="1:18">
      <c r="A764" s="26">
        <f t="shared" si="22"/>
        <v>764</v>
      </c>
      <c r="B764" s="83" t="s">
        <v>1364</v>
      </c>
      <c r="C764" s="83" t="s">
        <v>1365</v>
      </c>
      <c r="D764" s="83"/>
      <c r="E764" s="83" t="s">
        <v>1366</v>
      </c>
      <c r="F764" s="83" t="s">
        <v>593</v>
      </c>
      <c r="G764" s="83" t="s">
        <v>504</v>
      </c>
      <c r="H764" s="84">
        <v>2018</v>
      </c>
      <c r="I764" s="77">
        <v>50</v>
      </c>
      <c r="J764" s="57">
        <v>50</v>
      </c>
      <c r="K764" s="57">
        <v>50</v>
      </c>
      <c r="L764" s="57">
        <v>50</v>
      </c>
      <c r="M764" s="58">
        <v>50</v>
      </c>
      <c r="N764" s="58">
        <v>50</v>
      </c>
      <c r="O764" s="58">
        <v>50</v>
      </c>
      <c r="P764" s="58">
        <v>50</v>
      </c>
      <c r="Q764" s="58">
        <v>50</v>
      </c>
      <c r="R764" s="58">
        <v>50</v>
      </c>
    </row>
    <row r="765" spans="1:18">
      <c r="A765" s="26">
        <f t="shared" si="22"/>
        <v>765</v>
      </c>
      <c r="B765" s="83" t="s">
        <v>1423</v>
      </c>
      <c r="C765" s="83" t="s">
        <v>1418</v>
      </c>
      <c r="D765" s="83"/>
      <c r="E765" s="83" t="s">
        <v>641</v>
      </c>
      <c r="F765" s="83" t="s">
        <v>593</v>
      </c>
      <c r="G765" s="83" t="s">
        <v>504</v>
      </c>
      <c r="H765" s="84">
        <v>2019</v>
      </c>
      <c r="I765" s="77">
        <v>0</v>
      </c>
      <c r="J765" s="57">
        <v>102</v>
      </c>
      <c r="K765" s="57">
        <v>102</v>
      </c>
      <c r="L765" s="57">
        <v>102</v>
      </c>
      <c r="M765" s="58">
        <v>102</v>
      </c>
      <c r="N765" s="58">
        <v>102</v>
      </c>
      <c r="O765" s="58">
        <v>102</v>
      </c>
      <c r="P765" s="58">
        <v>102</v>
      </c>
      <c r="Q765" s="58">
        <v>102</v>
      </c>
      <c r="R765" s="58">
        <v>102</v>
      </c>
    </row>
    <row r="766" spans="1:18">
      <c r="A766" s="26">
        <f t="shared" si="22"/>
        <v>766</v>
      </c>
      <c r="B766" s="83" t="s">
        <v>1747</v>
      </c>
      <c r="C766" s="83" t="s">
        <v>1748</v>
      </c>
      <c r="D766" s="83"/>
      <c r="E766" s="83" t="s">
        <v>611</v>
      </c>
      <c r="F766" s="83" t="s">
        <v>593</v>
      </c>
      <c r="G766" s="83" t="s">
        <v>504</v>
      </c>
      <c r="H766" s="84">
        <v>2018</v>
      </c>
      <c r="I766" s="77">
        <v>182</v>
      </c>
      <c r="J766" s="57">
        <v>182</v>
      </c>
      <c r="K766" s="57">
        <v>182</v>
      </c>
      <c r="L766" s="57">
        <v>182</v>
      </c>
      <c r="M766" s="58">
        <v>182</v>
      </c>
      <c r="N766" s="58">
        <v>182</v>
      </c>
      <c r="O766" s="58">
        <v>182</v>
      </c>
      <c r="P766" s="58">
        <v>182</v>
      </c>
      <c r="Q766" s="58">
        <v>182</v>
      </c>
      <c r="R766" s="58">
        <v>182</v>
      </c>
    </row>
    <row r="767" spans="1:18">
      <c r="A767" s="26">
        <f t="shared" si="22"/>
        <v>767</v>
      </c>
      <c r="B767" s="83" t="s">
        <v>1578</v>
      </c>
      <c r="C767" s="83" t="s">
        <v>1579</v>
      </c>
      <c r="D767" s="83"/>
      <c r="E767" s="83" t="s">
        <v>1580</v>
      </c>
      <c r="F767" s="83" t="s">
        <v>593</v>
      </c>
      <c r="G767" s="83" t="s">
        <v>504</v>
      </c>
      <c r="H767" s="84">
        <v>2019</v>
      </c>
      <c r="I767" s="77">
        <v>0</v>
      </c>
      <c r="J767" s="57">
        <v>100</v>
      </c>
      <c r="K767" s="57">
        <v>100</v>
      </c>
      <c r="L767" s="57">
        <v>100</v>
      </c>
      <c r="M767" s="58">
        <v>100</v>
      </c>
      <c r="N767" s="58">
        <v>100</v>
      </c>
      <c r="O767" s="58">
        <v>100</v>
      </c>
      <c r="P767" s="58">
        <v>100</v>
      </c>
      <c r="Q767" s="58">
        <v>100</v>
      </c>
      <c r="R767" s="58">
        <v>100</v>
      </c>
    </row>
    <row r="768" spans="1:18" ht="13">
      <c r="A768" s="26">
        <f t="shared" si="22"/>
        <v>768</v>
      </c>
      <c r="B768" s="79" t="s">
        <v>1367</v>
      </c>
      <c r="C768" s="79"/>
      <c r="D768" s="79"/>
      <c r="E768" s="79"/>
      <c r="F768" s="79"/>
      <c r="G768" s="79"/>
      <c r="H768" s="80"/>
      <c r="I768" s="81">
        <f t="shared" ref="I768:R768" si="26">SUM(I749:I767)</f>
        <v>1057.4000000000001</v>
      </c>
      <c r="J768" s="82">
        <f t="shared" si="26"/>
        <v>2054.4</v>
      </c>
      <c r="K768" s="82">
        <f t="shared" si="26"/>
        <v>2254.4</v>
      </c>
      <c r="L768" s="82">
        <f t="shared" si="26"/>
        <v>2254.4</v>
      </c>
      <c r="M768" s="56">
        <f t="shared" si="26"/>
        <v>2254.4</v>
      </c>
      <c r="N768" s="56">
        <f t="shared" si="26"/>
        <v>2254.4</v>
      </c>
      <c r="O768" s="56">
        <f t="shared" si="26"/>
        <v>2254.4</v>
      </c>
      <c r="P768" s="56">
        <f t="shared" si="26"/>
        <v>2254.4</v>
      </c>
      <c r="Q768" s="56">
        <f t="shared" si="26"/>
        <v>2254.4</v>
      </c>
      <c r="R768" s="56">
        <f t="shared" si="26"/>
        <v>2254.4</v>
      </c>
    </row>
    <row r="769" spans="1:18">
      <c r="A769" s="26">
        <f t="shared" si="22"/>
        <v>769</v>
      </c>
      <c r="B769" s="83" t="s">
        <v>1330</v>
      </c>
      <c r="C769" s="83"/>
      <c r="D769" s="83" t="s">
        <v>1419</v>
      </c>
      <c r="E769" s="83" t="s">
        <v>1315</v>
      </c>
      <c r="F769" s="83"/>
      <c r="G769" s="83"/>
      <c r="H769" s="84"/>
      <c r="I769" s="77">
        <v>75</v>
      </c>
      <c r="J769" s="57">
        <v>75</v>
      </c>
      <c r="K769" s="57">
        <v>75</v>
      </c>
      <c r="L769" s="57">
        <v>75</v>
      </c>
      <c r="M769" s="58">
        <v>75</v>
      </c>
      <c r="N769" s="58">
        <v>75</v>
      </c>
      <c r="O769" s="58">
        <v>75</v>
      </c>
      <c r="P769" s="58">
        <v>75</v>
      </c>
      <c r="Q769" s="58">
        <v>75</v>
      </c>
      <c r="R769" s="58">
        <v>75</v>
      </c>
    </row>
    <row r="770" spans="1:18" ht="13">
      <c r="A770" s="26">
        <f t="shared" si="22"/>
        <v>770</v>
      </c>
      <c r="B770" s="79"/>
      <c r="C770" s="79"/>
      <c r="D770" s="79"/>
      <c r="E770" s="79"/>
      <c r="F770" s="79"/>
      <c r="G770" s="79"/>
      <c r="H770" s="80"/>
      <c r="I770" s="81"/>
      <c r="J770" s="82"/>
      <c r="K770" s="82"/>
      <c r="L770" s="82"/>
      <c r="M770" s="56"/>
      <c r="N770" s="56"/>
      <c r="O770" s="56"/>
      <c r="P770" s="56"/>
      <c r="Q770" s="56"/>
      <c r="R770" s="56"/>
    </row>
    <row r="771" spans="1:18" ht="13">
      <c r="A771" s="26">
        <f t="shared" si="22"/>
        <v>771</v>
      </c>
      <c r="B771" s="79" t="s">
        <v>1749</v>
      </c>
      <c r="C771" s="79"/>
      <c r="D771" s="79"/>
      <c r="E771" s="79"/>
      <c r="F771" s="79"/>
      <c r="G771" s="79"/>
      <c r="H771" s="80"/>
      <c r="I771" s="81"/>
      <c r="J771" s="82"/>
      <c r="K771" s="82"/>
      <c r="L771" s="82"/>
      <c r="M771" s="56"/>
      <c r="N771" s="56"/>
      <c r="O771" s="56"/>
      <c r="P771" s="56"/>
      <c r="Q771" s="56"/>
      <c r="R771" s="56"/>
    </row>
    <row r="772" spans="1:18">
      <c r="A772" s="26">
        <f t="shared" si="22"/>
        <v>772</v>
      </c>
      <c r="B772" s="83" t="s">
        <v>1750</v>
      </c>
      <c r="C772" s="83"/>
      <c r="D772" s="83"/>
      <c r="E772" s="83"/>
      <c r="F772" s="83"/>
      <c r="G772" s="83"/>
      <c r="H772" s="84"/>
      <c r="I772" s="77"/>
      <c r="M772" s="58"/>
    </row>
    <row r="773" spans="1:18" ht="13">
      <c r="A773" s="26">
        <f t="shared" si="22"/>
        <v>773</v>
      </c>
      <c r="B773" s="79" t="s">
        <v>1751</v>
      </c>
      <c r="C773" s="79"/>
      <c r="D773" s="79"/>
      <c r="E773" s="79"/>
      <c r="F773" s="79"/>
      <c r="G773" s="79"/>
      <c r="H773" s="80"/>
      <c r="I773" s="81">
        <f t="shared" ref="I773:R773" si="27">SUM(I772:I772)</f>
        <v>0</v>
      </c>
      <c r="J773" s="82">
        <f t="shared" si="27"/>
        <v>0</v>
      </c>
      <c r="K773" s="82">
        <f t="shared" si="27"/>
        <v>0</v>
      </c>
      <c r="L773" s="82">
        <f t="shared" si="27"/>
        <v>0</v>
      </c>
      <c r="M773" s="56">
        <f t="shared" si="27"/>
        <v>0</v>
      </c>
      <c r="N773" s="56">
        <f t="shared" si="27"/>
        <v>0</v>
      </c>
      <c r="O773" s="56">
        <f t="shared" si="27"/>
        <v>0</v>
      </c>
      <c r="P773" s="56">
        <f t="shared" si="27"/>
        <v>0</v>
      </c>
      <c r="Q773" s="56">
        <f t="shared" si="27"/>
        <v>0</v>
      </c>
      <c r="R773" s="56">
        <f t="shared" si="27"/>
        <v>0</v>
      </c>
    </row>
    <row r="774" spans="1:18" ht="13">
      <c r="A774" s="26">
        <f t="shared" si="22"/>
        <v>774</v>
      </c>
      <c r="B774" s="79"/>
      <c r="C774" s="79"/>
      <c r="D774" s="79"/>
      <c r="E774" s="79"/>
      <c r="F774" s="79"/>
      <c r="G774" s="79"/>
      <c r="H774" s="80"/>
      <c r="I774" s="81"/>
      <c r="J774" s="82"/>
      <c r="K774" s="82"/>
      <c r="L774" s="82"/>
      <c r="M774" s="56"/>
      <c r="N774" s="56"/>
      <c r="O774" s="56"/>
      <c r="P774" s="56"/>
      <c r="Q774" s="56"/>
      <c r="R774" s="56"/>
    </row>
    <row r="775" spans="1:18" ht="13">
      <c r="A775" s="26">
        <f t="shared" si="22"/>
        <v>775</v>
      </c>
      <c r="B775" s="79" t="s">
        <v>1111</v>
      </c>
      <c r="C775" s="79"/>
      <c r="D775" s="79"/>
      <c r="E775" s="79"/>
      <c r="F775" s="79"/>
      <c r="G775" s="79"/>
      <c r="H775" s="80"/>
      <c r="I775" s="81"/>
      <c r="J775" s="82"/>
      <c r="K775" s="82"/>
      <c r="L775" s="82"/>
      <c r="M775" s="56"/>
      <c r="N775" s="56"/>
      <c r="O775" s="56"/>
      <c r="P775" s="56"/>
      <c r="Q775" s="56"/>
      <c r="R775" s="56"/>
    </row>
    <row r="776" spans="1:18">
      <c r="A776" s="26">
        <f t="shared" si="22"/>
        <v>776</v>
      </c>
      <c r="B776" s="83" t="s">
        <v>1368</v>
      </c>
      <c r="C776" s="83"/>
      <c r="D776" s="83" t="s">
        <v>1005</v>
      </c>
      <c r="E776" s="83" t="s">
        <v>537</v>
      </c>
      <c r="F776" s="83" t="s">
        <v>615</v>
      </c>
      <c r="G776" s="83" t="s">
        <v>503</v>
      </c>
      <c r="H776" s="84">
        <v>1977</v>
      </c>
      <c r="I776" s="77">
        <v>420</v>
      </c>
      <c r="J776" s="57">
        <v>420</v>
      </c>
      <c r="K776" s="57">
        <v>420</v>
      </c>
      <c r="L776" s="57">
        <v>420</v>
      </c>
      <c r="M776" s="58">
        <v>420</v>
      </c>
      <c r="N776" s="58">
        <v>420</v>
      </c>
      <c r="O776" s="58">
        <v>420</v>
      </c>
      <c r="P776" s="58">
        <v>420</v>
      </c>
      <c r="Q776" s="58">
        <v>420</v>
      </c>
      <c r="R776" s="58">
        <v>420</v>
      </c>
    </row>
    <row r="777" spans="1:18">
      <c r="A777" s="26">
        <f t="shared" si="22"/>
        <v>777</v>
      </c>
      <c r="B777" s="83" t="s">
        <v>1369</v>
      </c>
      <c r="C777" s="83"/>
      <c r="D777" s="83" t="s">
        <v>1006</v>
      </c>
      <c r="E777" s="83" t="s">
        <v>537</v>
      </c>
      <c r="F777" s="83" t="s">
        <v>615</v>
      </c>
      <c r="G777" s="83" t="s">
        <v>503</v>
      </c>
      <c r="H777" s="84">
        <v>1978</v>
      </c>
      <c r="I777" s="77">
        <v>420</v>
      </c>
      <c r="J777" s="57">
        <v>420</v>
      </c>
      <c r="K777" s="57">
        <v>420</v>
      </c>
      <c r="L777" s="57">
        <v>420</v>
      </c>
      <c r="M777" s="58">
        <v>420</v>
      </c>
      <c r="N777" s="58">
        <v>420</v>
      </c>
      <c r="O777" s="58">
        <v>420</v>
      </c>
      <c r="P777" s="58">
        <v>420</v>
      </c>
      <c r="Q777" s="58">
        <v>420</v>
      </c>
      <c r="R777" s="58">
        <v>420</v>
      </c>
    </row>
    <row r="778" spans="1:18">
      <c r="A778" s="26">
        <f t="shared" ref="A778:A780" si="28">A777+1</f>
        <v>778</v>
      </c>
      <c r="B778" s="83" t="s">
        <v>1370</v>
      </c>
      <c r="C778" s="83"/>
      <c r="D778" s="83" t="s">
        <v>260</v>
      </c>
      <c r="E778" s="83" t="s">
        <v>632</v>
      </c>
      <c r="F778" s="83" t="s">
        <v>600</v>
      </c>
      <c r="G778" s="83" t="s">
        <v>502</v>
      </c>
      <c r="H778" s="84">
        <v>1958</v>
      </c>
      <c r="I778" s="77">
        <v>112</v>
      </c>
      <c r="J778" s="57">
        <v>112</v>
      </c>
      <c r="K778" s="57">
        <v>112</v>
      </c>
      <c r="L778" s="57">
        <v>112</v>
      </c>
      <c r="M778" s="58">
        <v>112</v>
      </c>
      <c r="N778" s="58">
        <v>112</v>
      </c>
      <c r="O778" s="58">
        <v>112</v>
      </c>
      <c r="P778" s="58">
        <v>112</v>
      </c>
      <c r="Q778" s="58">
        <v>112</v>
      </c>
      <c r="R778" s="58">
        <v>112</v>
      </c>
    </row>
    <row r="779" spans="1:18">
      <c r="A779" s="26">
        <f t="shared" si="28"/>
        <v>779</v>
      </c>
      <c r="B779" s="83" t="s">
        <v>1371</v>
      </c>
      <c r="C779" s="83"/>
      <c r="D779" s="83" t="s">
        <v>261</v>
      </c>
      <c r="E779" s="83" t="s">
        <v>632</v>
      </c>
      <c r="F779" s="83" t="s">
        <v>600</v>
      </c>
      <c r="G779" s="83" t="s">
        <v>502</v>
      </c>
      <c r="H779" s="84">
        <v>1956</v>
      </c>
      <c r="I779" s="77">
        <v>168</v>
      </c>
      <c r="J779" s="57">
        <v>168</v>
      </c>
      <c r="K779" s="57">
        <v>168</v>
      </c>
      <c r="L779" s="57">
        <v>168</v>
      </c>
      <c r="M779" s="58">
        <v>168</v>
      </c>
      <c r="N779" s="58">
        <v>168</v>
      </c>
      <c r="O779" s="58">
        <v>168</v>
      </c>
      <c r="P779" s="58">
        <v>168</v>
      </c>
      <c r="Q779" s="58">
        <v>168</v>
      </c>
      <c r="R779" s="58">
        <v>168</v>
      </c>
    </row>
    <row r="780" spans="1:18" ht="13">
      <c r="A780" s="26">
        <f t="shared" si="28"/>
        <v>780</v>
      </c>
      <c r="B780" s="79" t="s">
        <v>541</v>
      </c>
      <c r="C780" s="79"/>
      <c r="D780" s="79"/>
      <c r="E780" s="79"/>
      <c r="F780" s="79"/>
      <c r="G780" s="79"/>
      <c r="H780" s="80"/>
      <c r="I780" s="81">
        <f t="shared" ref="I780:R780" si="29">SUM(I776:I779)</f>
        <v>1120</v>
      </c>
      <c r="J780" s="82">
        <f t="shared" si="29"/>
        <v>1120</v>
      </c>
      <c r="K780" s="82">
        <f t="shared" si="29"/>
        <v>1120</v>
      </c>
      <c r="L780" s="82">
        <f t="shared" si="29"/>
        <v>1120</v>
      </c>
      <c r="M780" s="56">
        <f t="shared" si="29"/>
        <v>1120</v>
      </c>
      <c r="N780" s="56">
        <f t="shared" si="29"/>
        <v>1120</v>
      </c>
      <c r="O780" s="56">
        <f t="shared" si="29"/>
        <v>1120</v>
      </c>
      <c r="P780" s="56">
        <f t="shared" si="29"/>
        <v>1120</v>
      </c>
      <c r="Q780" s="56">
        <f t="shared" si="29"/>
        <v>1120</v>
      </c>
      <c r="R780" s="56">
        <f t="shared" si="29"/>
        <v>1120</v>
      </c>
    </row>
  </sheetData>
  <autoFilter ref="A2:R780"/>
  <mergeCells count="1">
    <mergeCell ref="Q1:R1"/>
  </mergeCells>
  <pageMargins left="0.7" right="0.7" top="0.75" bottom="0.75" header="0.3" footer="0.3"/>
  <pageSetup scale="48" orientation="landscape" r:id="rId1"/>
  <headerFooter>
    <oddFooter>&amp;C&amp;16&amp;P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tabColor theme="4"/>
    <pageSetUpPr fitToPage="1"/>
  </sheetPr>
  <dimension ref="A1:O89"/>
  <sheetViews>
    <sheetView zoomScaleNormal="100" zoomScaleSheetLayoutView="100" workbookViewId="0"/>
  </sheetViews>
  <sheetFormatPr defaultRowHeight="12.5"/>
  <cols>
    <col min="1" max="1" width="2" bestFit="1" customWidth="1"/>
    <col min="2" max="3" width="12.81640625" customWidth="1"/>
    <col min="4" max="4" width="10.81640625" customWidth="1"/>
    <col min="5" max="8" width="11.1796875" customWidth="1"/>
    <col min="9" max="19" width="10.81640625" customWidth="1"/>
    <col min="20" max="21" width="4.7265625" customWidth="1"/>
    <col min="22" max="28" width="10.81640625" customWidth="1"/>
    <col min="29" max="30" width="4.7265625" customWidth="1"/>
    <col min="31" max="37" width="10.81640625" customWidth="1"/>
    <col min="38" max="38" width="4.7265625" customWidth="1"/>
  </cols>
  <sheetData>
    <row r="1" spans="1:15" ht="12.75" customHeight="1">
      <c r="A1" s="26"/>
      <c r="B1" s="256" t="s">
        <v>21</v>
      </c>
      <c r="C1" s="256"/>
      <c r="D1" s="256"/>
      <c r="E1" s="256"/>
      <c r="F1" s="256"/>
      <c r="G1" s="256"/>
      <c r="H1" s="256"/>
    </row>
    <row r="2" spans="1:15" ht="12.75" customHeight="1">
      <c r="B2" s="256"/>
      <c r="C2" s="256"/>
      <c r="D2" s="256"/>
      <c r="E2" s="256"/>
      <c r="F2" s="256"/>
      <c r="G2" s="256"/>
      <c r="H2" s="256"/>
    </row>
    <row r="3" spans="1:15" ht="12.75" customHeight="1">
      <c r="A3" s="7"/>
      <c r="B3" s="1"/>
      <c r="C3" s="1"/>
      <c r="D3" s="1"/>
      <c r="E3" s="1"/>
      <c r="F3" s="1"/>
      <c r="G3" s="1"/>
      <c r="H3" s="1"/>
    </row>
    <row r="4" spans="1:15" ht="120" customHeight="1">
      <c r="A4" s="7"/>
      <c r="B4" s="255" t="s">
        <v>1812</v>
      </c>
      <c r="C4" s="255"/>
      <c r="D4" s="255"/>
      <c r="E4" s="255"/>
      <c r="F4" s="255"/>
      <c r="G4" s="255"/>
      <c r="H4" s="255"/>
    </row>
    <row r="5" spans="1:15" ht="12.75" customHeight="1">
      <c r="A5" s="7"/>
      <c r="B5" s="11"/>
      <c r="C5" s="11"/>
    </row>
    <row r="6" spans="1:15" ht="12.75" customHeight="1">
      <c r="A6" s="7"/>
      <c r="B6" s="11"/>
      <c r="C6" s="11"/>
      <c r="D6" s="24"/>
      <c r="E6" s="24"/>
      <c r="F6" s="24"/>
      <c r="G6" s="24"/>
      <c r="H6" s="24"/>
    </row>
    <row r="7" spans="1:15" ht="15" customHeight="1">
      <c r="B7" s="257" t="s">
        <v>25</v>
      </c>
      <c r="C7" s="257"/>
      <c r="D7" s="257"/>
      <c r="E7" s="257"/>
      <c r="F7" s="257"/>
      <c r="G7" s="257"/>
      <c r="H7" s="257"/>
    </row>
    <row r="8" spans="1:15" ht="39.65" customHeight="1">
      <c r="B8" s="14" t="s">
        <v>1007</v>
      </c>
      <c r="C8" s="50" t="s">
        <v>1027</v>
      </c>
      <c r="D8" s="60">
        <f>SummerCapacities!I2</f>
        <v>2019</v>
      </c>
      <c r="E8" s="60">
        <f>SummerCapacities!J2</f>
        <v>2020</v>
      </c>
      <c r="F8" s="60">
        <f>SummerCapacities!K2</f>
        <v>2021</v>
      </c>
      <c r="G8" s="60">
        <f>SummerCapacities!L2</f>
        <v>2022</v>
      </c>
      <c r="H8" s="60">
        <f>SummerCapacities!M2</f>
        <v>2023</v>
      </c>
    </row>
    <row r="9" spans="1:15" ht="13">
      <c r="B9" s="14"/>
      <c r="C9" s="14"/>
      <c r="D9" s="46"/>
      <c r="E9" s="15"/>
      <c r="F9" s="15"/>
      <c r="G9" s="15"/>
      <c r="H9" s="15"/>
    </row>
    <row r="10" spans="1:15" ht="13">
      <c r="B10" s="18" t="s">
        <v>26</v>
      </c>
      <c r="C10" s="43">
        <v>1</v>
      </c>
      <c r="D10" s="61">
        <f>SUMIFS(SummerCapacities!I$4:I$770,SummerCapacities!$F$4:$F$770,$B10)*$C10</f>
        <v>201.69999999999996</v>
      </c>
      <c r="E10" s="61">
        <f>SUMIFS(SummerCapacities!J$4:J$770,SummerCapacities!$F$4:$F$770,$B10)*$C10</f>
        <v>201.69999999999996</v>
      </c>
      <c r="F10" s="61">
        <f>SUMIFS(SummerCapacities!K$4:K$770,SummerCapacities!$F$4:$F$770,$B10)*$C10</f>
        <v>201.69999999999996</v>
      </c>
      <c r="G10" s="61">
        <f>SUMIFS(SummerCapacities!L$4:L$770,SummerCapacities!$F$4:$F$770,$B10)*$C10</f>
        <v>201.69999999999996</v>
      </c>
      <c r="H10" s="61">
        <f>SUMIFS(SummerCapacities!M$4:M$770,SummerCapacities!$F$4:$F$770,$B10)*$C10</f>
        <v>201.69999999999996</v>
      </c>
    </row>
    <row r="11" spans="1:15" ht="12.75" customHeight="1">
      <c r="B11" s="18" t="s">
        <v>27</v>
      </c>
      <c r="C11" s="43">
        <v>1</v>
      </c>
      <c r="D11" s="61">
        <f>SUMIFS(SummerCapacities!I$4:I$770,SummerCapacities!$F$4:$F$770,$B11)*$C11</f>
        <v>14650</v>
      </c>
      <c r="E11" s="61">
        <f>SUMIFS(SummerCapacities!J$4:J$770,SummerCapacities!$F$4:$F$770,$B11)*$C11</f>
        <v>14650</v>
      </c>
      <c r="F11" s="61">
        <f>SUMIFS(SummerCapacities!K$4:K$770,SummerCapacities!$F$4:$F$770,$B11)*$C11</f>
        <v>14650</v>
      </c>
      <c r="G11" s="61">
        <f>SUMIFS(SummerCapacities!L$4:L$770,SummerCapacities!$F$4:$F$770,$B11)*$C11</f>
        <v>14650</v>
      </c>
      <c r="H11" s="61">
        <f>SUMIFS(SummerCapacities!M$4:M$770,SummerCapacities!$F$4:$F$770,$B11)*$C11</f>
        <v>14650</v>
      </c>
    </row>
    <row r="12" spans="1:15" ht="12.75" customHeight="1">
      <c r="B12" s="14" t="s">
        <v>37</v>
      </c>
      <c r="C12" s="43">
        <v>1</v>
      </c>
      <c r="D12" s="61">
        <f>SUMIFS(SummerCapacities!I$4:I$770,SummerCapacities!$F$4:$F$770,$B12)*$C12</f>
        <v>52637.899999999987</v>
      </c>
      <c r="E12" s="61">
        <f>SUMIFS(SummerCapacities!J$4:J$770,SummerCapacities!$F$4:$F$770,$B12)*$C12</f>
        <v>53764.299999999988</v>
      </c>
      <c r="F12" s="61">
        <f>SUMIFS(SummerCapacities!K$4:K$770,SummerCapacities!$F$4:$F$770,$B12)*$C12</f>
        <v>55181.19999999999</v>
      </c>
      <c r="G12" s="61">
        <f>SUMIFS(SummerCapacities!L$4:L$770,SummerCapacities!$F$4:$F$770,$B12)*$C12</f>
        <v>55895.19999999999</v>
      </c>
      <c r="H12" s="61">
        <f>SUMIFS(SummerCapacities!M$4:M$770,SummerCapacities!$F$4:$F$770,$B12)*$C12</f>
        <v>55895.19999999999</v>
      </c>
      <c r="I12" s="25"/>
      <c r="J12" s="25"/>
      <c r="K12" s="25"/>
      <c r="L12" s="25"/>
      <c r="M12" s="25"/>
      <c r="N12" s="25"/>
      <c r="O12" s="25"/>
    </row>
    <row r="13" spans="1:15" ht="12.75" customHeight="1">
      <c r="B13" s="18" t="s">
        <v>29</v>
      </c>
      <c r="C13" s="43">
        <v>1</v>
      </c>
      <c r="D13" s="61">
        <f>SUMIFS(SummerCapacities!I$4:I$770,SummerCapacities!$F$4:$F$770,$B13)*$C13</f>
        <v>4960</v>
      </c>
      <c r="E13" s="61">
        <f>SUMIFS(SummerCapacities!J$4:J$770,SummerCapacities!$F$4:$F$770,$B13)*$C13</f>
        <v>4960</v>
      </c>
      <c r="F13" s="61">
        <f>SUMIFS(SummerCapacities!K$4:K$770,SummerCapacities!$F$4:$F$770,$B13)*$C13</f>
        <v>4960</v>
      </c>
      <c r="G13" s="61">
        <f>SUMIFS(SummerCapacities!L$4:L$770,SummerCapacities!$F$4:$F$770,$B13)*$C13</f>
        <v>4960</v>
      </c>
      <c r="H13" s="61">
        <f>SUMIFS(SummerCapacities!M$4:M$770,SummerCapacities!$F$4:$F$770,$B13)*$C13</f>
        <v>4960</v>
      </c>
    </row>
    <row r="14" spans="1:15" ht="12.75" customHeight="1">
      <c r="B14" s="18" t="s">
        <v>30</v>
      </c>
      <c r="C14" s="43">
        <v>1</v>
      </c>
      <c r="D14" s="61">
        <f>SUMIFS(SummerCapacities!I$4:I$770,SummerCapacities!$F$4:$F$770,$B14)*$C14</f>
        <v>389</v>
      </c>
      <c r="E14" s="61">
        <f>SUMIFS(SummerCapacities!J$4:J$770,SummerCapacities!$F$4:$F$770,$B14)*$C14</f>
        <v>389</v>
      </c>
      <c r="F14" s="61">
        <f>SUMIFS(SummerCapacities!K$4:K$770,SummerCapacities!$F$4:$F$770,$B14)*$C14</f>
        <v>389</v>
      </c>
      <c r="G14" s="61">
        <f>SUMIFS(SummerCapacities!L$4:L$770,SummerCapacities!$F$4:$F$770,$B14)*$C14</f>
        <v>389</v>
      </c>
      <c r="H14" s="61">
        <f>SUMIFS(SummerCapacities!M$4:M$770,SummerCapacities!$F$4:$F$770,$B14)*$C14</f>
        <v>389</v>
      </c>
    </row>
    <row r="15" spans="1:15" ht="12.75" customHeight="1">
      <c r="B15" s="18" t="s">
        <v>23</v>
      </c>
      <c r="C15" s="43">
        <f>SummerCapacities!I398/SummerCapacities!I397</f>
        <v>0.84110970996216894</v>
      </c>
      <c r="D15" s="61">
        <f>SUMIFS(SummerCapacities!I$4:I$770,SummerCapacities!$F$4:$F$770,$B15)*$C15</f>
        <v>466.9</v>
      </c>
      <c r="E15" s="61">
        <f>SUMIFS(SummerCapacities!J$4:J$770,SummerCapacities!$F$4:$F$770,$B15)*$C15</f>
        <v>466.9</v>
      </c>
      <c r="F15" s="61">
        <f>SUMIFS(SummerCapacities!K$4:K$770,SummerCapacities!$F$4:$F$770,$B15)*$C15</f>
        <v>466.9</v>
      </c>
      <c r="G15" s="61">
        <f>SUMIFS(SummerCapacities!L$4:L$770,SummerCapacities!$F$4:$F$770,$B15)*$C15</f>
        <v>466.9</v>
      </c>
      <c r="H15" s="61">
        <f>SUMIFS(SummerCapacities!M$4:M$770,SummerCapacities!$F$4:$F$770,$B15)*$C15</f>
        <v>466.9</v>
      </c>
    </row>
    <row r="16" spans="1:15" ht="12.75" customHeight="1">
      <c r="B16" s="18" t="s">
        <v>31</v>
      </c>
      <c r="C16" s="43">
        <f>SummerCapacities!I610/100</f>
        <v>0.14000000000000001</v>
      </c>
      <c r="D16" s="61">
        <f>SUMIFS(SummerCapacities!I$4:I$770,SummerCapacities!$F$4:$F$770,$B16)*$C16</f>
        <v>3123.3300000000004</v>
      </c>
      <c r="E16" s="61">
        <f>SUMIFS(SummerCapacities!J$4:J$770,SummerCapacities!$F$4:$F$770,$B16)*$C16</f>
        <v>3727.8080000000004</v>
      </c>
      <c r="F16" s="61">
        <f>SUMIFS(SummerCapacities!K$4:K$770,SummerCapacities!$F$4:$F$770,$B16)*$C16</f>
        <v>3784.9280000000003</v>
      </c>
      <c r="G16" s="61">
        <f>SUMIFS(SummerCapacities!L$4:L$770,SummerCapacities!$F$4:$F$770,$B16)*$C16</f>
        <v>3784.9280000000003</v>
      </c>
      <c r="H16" s="61">
        <f>SUMIFS(SummerCapacities!M$4:M$770,SummerCapacities!$F$4:$F$770,$B16)*$C16</f>
        <v>3784.9280000000003</v>
      </c>
    </row>
    <row r="17" spans="1:8" ht="12.75" customHeight="1">
      <c r="B17" s="18" t="s">
        <v>998</v>
      </c>
      <c r="C17" s="43">
        <f>SummerCapacities!I633/100</f>
        <v>0.59</v>
      </c>
      <c r="D17" s="61">
        <f>SUMIFS(SummerCapacities!I$4:I$770,SummerCapacities!$F$4:$F$770,$B17)*$C17</f>
        <v>1901.2749999999999</v>
      </c>
      <c r="E17" s="61">
        <f>SUMIFS(SummerCapacities!J$4:J$770,SummerCapacities!$F$4:$F$770,$B17)*$C17</f>
        <v>2222.7660000000001</v>
      </c>
      <c r="F17" s="61">
        <f>SUMIFS(SummerCapacities!K$4:K$770,SummerCapacities!$F$4:$F$770,$B17)*$C17</f>
        <v>2311.2660000000001</v>
      </c>
      <c r="G17" s="61">
        <f>SUMIFS(SummerCapacities!L$4:L$770,SummerCapacities!$F$4:$F$770,$B17)*$C17</f>
        <v>2311.2660000000001</v>
      </c>
      <c r="H17" s="61">
        <f>SUMIFS(SummerCapacities!M$4:M$770,SummerCapacities!$F$4:$F$770,$B17)*$C17</f>
        <v>2311.2660000000001</v>
      </c>
    </row>
    <row r="18" spans="1:8" ht="12.75" customHeight="1">
      <c r="B18" s="18" t="s">
        <v>421</v>
      </c>
      <c r="C18" s="43">
        <f>SummerCapacities!I666/100</f>
        <v>0.75</v>
      </c>
      <c r="D18" s="61">
        <f>SUMIFS(SummerCapacities!I$4:I$770,SummerCapacities!$F$4:$F$770,$B18)*$C18</f>
        <v>1622.1000000000001</v>
      </c>
      <c r="E18" s="61">
        <f>SUMIFS(SummerCapacities!J$4:J$770,SummerCapacities!$F$4:$F$770,$B18)*$C18</f>
        <v>2369.8500000000004</v>
      </c>
      <c r="F18" s="61">
        <f>SUMIFS(SummerCapacities!K$4:K$770,SummerCapacities!$F$4:$F$770,$B18)*$C18</f>
        <v>2519.8500000000004</v>
      </c>
      <c r="G18" s="61">
        <f>SUMIFS(SummerCapacities!L$4:L$770,SummerCapacities!$F$4:$F$770,$B18)*$C18</f>
        <v>2519.8500000000004</v>
      </c>
      <c r="H18" s="61">
        <f>SUMIFS(SummerCapacities!M$4:M$770,SummerCapacities!$F$4:$F$770,$B18)*$C18</f>
        <v>2519.8500000000004</v>
      </c>
    </row>
    <row r="19" spans="1:8" ht="12.75" customHeight="1">
      <c r="B19" s="18" t="s">
        <v>479</v>
      </c>
      <c r="C19" s="43">
        <v>0</v>
      </c>
      <c r="D19" s="61">
        <f>SUMIFS(SummerCapacities!I$4:I$770,SummerCapacities!$F$4:$F$770,$B19)*$C19</f>
        <v>0</v>
      </c>
      <c r="E19" s="61">
        <f>SUMIFS(SummerCapacities!J$4:J$770,SummerCapacities!$F$4:$F$770,$B19)*$C19</f>
        <v>0</v>
      </c>
      <c r="F19" s="61">
        <f>SUMIFS(SummerCapacities!K$4:K$770,SummerCapacities!$F$4:$F$770,$B19)*$C19</f>
        <v>0</v>
      </c>
      <c r="G19" s="61">
        <f>SUMIFS(SummerCapacities!L$4:L$770,SummerCapacities!$F$4:$F$770,$B19)*$C19</f>
        <v>0</v>
      </c>
      <c r="H19" s="61">
        <f>SUMIFS(SummerCapacities!M$4:M$770,SummerCapacities!$F$4:$F$770,$B19)*$C19</f>
        <v>0</v>
      </c>
    </row>
    <row r="20" spans="1:8" ht="12.75" customHeight="1">
      <c r="B20" s="13" t="s">
        <v>32</v>
      </c>
      <c r="C20" s="13"/>
      <c r="D20" s="44">
        <f t="shared" ref="D20:H20" si="0">SUM(D10:D19)</f>
        <v>79952.204999999987</v>
      </c>
      <c r="E20" s="44">
        <f t="shared" si="0"/>
        <v>82752.323999999993</v>
      </c>
      <c r="F20" s="44">
        <f t="shared" si="0"/>
        <v>84464.843999999997</v>
      </c>
      <c r="G20" s="44">
        <f t="shared" si="0"/>
        <v>85178.843999999997</v>
      </c>
      <c r="H20" s="44">
        <f t="shared" si="0"/>
        <v>85178.843999999997</v>
      </c>
    </row>
    <row r="21" spans="1:8" ht="12.75" customHeight="1">
      <c r="B21" s="13"/>
      <c r="C21" s="13"/>
      <c r="D21" s="16"/>
      <c r="E21" s="16"/>
      <c r="F21" s="16"/>
      <c r="G21" s="16"/>
      <c r="H21" s="16"/>
    </row>
    <row r="22" spans="1:8" ht="12.75" customHeight="1">
      <c r="A22" s="27"/>
      <c r="B22" s="13"/>
      <c r="C22" s="13"/>
      <c r="D22" s="16"/>
      <c r="E22" s="16"/>
      <c r="F22" s="16"/>
      <c r="G22" s="16"/>
      <c r="H22" s="16"/>
    </row>
    <row r="23" spans="1:8" ht="12.75" customHeight="1">
      <c r="B23" s="257" t="s">
        <v>33</v>
      </c>
      <c r="C23" s="257"/>
      <c r="D23" s="257"/>
      <c r="E23" s="257"/>
      <c r="F23" s="257"/>
      <c r="G23" s="257"/>
      <c r="H23" s="257"/>
    </row>
    <row r="24" spans="1:8" ht="12.75" customHeight="1">
      <c r="B24" s="14" t="s">
        <v>1007</v>
      </c>
      <c r="C24" s="14"/>
      <c r="D24" s="15">
        <f t="shared" ref="D24:H24" si="1">+D8</f>
        <v>2019</v>
      </c>
      <c r="E24" s="15">
        <f t="shared" si="1"/>
        <v>2020</v>
      </c>
      <c r="F24" s="15">
        <f t="shared" si="1"/>
        <v>2021</v>
      </c>
      <c r="G24" s="15">
        <f t="shared" si="1"/>
        <v>2022</v>
      </c>
      <c r="H24" s="15">
        <f t="shared" si="1"/>
        <v>2023</v>
      </c>
    </row>
    <row r="25" spans="1:8" ht="12.75" customHeight="1">
      <c r="B25" s="14"/>
      <c r="C25" s="14"/>
      <c r="D25" s="16"/>
      <c r="E25" s="16"/>
      <c r="F25" s="16"/>
      <c r="G25" s="16"/>
      <c r="H25" s="16"/>
    </row>
    <row r="26" spans="1:8" ht="12.75" customHeight="1">
      <c r="B26" s="18" t="s">
        <v>26</v>
      </c>
      <c r="C26" s="18"/>
      <c r="D26" s="17">
        <f t="shared" ref="D26:H26" si="2">D10/D$20</f>
        <v>2.5227571897485502E-3</v>
      </c>
      <c r="E26" s="17">
        <f t="shared" si="2"/>
        <v>2.43739378243927E-3</v>
      </c>
      <c r="F26" s="17">
        <f t="shared" si="2"/>
        <v>2.3879757594769246E-3</v>
      </c>
      <c r="G26" s="17">
        <f t="shared" si="2"/>
        <v>2.367958879554646E-3</v>
      </c>
      <c r="H26" s="17">
        <f t="shared" si="2"/>
        <v>2.367958879554646E-3</v>
      </c>
    </row>
    <row r="27" spans="1:8" ht="12.75" customHeight="1">
      <c r="B27" s="18" t="s">
        <v>27</v>
      </c>
      <c r="C27" s="18"/>
      <c r="D27" s="17">
        <f t="shared" ref="D27:H27" si="3">D11/D$20</f>
        <v>0.18323447114435434</v>
      </c>
      <c r="E27" s="17">
        <f t="shared" si="3"/>
        <v>0.17703430298827622</v>
      </c>
      <c r="F27" s="17">
        <f t="shared" si="3"/>
        <v>0.1734449423715268</v>
      </c>
      <c r="G27" s="17">
        <f t="shared" si="3"/>
        <v>0.17199106388436078</v>
      </c>
      <c r="H27" s="17">
        <f t="shared" si="3"/>
        <v>0.17199106388436078</v>
      </c>
    </row>
    <row r="28" spans="1:8" ht="13">
      <c r="B28" s="14" t="s">
        <v>28</v>
      </c>
      <c r="C28" s="14"/>
      <c r="D28" s="17">
        <f t="shared" ref="D28:H28" si="4">D12/D$20</f>
        <v>0.65836708318425985</v>
      </c>
      <c r="E28" s="17">
        <f t="shared" si="4"/>
        <v>0.64970139086365708</v>
      </c>
      <c r="F28" s="17">
        <f t="shared" si="4"/>
        <v>0.65330375795165141</v>
      </c>
      <c r="G28" s="17">
        <f t="shared" si="4"/>
        <v>0.65620989174260214</v>
      </c>
      <c r="H28" s="17">
        <f t="shared" si="4"/>
        <v>0.65620989174260214</v>
      </c>
    </row>
    <row r="29" spans="1:8" ht="13">
      <c r="B29" s="18" t="s">
        <v>29</v>
      </c>
      <c r="C29" s="18"/>
      <c r="D29" s="17">
        <f t="shared" ref="D29:H29" si="5">D13/D$20</f>
        <v>6.2037063267986178E-2</v>
      </c>
      <c r="E29" s="17">
        <f t="shared" si="5"/>
        <v>5.9937893707976107E-2</v>
      </c>
      <c r="F29" s="17">
        <f t="shared" si="5"/>
        <v>5.8722656256844565E-2</v>
      </c>
      <c r="G29" s="17">
        <f t="shared" si="5"/>
        <v>5.8230421629107812E-2</v>
      </c>
      <c r="H29" s="17">
        <f t="shared" si="5"/>
        <v>5.8230421629107812E-2</v>
      </c>
    </row>
    <row r="30" spans="1:8" ht="13">
      <c r="B30" s="18" t="s">
        <v>30</v>
      </c>
      <c r="C30" s="18"/>
      <c r="D30" s="17">
        <f t="shared" ref="D30:H30" si="6">D14/D$20</f>
        <v>4.8654067764610127E-3</v>
      </c>
      <c r="E30" s="17">
        <f t="shared" si="6"/>
        <v>4.7007743250811907E-3</v>
      </c>
      <c r="F30" s="17">
        <f t="shared" si="6"/>
        <v>4.6054663878855916E-3</v>
      </c>
      <c r="G30" s="17">
        <f t="shared" si="6"/>
        <v>4.5668616963151091E-3</v>
      </c>
      <c r="H30" s="17">
        <f t="shared" si="6"/>
        <v>4.5668616963151091E-3</v>
      </c>
    </row>
    <row r="31" spans="1:8" ht="13">
      <c r="B31" s="18" t="s">
        <v>23</v>
      </c>
      <c r="C31" s="18"/>
      <c r="D31" s="17">
        <f t="shared" ref="D31:H31" si="7">D15/D$20</f>
        <v>5.8397388789965211E-3</v>
      </c>
      <c r="E31" s="17">
        <f t="shared" si="7"/>
        <v>5.642137615373799E-3</v>
      </c>
      <c r="F31" s="17">
        <f t="shared" si="7"/>
        <v>5.5277435899840173E-3</v>
      </c>
      <c r="G31" s="17">
        <f t="shared" si="7"/>
        <v>5.4814080360142004E-3</v>
      </c>
      <c r="H31" s="17">
        <f t="shared" si="7"/>
        <v>5.4814080360142004E-3</v>
      </c>
    </row>
    <row r="32" spans="1:8" ht="13">
      <c r="B32" s="18" t="s">
        <v>31</v>
      </c>
      <c r="C32" s="18"/>
      <c r="D32" s="17">
        <f t="shared" ref="D32:H33" si="8">D16/D$20</f>
        <v>3.9064963874354694E-2</v>
      </c>
      <c r="E32" s="17">
        <f t="shared" si="8"/>
        <v>4.5047774126561094E-2</v>
      </c>
      <c r="F32" s="17">
        <f t="shared" si="8"/>
        <v>4.4810690705827862E-2</v>
      </c>
      <c r="G32" s="17">
        <f t="shared" si="8"/>
        <v>4.443507122496286E-2</v>
      </c>
      <c r="H32" s="17">
        <f t="shared" si="8"/>
        <v>4.443507122496286E-2</v>
      </c>
    </row>
    <row r="33" spans="2:8" ht="13">
      <c r="B33" s="18" t="s">
        <v>998</v>
      </c>
      <c r="C33" s="18"/>
      <c r="D33" s="17">
        <f t="shared" si="8"/>
        <v>2.3780144650169439E-2</v>
      </c>
      <c r="E33" s="17">
        <f t="shared" si="8"/>
        <v>2.6860466178569201E-2</v>
      </c>
      <c r="F33" s="17">
        <f t="shared" si="8"/>
        <v>2.7363644926639539E-2</v>
      </c>
      <c r="G33" s="17">
        <f t="shared" si="8"/>
        <v>2.7134272918754334E-2</v>
      </c>
      <c r="H33" s="17">
        <f t="shared" si="8"/>
        <v>2.7134272918754334E-2</v>
      </c>
    </row>
    <row r="34" spans="2:8" ht="13">
      <c r="B34" s="14" t="s">
        <v>421</v>
      </c>
      <c r="C34" s="14"/>
      <c r="D34" s="17">
        <f t="shared" ref="D34:H34" si="9">D18/D$20</f>
        <v>2.0288371033669431E-2</v>
      </c>
      <c r="E34" s="17">
        <f t="shared" si="9"/>
        <v>2.863786641206597E-2</v>
      </c>
      <c r="F34" s="17">
        <f t="shared" si="9"/>
        <v>2.9833122050163266E-2</v>
      </c>
      <c r="G34" s="17">
        <f t="shared" si="9"/>
        <v>2.9583049988328093E-2</v>
      </c>
      <c r="H34" s="17">
        <f t="shared" si="9"/>
        <v>2.9583049988328093E-2</v>
      </c>
    </row>
    <row r="35" spans="2:8" ht="13">
      <c r="B35" s="14" t="s">
        <v>479</v>
      </c>
      <c r="C35" s="14"/>
      <c r="D35" s="17">
        <f t="shared" ref="D35:H36" si="10">D19/D$20</f>
        <v>0</v>
      </c>
      <c r="E35" s="17">
        <f t="shared" si="10"/>
        <v>0</v>
      </c>
      <c r="F35" s="17">
        <f t="shared" si="10"/>
        <v>0</v>
      </c>
      <c r="G35" s="17">
        <f t="shared" si="10"/>
        <v>0</v>
      </c>
      <c r="H35" s="17">
        <f t="shared" si="10"/>
        <v>0</v>
      </c>
    </row>
    <row r="36" spans="2:8" ht="12.75" customHeight="1">
      <c r="B36" s="13" t="s">
        <v>32</v>
      </c>
      <c r="C36" s="13"/>
      <c r="D36" s="45">
        <f t="shared" si="10"/>
        <v>1</v>
      </c>
      <c r="E36" s="45">
        <f t="shared" si="10"/>
        <v>1</v>
      </c>
      <c r="F36" s="45">
        <f t="shared" si="10"/>
        <v>1</v>
      </c>
      <c r="G36" s="45">
        <f t="shared" si="10"/>
        <v>1</v>
      </c>
      <c r="H36" s="45">
        <f t="shared" si="10"/>
        <v>1</v>
      </c>
    </row>
    <row r="37" spans="2:8" ht="12.75" customHeight="1">
      <c r="D37" s="38"/>
      <c r="E37" s="38"/>
      <c r="F37" s="38"/>
      <c r="G37" s="38"/>
      <c r="H37" s="38"/>
    </row>
    <row r="38" spans="2:8" ht="12.75" customHeight="1">
      <c r="D38" s="39"/>
      <c r="E38" s="39"/>
      <c r="F38" s="39"/>
      <c r="G38" s="39"/>
      <c r="H38" s="39"/>
    </row>
    <row r="39" spans="2:8" ht="12.75" customHeight="1"/>
    <row r="40" spans="2:8" ht="12.75" customHeight="1">
      <c r="B40" s="26"/>
      <c r="C40" s="26"/>
      <c r="D40" s="10"/>
    </row>
    <row r="41" spans="2:8" ht="12.75" customHeight="1">
      <c r="B41" s="26"/>
      <c r="C41" s="26"/>
      <c r="D41" s="10"/>
    </row>
    <row r="42" spans="2:8" ht="12.75" customHeight="1">
      <c r="B42" s="26"/>
      <c r="C42" s="26"/>
      <c r="D42" s="10"/>
    </row>
    <row r="43" spans="2:8" ht="12.75" customHeight="1">
      <c r="B43" s="26"/>
      <c r="C43" s="26"/>
      <c r="D43" s="10"/>
    </row>
    <row r="44" spans="2:8" ht="12.75" customHeight="1">
      <c r="B44" s="26"/>
      <c r="C44" s="26"/>
      <c r="D44" s="10"/>
    </row>
    <row r="45" spans="2:8" ht="12.75" customHeight="1">
      <c r="B45" s="18"/>
      <c r="C45" s="18"/>
      <c r="D45" s="10"/>
    </row>
    <row r="46" spans="2:8" ht="12.75" customHeight="1">
      <c r="B46" s="18"/>
      <c r="C46" s="18"/>
      <c r="D46" s="10"/>
    </row>
    <row r="47" spans="2:8" ht="12.75" customHeight="1">
      <c r="B47" s="18"/>
      <c r="C47" s="18"/>
      <c r="D47" s="10"/>
    </row>
    <row r="48" spans="2:8" ht="12.75" customHeight="1">
      <c r="B48" s="18"/>
      <c r="C48" s="18"/>
      <c r="D48" s="10"/>
    </row>
    <row r="49" spans="2:4" ht="12.75" customHeight="1">
      <c r="B49" s="18"/>
      <c r="C49" s="18"/>
      <c r="D49" s="10"/>
    </row>
    <row r="50" spans="2:4" ht="12.75" customHeight="1">
      <c r="B50" s="26"/>
      <c r="C50" s="26"/>
      <c r="D50" s="10"/>
    </row>
    <row r="51" spans="2:4" ht="12.75" customHeight="1">
      <c r="B51" s="26"/>
      <c r="C51" s="26"/>
      <c r="D51" s="10"/>
    </row>
    <row r="52" spans="2:4" ht="12.75" customHeight="1">
      <c r="B52" s="26"/>
      <c r="C52" s="26"/>
      <c r="D52" s="10"/>
    </row>
    <row r="53" spans="2:4" ht="12.75" customHeight="1">
      <c r="B53" s="26"/>
      <c r="C53" s="26"/>
      <c r="D53" s="10"/>
    </row>
    <row r="54" spans="2:4" ht="12.75" customHeight="1">
      <c r="B54" s="26"/>
      <c r="C54" s="26"/>
      <c r="D54" s="10"/>
    </row>
    <row r="55" spans="2:4" ht="12.75" customHeight="1">
      <c r="B55" s="18"/>
      <c r="C55" s="18"/>
      <c r="D55" s="10"/>
    </row>
    <row r="56" spans="2:4" ht="12.75" customHeight="1">
      <c r="B56" s="18"/>
      <c r="C56" s="18"/>
      <c r="D56" s="10"/>
    </row>
    <row r="57" spans="2:4" ht="12.75" customHeight="1">
      <c r="B57" s="18"/>
      <c r="C57" s="18"/>
      <c r="D57" s="10"/>
    </row>
    <row r="58" spans="2:4" ht="12.75" customHeight="1">
      <c r="B58" s="18"/>
      <c r="C58" s="18"/>
      <c r="D58" s="10"/>
    </row>
    <row r="59" spans="2:4" ht="12.75" customHeight="1">
      <c r="D59" s="10"/>
    </row>
    <row r="60" spans="2:4" ht="12.75" customHeight="1"/>
    <row r="61" spans="2:4" ht="12.75" customHeight="1"/>
    <row r="62" spans="2:4" ht="12.75" customHeight="1"/>
    <row r="63" spans="2:4" ht="12.75" customHeight="1"/>
    <row r="64" spans="2:4" ht="12.75" customHeight="1"/>
    <row r="84" spans="2:3" ht="13">
      <c r="B84" s="14"/>
      <c r="C84" s="14"/>
    </row>
    <row r="85" spans="2:3" ht="13">
      <c r="B85" s="14"/>
      <c r="C85" s="14"/>
    </row>
    <row r="86" spans="2:3" ht="13">
      <c r="B86" s="14"/>
      <c r="C86" s="14"/>
    </row>
    <row r="87" spans="2:3" ht="13">
      <c r="B87" s="14"/>
      <c r="C87" s="14"/>
    </row>
    <row r="88" spans="2:3" ht="13">
      <c r="B88" s="13"/>
      <c r="C88" s="13"/>
    </row>
    <row r="89" spans="2:3" ht="13">
      <c r="B89" s="14"/>
      <c r="C89" s="14"/>
    </row>
  </sheetData>
  <mergeCells count="4">
    <mergeCell ref="B4:H4"/>
    <mergeCell ref="B1:H2"/>
    <mergeCell ref="B7:H7"/>
    <mergeCell ref="B23:H23"/>
  </mergeCells>
  <phoneticPr fontId="21" type="noConversion"/>
  <printOptions horizontalCentered="1"/>
  <pageMargins left="0.75" right="0.75" top="1" bottom="1" header="0.5" footer="0.5"/>
  <pageSetup scale="77" firstPageNumber="31" orientation="landscape" horizontalDpi="300" verticalDpi="300" r:id="rId1"/>
  <headerFooter alignWithMargins="0">
    <oddFooter>&amp;C&amp;P</oddFooter>
  </headerFooter>
  <colBreaks count="2" manualBreakCount="2">
    <brk id="20" max="30" man="1"/>
    <brk id="29" max="3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TitlePage</vt:lpstr>
      <vt:lpstr>Contents</vt:lpstr>
      <vt:lpstr>Disclaimer</vt:lpstr>
      <vt:lpstr>Changes</vt:lpstr>
      <vt:lpstr>Definitions</vt:lpstr>
      <vt:lpstr>Executive_Summary</vt:lpstr>
      <vt:lpstr>SummerSummary</vt:lpstr>
      <vt:lpstr>SummerCapacities</vt:lpstr>
      <vt:lpstr>SummerFuelTypes</vt:lpstr>
      <vt:lpstr>WinterSummary</vt:lpstr>
      <vt:lpstr>WinterCapacities</vt:lpstr>
      <vt:lpstr>WinterFuelTypes</vt:lpstr>
      <vt:lpstr>Supplemental</vt:lpstr>
      <vt:lpstr>Changes!Print_Area</vt:lpstr>
      <vt:lpstr>Contents!Print_Area</vt:lpstr>
      <vt:lpstr>Definitions!Print_Area</vt:lpstr>
      <vt:lpstr>Executive_Summary!Print_Area</vt:lpstr>
      <vt:lpstr>SummerCapacities!Print_Area</vt:lpstr>
      <vt:lpstr>SummerFuelTypes!Print_Area</vt:lpstr>
      <vt:lpstr>SummerSummary!Print_Area</vt:lpstr>
      <vt:lpstr>Supplemental!Print_Area</vt:lpstr>
      <vt:lpstr>TitlePage!Print_Area</vt:lpstr>
      <vt:lpstr>WinterFuelTypes!Print_Area</vt:lpstr>
      <vt:lpstr>WinterSummary!Print_Area</vt:lpstr>
      <vt:lpstr>SummerCapacities!Print_Titles</vt:lpstr>
      <vt:lpstr>WinterCapacities!Print_Titles</vt:lpstr>
    </vt:vector>
  </TitlesOfParts>
  <Manager>Pete.Warnken@ercot.com</Manager>
  <Company>ERCOT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Andrew Mowry</cp:lastModifiedBy>
  <cp:lastPrinted>2018-04-18T21:16:40Z</cp:lastPrinted>
  <dcterms:created xsi:type="dcterms:W3CDTF">2008-05-08T20:14:27Z</dcterms:created>
  <dcterms:modified xsi:type="dcterms:W3CDTF">2019-09-23T19:03:23Z</dcterms:modified>
</cp:coreProperties>
</file>