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\Documents\GitHub\wa-pursuit-pdr-data\Assoc. of WA Cities Signatories\Port Angeles - TBD\Data\"/>
    </mc:Choice>
  </mc:AlternateContent>
  <xr:revisionPtr revIDLastSave="0" documentId="13_ncr:1_{3FCA747E-D023-4DC2-A928-C434C9799C55}" xr6:coauthVersionLast="47" xr6:coauthVersionMax="47" xr10:uidLastSave="{00000000-0000-0000-0000-000000000000}"/>
  <bookViews>
    <workbookView xWindow="-120" yWindow="-120" windowWidth="29040" windowHeight="15720" firstSheet="1" activeTab="1" xr2:uid="{ED5ACDE5-5831-40ED-94D4-A63F88390E44}"/>
  </bookViews>
  <sheets>
    <sheet name="Sheet1 Params" sheetId="2" state="hidden" r:id="rId1"/>
    <sheet name="incidents" sheetId="1" r:id="rId2"/>
    <sheet name="pivot tables" sheetId="3" r:id="rId3"/>
  </sheets>
  <definedNames>
    <definedName name="_xlnm._FilterDatabase" localSheetId="1" hidden="1">incidents!$A$1:$K$46</definedName>
    <definedName name="_xlnm.Print_Titles" localSheetId="1">incidents!$1:$1</definedName>
  </definedNames>
  <calcPr calcId="191029"/>
  <pivotCaches>
    <pivotCache cacheId="8" r:id="rId4"/>
    <pivotCache cacheId="28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2" i="1"/>
  <c r="M104" i="1"/>
  <c r="N104" i="1"/>
  <c r="O104" i="1"/>
  <c r="P104" i="1"/>
  <c r="L10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martina.morris martina.morris</author>
  </authors>
  <commentList>
    <comment ref="P14" authorId="0" shapeId="0" xr:uid="{AA60E276-5542-4B06-94BF-CBBB399F74D1}">
      <text>
        <r>
          <rPr>
            <b/>
            <sz val="9"/>
            <color indexed="81"/>
            <rFont val="Tahoma"/>
            <charset val="1"/>
          </rPr>
          <t>martina.morris martina.morris:</t>
        </r>
        <r>
          <rPr>
            <sz val="9"/>
            <color indexed="81"/>
            <rFont val="Tahoma"/>
            <charset val="1"/>
          </rPr>
          <t xml:space="preserve">
Date is 8/13 not 9/13</t>
        </r>
      </text>
    </comment>
    <comment ref="K20" authorId="0" shapeId="0" xr:uid="{90F76F9B-6F85-4D58-8477-C5279501BCF6}">
      <text>
        <r>
          <rPr>
            <b/>
            <sz val="9"/>
            <color indexed="81"/>
            <rFont val="Tahoma"/>
            <charset val="1"/>
          </rPr>
          <t>martina.morris martina.morris:</t>
        </r>
        <r>
          <rPr>
            <sz val="9"/>
            <color indexed="81"/>
            <rFont val="Tahoma"/>
            <charset val="1"/>
          </rPr>
          <t xml:space="preserve">
This is the CCSO number, PAPD is 15189</t>
        </r>
      </text>
    </comment>
    <comment ref="O21" authorId="0" shapeId="0" xr:uid="{ED2C1D9B-0311-4EF5-B52F-49E46FEA6DE2}">
      <text>
        <r>
          <rPr>
            <b/>
            <sz val="9"/>
            <color indexed="81"/>
            <rFont val="Tahoma"/>
            <charset val="1"/>
          </rPr>
          <t>martina.morris martina.morris:</t>
        </r>
        <r>
          <rPr>
            <sz val="9"/>
            <color indexed="81"/>
            <rFont val="Tahoma"/>
            <charset val="1"/>
          </rPr>
          <t xml:space="preserve">
FB post mistyped as 2022-164481</t>
        </r>
      </text>
    </comment>
  </commentList>
</comments>
</file>

<file path=xl/sharedStrings.xml><?xml version="1.0" encoding="utf-8"?>
<sst xmlns="http://schemas.openxmlformats.org/spreadsheetml/2006/main" count="711" uniqueCount="328">
  <si>
    <t>Call Number</t>
  </si>
  <si>
    <t>Police Call Type</t>
  </si>
  <si>
    <t>Fire Call Type</t>
  </si>
  <si>
    <t>Location</t>
  </si>
  <si>
    <t>Primary Unit</t>
  </si>
  <si>
    <t>Primary Incident</t>
  </si>
  <si>
    <t/>
  </si>
  <si>
    <t>Warrant Arrest</t>
  </si>
  <si>
    <t>BLS</t>
  </si>
  <si>
    <t>152 CHARLES ROBERTS RD, Sequim</t>
  </si>
  <si>
    <t>C436</t>
  </si>
  <si>
    <t>2023-00023120</t>
  </si>
  <si>
    <t>E 1ST ST / S GOLF COURSE RD, Port Angeles</t>
  </si>
  <si>
    <t>PA471</t>
  </si>
  <si>
    <t>2023-00015109</t>
  </si>
  <si>
    <t>Supervisor Request</t>
  </si>
  <si>
    <t>321 E 5TH ST, Port Angeles</t>
  </si>
  <si>
    <t>PA445</t>
  </si>
  <si>
    <t>2023-00010440</t>
  </si>
  <si>
    <t>Elude</t>
  </si>
  <si>
    <t>S DELGUZZI DR / E LINDBERG RD, Port Angeles</t>
  </si>
  <si>
    <t>2023-00010439</t>
  </si>
  <si>
    <t>2930 E VINUP ST, Port Angeles</t>
  </si>
  <si>
    <t>C129</t>
  </si>
  <si>
    <t>2023-00008150</t>
  </si>
  <si>
    <t>Weapons Discharge</t>
  </si>
  <si>
    <t>TC</t>
  </si>
  <si>
    <t>3010 E HWY 101, Port Angeles</t>
  </si>
  <si>
    <t>C128</t>
  </si>
  <si>
    <t>2022-00021268</t>
  </si>
  <si>
    <t>Citizen Assist</t>
  </si>
  <si>
    <t>1215 W HWY 101 89, Port Angeles</t>
  </si>
  <si>
    <t>PA228</t>
  </si>
  <si>
    <t>2022-00018678</t>
  </si>
  <si>
    <t>DUI</t>
  </si>
  <si>
    <t>Fire - Vehicle</t>
  </si>
  <si>
    <t>W LAURIDSEN BLVD / S LAUREL ST, Port Angeles</t>
  </si>
  <si>
    <t>PA490</t>
  </si>
  <si>
    <t>2022-00018591</t>
  </si>
  <si>
    <t>Warrant Attempt</t>
  </si>
  <si>
    <t>S EUNICE ST / E LAURIDSEN BLVD, Port Angeles</t>
  </si>
  <si>
    <t>PA292</t>
  </si>
  <si>
    <t>2022-00017025</t>
  </si>
  <si>
    <t>Welfare Check</t>
  </si>
  <si>
    <t>604 S PINE ST, Port Angeles</t>
  </si>
  <si>
    <t>PA488</t>
  </si>
  <si>
    <t>2022-00016537</t>
  </si>
  <si>
    <t>Trespass</t>
  </si>
  <si>
    <t>2822 W HWY 101, Port Angeles</t>
  </si>
  <si>
    <t>2022-00015809</t>
  </si>
  <si>
    <t>S OAK ST / W 2ND ST, Port Angeles</t>
  </si>
  <si>
    <t>PA224</t>
  </si>
  <si>
    <t>2022-00014057</t>
  </si>
  <si>
    <t>Follow Up</t>
  </si>
  <si>
    <t>229 W 9TH ST, Port Angeles</t>
  </si>
  <si>
    <t>2022-00011841</t>
  </si>
  <si>
    <t>N PEABODY ST / E 1ST ST, Port Angeles</t>
  </si>
  <si>
    <t>PA486</t>
  </si>
  <si>
    <t>2022-00011551</t>
  </si>
  <si>
    <t>1502 S CHERRY ST, Port Angeles</t>
  </si>
  <si>
    <t>2022-00010051</t>
  </si>
  <si>
    <t>Suspicious Activity</t>
  </si>
  <si>
    <t>110 N ALDER ST, Port Angeles</t>
  </si>
  <si>
    <t>PA487</t>
  </si>
  <si>
    <t>2022-00009786</t>
  </si>
  <si>
    <t>Disturbance</t>
  </si>
  <si>
    <t>110 E 3RD ST, Port Angeles</t>
  </si>
  <si>
    <t>2022-00007956</t>
  </si>
  <si>
    <t>Traffic Stop</t>
  </si>
  <si>
    <t>1006 E FRONT ST, Port Angeles</t>
  </si>
  <si>
    <t>PA294</t>
  </si>
  <si>
    <t>2022-00005849</t>
  </si>
  <si>
    <t>Violation Of Court Order</t>
  </si>
  <si>
    <t>161 UPHILL DR, Port Angeles</t>
  </si>
  <si>
    <t>C123</t>
  </si>
  <si>
    <t>2022-00004549</t>
  </si>
  <si>
    <t>Info Misc</t>
  </si>
  <si>
    <t>S WASHINGTON ST / E 10TH ST, Port Angeles</t>
  </si>
  <si>
    <t>PA289</t>
  </si>
  <si>
    <t>2022-00004159</t>
  </si>
  <si>
    <t>111 E 8TH ST, Port Angeles</t>
  </si>
  <si>
    <t>2022-00002921</t>
  </si>
  <si>
    <t>134 E 7TH ST, Port Angeles</t>
  </si>
  <si>
    <t>C119</t>
  </si>
  <si>
    <t>2021-00011092</t>
  </si>
  <si>
    <t>43 ROLL INN PARK DR #29, Port Angeles</t>
  </si>
  <si>
    <t>2021-00011091</t>
  </si>
  <si>
    <t>1912 W 18TH ST, Port Angeles</t>
  </si>
  <si>
    <t>XXP470</t>
  </si>
  <si>
    <t>2021-00003990</t>
  </si>
  <si>
    <t>O'BRIEN RD / AMARILLO RD, Port Angeles</t>
  </si>
  <si>
    <t>2020-00024534</t>
  </si>
  <si>
    <t>300 LOWER ELWHA RD, Port Angeles</t>
  </si>
  <si>
    <t>C138</t>
  </si>
  <si>
    <t>2020-00021419</t>
  </si>
  <si>
    <t>1333 E 1ST ST, Port Angeles</t>
  </si>
  <si>
    <t>XXP291</t>
  </si>
  <si>
    <t>2020-00016428</t>
  </si>
  <si>
    <t>2303 S EUNICE ST, Port Angeles</t>
  </si>
  <si>
    <t>XXP482</t>
  </si>
  <si>
    <t>2020-00015718</t>
  </si>
  <si>
    <t>413 E 6TH ST, Port Angeles</t>
  </si>
  <si>
    <t>XXP448</t>
  </si>
  <si>
    <t>2020-00015094</t>
  </si>
  <si>
    <t>XXP483</t>
  </si>
  <si>
    <t>2020-00014814</t>
  </si>
  <si>
    <t>215 W 1ST ST, Port Angeles</t>
  </si>
  <si>
    <t>XXP469</t>
  </si>
  <si>
    <t>2020-00012374</t>
  </si>
  <si>
    <t>812 E LAURIDSEN BLVD, Port Angeles</t>
  </si>
  <si>
    <t>XXP289</t>
  </si>
  <si>
    <t>2020-00007573</t>
  </si>
  <si>
    <t>600 E 1ST ST, Port Angeles</t>
  </si>
  <si>
    <t>XXP224</t>
  </si>
  <si>
    <t>2020-00003022</t>
  </si>
  <si>
    <t>W 8TH ST / S B ST, Port Angeles</t>
  </si>
  <si>
    <t>2020-00000141</t>
  </si>
  <si>
    <t>114 E LAURIDSEN BLVD, Port Angeles</t>
  </si>
  <si>
    <t>2019-00023854</t>
  </si>
  <si>
    <t>201 N LIBERTY ST, Port Angeles</t>
  </si>
  <si>
    <t>XXP479</t>
  </si>
  <si>
    <t>2019-00019490</t>
  </si>
  <si>
    <t>S C ST / W HAZEL ST, Port Angeles</t>
  </si>
  <si>
    <t>2019-00018254</t>
  </si>
  <si>
    <t>C132</t>
  </si>
  <si>
    <t>2019-00017237</t>
  </si>
  <si>
    <t>1000 S C ST, Port Angeles</t>
  </si>
  <si>
    <t>XXP477</t>
  </si>
  <si>
    <t>2019-00013892</t>
  </si>
  <si>
    <t>854 MOUNT PLEASANT RD, Port Angeles</t>
  </si>
  <si>
    <t>2019-00013881</t>
  </si>
  <si>
    <t>E 9TH ST / S VINE ST, Port Angeles</t>
  </si>
  <si>
    <t>XXP101</t>
  </si>
  <si>
    <t>2019-00013868</t>
  </si>
  <si>
    <t>602 E 1ST ST, Port Angeles</t>
  </si>
  <si>
    <t>XXP480</t>
  </si>
  <si>
    <t>2019-00007318</t>
  </si>
  <si>
    <t>1844 MONROE RD, Port Angeles</t>
  </si>
  <si>
    <t>2019-00008555</t>
  </si>
  <si>
    <t>1015 E 1ST ST #B, Port Angeles</t>
  </si>
  <si>
    <t>XXP481</t>
  </si>
  <si>
    <t>2019-00005470</t>
  </si>
  <si>
    <t>702 S ESTES CT, Port Angeles</t>
  </si>
  <si>
    <t>2019-00005059</t>
  </si>
  <si>
    <t>W 6TH ST / S C ST, Port Angeles</t>
  </si>
  <si>
    <t>C142</t>
  </si>
  <si>
    <t>2019-00005345</t>
  </si>
  <si>
    <t>E 4TH ST / S ENNIS ST, Port Angeles</t>
  </si>
  <si>
    <t>XXP457</t>
  </si>
  <si>
    <t>2019-00002833</t>
  </si>
  <si>
    <t>Report Time:</t>
  </si>
  <si>
    <t>06/18/2024 12:30:46</t>
  </si>
  <si>
    <t>Login ID:</t>
  </si>
  <si>
    <t>cschraeder</t>
  </si>
  <si>
    <t>Jurisdiction:</t>
  </si>
  <si>
    <t>WA0050100: Port Angeles Police Department</t>
  </si>
  <si>
    <t>Incident Number:</t>
  </si>
  <si>
    <t>Call Number:</t>
  </si>
  <si>
    <t>Agencies:</t>
  </si>
  <si>
    <t>Police, Fire, EMS</t>
  </si>
  <si>
    <t>From Date:</t>
  </si>
  <si>
    <t>01/01/2019 00:00:00</t>
  </si>
  <si>
    <t>To Date:</t>
  </si>
  <si>
    <t>12/31/2023 23:59:59</t>
  </si>
  <si>
    <t>Phone Number:</t>
  </si>
  <si>
    <t>Last Name:</t>
  </si>
  <si>
    <t>First Name:</t>
  </si>
  <si>
    <t>Location:</t>
  </si>
  <si>
    <t>Plate #:</t>
  </si>
  <si>
    <t>Plate State:</t>
  </si>
  <si>
    <t>Include Canceled:</t>
  </si>
  <si>
    <t>No</t>
  </si>
  <si>
    <t>Type:</t>
  </si>
  <si>
    <t>Priority:</t>
  </si>
  <si>
    <t>Source:</t>
  </si>
  <si>
    <t>Disposition:</t>
  </si>
  <si>
    <t>Unit:</t>
  </si>
  <si>
    <t>Officer:</t>
  </si>
  <si>
    <t>Narrative:</t>
  </si>
  <si>
    <t>"PURSUIT"</t>
  </si>
  <si>
    <t>PURSUIT</t>
  </si>
  <si>
    <t>1117 E CAMPBELL AVE, Port Angeles</t>
  </si>
  <si>
    <t>2019-00005468</t>
  </si>
  <si>
    <t>E FRONT ST / N JONES ST, Port Angeles</t>
  </si>
  <si>
    <t>C116</t>
  </si>
  <si>
    <t>2019-00010508</t>
  </si>
  <si>
    <t>2019-00009956</t>
  </si>
  <si>
    <t>XXP467</t>
  </si>
  <si>
    <t>2019-00012774</t>
  </si>
  <si>
    <t>S AIRPORT RD / W LAURIDSEN BLVD, Port Angeles</t>
  </si>
  <si>
    <t>E503</t>
  </si>
  <si>
    <t>2019-00002349</t>
  </si>
  <si>
    <t>LAT: 48.1022; LON: -123.4292</t>
  </si>
  <si>
    <t>2019-00015596</t>
  </si>
  <si>
    <t>XXP288</t>
  </si>
  <si>
    <t>2019-00018438</t>
  </si>
  <si>
    <t>2709 E HWY 101, Port Angeles</t>
  </si>
  <si>
    <t>2019-00019511</t>
  </si>
  <si>
    <t>W 11TH ST / S C ST, Port Angeles</t>
  </si>
  <si>
    <t>2019-00024024</t>
  </si>
  <si>
    <t>1033 W 10TH ST, Port Angeles</t>
  </si>
  <si>
    <t>2019-00024029</t>
  </si>
  <si>
    <t>1037 W 18TH ST #1, Port Angeles</t>
  </si>
  <si>
    <t>XXP475</t>
  </si>
  <si>
    <t>2020-00010651</t>
  </si>
  <si>
    <t>822 E WASHINGTON ST, Sequim</t>
  </si>
  <si>
    <t>S61</t>
  </si>
  <si>
    <t>2020-00007839</t>
  </si>
  <si>
    <t>115 E FRONT ST, Port Angeles</t>
  </si>
  <si>
    <t>XXP476</t>
  </si>
  <si>
    <t>2020-00014898</t>
  </si>
  <si>
    <t>346 E HILL CREST DR, Port Angeles</t>
  </si>
  <si>
    <t>XXP455</t>
  </si>
  <si>
    <t>2020-00017515</t>
  </si>
  <si>
    <t>E HWY 101 / MONROE RD, Port Angeles</t>
  </si>
  <si>
    <t>2020-00017551</t>
  </si>
  <si>
    <t>W 8TH ST / S CEDAR ST, Port Angeles</t>
  </si>
  <si>
    <t>2020-00020869</t>
  </si>
  <si>
    <t>2020-00020920</t>
  </si>
  <si>
    <t>S G ST / W 9TH ST, Port Angeles</t>
  </si>
  <si>
    <t>XXP290</t>
  </si>
  <si>
    <t>2020-00021079</t>
  </si>
  <si>
    <t>XXP485</t>
  </si>
  <si>
    <t>2020-00022763</t>
  </si>
  <si>
    <t>N RACE ST / E GEORGIANA ST, Port Angeles</t>
  </si>
  <si>
    <t>XXPA448</t>
  </si>
  <si>
    <t>2021-00014818</t>
  </si>
  <si>
    <t>1425 E 2ND ST, Port Angeles</t>
  </si>
  <si>
    <t>PA701</t>
  </si>
  <si>
    <t>2021-00021479</t>
  </si>
  <si>
    <t>Parking Complaint</t>
  </si>
  <si>
    <t>113 E VASHON AVE, Port Angeles</t>
  </si>
  <si>
    <t>2022-00003598</t>
  </si>
  <si>
    <t>111 E 2ND ST, Port Angeles</t>
  </si>
  <si>
    <t>2022-00004605</t>
  </si>
  <si>
    <t>400 W MARINE DR, Port Angeles</t>
  </si>
  <si>
    <t>2022-00004924</t>
  </si>
  <si>
    <t>400 S VALLEY ST, Port Angeles</t>
  </si>
  <si>
    <t>PA475</t>
  </si>
  <si>
    <t>2022-00004926</t>
  </si>
  <si>
    <t>195000 HWY 101, Forks</t>
  </si>
  <si>
    <t>FA1</t>
  </si>
  <si>
    <t>2022-00000571</t>
  </si>
  <si>
    <t>2022-00010002</t>
  </si>
  <si>
    <t>832 W BOATHAVEN DR, Port Angeles</t>
  </si>
  <si>
    <t>2022-00016460</t>
  </si>
  <si>
    <t>1400 S M ST, Port Angeles</t>
  </si>
  <si>
    <t>2022-00016612</t>
  </si>
  <si>
    <t>S ENNIS ST / E 1ST ST, Port Angeles</t>
  </si>
  <si>
    <t>2022-00016807</t>
  </si>
  <si>
    <t>304 E PARK AVE, Port Angeles</t>
  </si>
  <si>
    <t>2022-00019010</t>
  </si>
  <si>
    <t>1521 W LAURIDSEN BLVD, Port Angeles</t>
  </si>
  <si>
    <t>PA467</t>
  </si>
  <si>
    <t>2022-00021850</t>
  </si>
  <si>
    <t>1137 W HWY 101, Port Angeles</t>
  </si>
  <si>
    <t>C158</t>
  </si>
  <si>
    <t>2022-00024691</t>
  </si>
  <si>
    <t>1608 W 16TH ST, Port Angeles</t>
  </si>
  <si>
    <t>C143</t>
  </si>
  <si>
    <t>2023-00002588</t>
  </si>
  <si>
    <t>1207 W 5TH ST, Port Angeles</t>
  </si>
  <si>
    <t>2023-00002256</t>
  </si>
  <si>
    <t>K9 Search</t>
  </si>
  <si>
    <t>215963 HWY 101, Port Angeles</t>
  </si>
  <si>
    <t>PA470</t>
  </si>
  <si>
    <t>2023-00004613</t>
  </si>
  <si>
    <t>1215 W HWY 101 78, Port Angeles</t>
  </si>
  <si>
    <t>C124</t>
  </si>
  <si>
    <t>2023-00015263</t>
  </si>
  <si>
    <t>755 W WASHINGTON ST, Sequim</t>
  </si>
  <si>
    <t>S65</t>
  </si>
  <si>
    <t>2023-00006995</t>
  </si>
  <si>
    <t>Theft - Auto</t>
  </si>
  <si>
    <t>2021 E 5TH AVE, Port Angeles</t>
  </si>
  <si>
    <t>C141</t>
  </si>
  <si>
    <t>2023-00017299</t>
  </si>
  <si>
    <t>ELUDE</t>
  </si>
  <si>
    <t>Yes</t>
  </si>
  <si>
    <t>Summarized</t>
  </si>
  <si>
    <t>missing</t>
  </si>
  <si>
    <t>SR-101 and Brook Ave</t>
  </si>
  <si>
    <t>2000 S Lincoln</t>
  </si>
  <si>
    <t>Facebook</t>
  </si>
  <si>
    <t>2020-00009359</t>
  </si>
  <si>
    <t>2021-00000556</t>
  </si>
  <si>
    <t>2021-00004089</t>
  </si>
  <si>
    <t>2021-00013536</t>
  </si>
  <si>
    <t>2022-00003245</t>
  </si>
  <si>
    <t>2022-00010403</t>
  </si>
  <si>
    <t>Time</t>
  </si>
  <si>
    <t>Create Date</t>
  </si>
  <si>
    <t>Maybe</t>
  </si>
  <si>
    <t>Elude Search</t>
  </si>
  <si>
    <t>Pursuit Search</t>
  </si>
  <si>
    <t>Arrest Search</t>
  </si>
  <si>
    <t>DV NCO violation</t>
  </si>
  <si>
    <t>"local shelter"</t>
  </si>
  <si>
    <t>Warrant</t>
  </si>
  <si>
    <t>Penn and Front St</t>
  </si>
  <si>
    <t>SR-101 and Deer Park</t>
  </si>
  <si>
    <t>East Front and South Race Streets</t>
  </si>
  <si>
    <t>200 W 2nd st</t>
  </si>
  <si>
    <t>100 N Jones St</t>
  </si>
  <si>
    <t>Ediz Hook Boat Launch</t>
  </si>
  <si>
    <t>200 E 1st St</t>
  </si>
  <si>
    <t>2019-00012737</t>
  </si>
  <si>
    <t>2019-00013829</t>
  </si>
  <si>
    <t>2019-00014059</t>
  </si>
  <si>
    <t>2019-00017014</t>
  </si>
  <si>
    <t>2022-00002892</t>
  </si>
  <si>
    <t>2022-00016481</t>
  </si>
  <si>
    <t>Grand Total</t>
  </si>
  <si>
    <t>Elude x Pursuit files</t>
  </si>
  <si>
    <t>in file</t>
  </si>
  <si>
    <t>not in file</t>
  </si>
  <si>
    <t>Arrest search</t>
  </si>
  <si>
    <t>Annual summary file</t>
  </si>
  <si>
    <t>Pursuit search</t>
  </si>
  <si>
    <t>Elude search</t>
  </si>
  <si>
    <t>Of the 14 arrests, only 6 are found in  the Elude and/or Pursuit files, and 2 are missing from the annual summaries</t>
  </si>
  <si>
    <t>E+P search</t>
  </si>
  <si>
    <t>Of the 24 incidents mentioned in the annual summaries, only 12 can be matched to incidents in the Elude and/or Pursuit files</t>
  </si>
  <si>
    <t>Day</t>
  </si>
  <si>
    <t>Month</t>
  </si>
  <si>
    <t>Year</t>
  </si>
  <si>
    <t>Incidents</t>
  </si>
  <si>
    <t>Arrest x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</si>
</sst>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00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3" borderId="0" xfId="0" applyFont="1" applyFill="1"/>
    <xf numFmtId="49" fontId="0" fillId="3" borderId="0" xfId="0" applyNumberFormat="1" applyFill="1"/>
    <xf numFmtId="0" fontId="1" fillId="3" borderId="0" xfId="0" applyFont="1" applyFill="1" applyAlignment="1">
      <alignment vertical="top"/>
    </xf>
    <xf numFmtId="0" fontId="1" fillId="2" borderId="0" xfId="0" applyFont="1" applyFill="1"/>
    <xf numFmtId="0" fontId="1" fillId="0" borderId="1" xfId="0" applyFont="1" applyBorder="1"/>
    <xf numFmtId="0" fontId="1" fillId="0" borderId="0" xfId="0" applyFont="1"/>
    <xf numFmtId="164" fontId="1" fillId="0" borderId="1" xfId="0" applyNumberFormat="1" applyFont="1" applyBorder="1"/>
    <xf numFmtId="164" fontId="0" fillId="0" borderId="0" xfId="0" applyNumberFormat="1"/>
    <xf numFmtId="14" fontId="1" fillId="0" borderId="1" xfId="0" applyNumberFormat="1" applyFont="1" applyBorder="1"/>
    <xf numFmtId="14" fontId="0" fillId="0" borderId="0" xfId="0" applyNumberFormat="1"/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164" fontId="3" fillId="0" borderId="0" xfId="0" applyNumberFormat="1" applyFont="1"/>
    <xf numFmtId="49" fontId="3" fillId="0" borderId="0" xfId="0" applyNumberFormat="1" applyFont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0" fillId="3" borderId="0" xfId="0" applyFill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 applyFill="1"/>
    <xf numFmtId="14" fontId="3" fillId="0" borderId="0" xfId="0" applyNumberFormat="1" applyFont="1" applyFill="1"/>
    <xf numFmtId="164" fontId="3" fillId="0" borderId="0" xfId="0" applyNumberFormat="1" applyFont="1" applyFill="1"/>
    <xf numFmtId="49" fontId="3" fillId="0" borderId="0" xfId="0" applyNumberFormat="1" applyFont="1" applyFill="1"/>
    <xf numFmtId="1" fontId="3" fillId="0" borderId="0" xfId="0" applyNumberFormat="1" applyFont="1"/>
    <xf numFmtId="1" fontId="0" fillId="0" borderId="0" xfId="0" applyNumberFormat="1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36">
    <dxf>
      <alignment horizontal="right"/>
    </dxf>
    <dxf>
      <alignment horizontal="right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h:mm;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h:mm;@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m/d/yyyy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00CC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ina.morris martina.morris" refreshedDate="45692.681633680557" createdVersion="8" refreshedVersion="8" minRefreshableVersion="3" recordCount="102" xr:uid="{D8AB9647-2DD9-425D-A1FB-E83CBAAC1195}">
  <cacheSource type="worksheet">
    <worksheetSource name="Table1[[Primary Incident]:[Pursuit Search]]"/>
  </cacheSource>
  <cacheFields count="3">
    <cacheField name="Primary Incident" numFmtId="49">
      <sharedItems containsBlank="1"/>
    </cacheField>
    <cacheField name="Elude Search" numFmtId="0">
      <sharedItems containsBlank="1" count="2">
        <m/>
        <s v="ELUDE"/>
      </sharedItems>
    </cacheField>
    <cacheField name="Pursuit Search" numFmtId="0">
      <sharedItems containsBlank="1" count="2">
        <s v="PURSUI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ina.morris martina.morris" refreshedDate="45692.727469212965" createdVersion="8" refreshedVersion="8" minRefreshableVersion="3" recordCount="102" xr:uid="{42DF23D5-302F-426A-88CA-ECB333717E5F}">
  <cacheSource type="worksheet">
    <worksheetSource name="Table1"/>
  </cacheSource>
  <cacheFields count="16">
    <cacheField name="Call Number" numFmtId="0">
      <sharedItems containsMixedTypes="1" containsNumber="1" containsInteger="1" minValue="3" maxValue="9144"/>
    </cacheField>
    <cacheField name="Create Date" numFmtId="14">
      <sharedItems containsSemiMixedTypes="0" containsNonDate="0" containsDate="1" containsString="0" minDate="2019-02-15T00:00:00" maxDate="2023-11-28T00:00:00"/>
    </cacheField>
    <cacheField name="Day" numFmtId="1">
      <sharedItems containsSemiMixedTypes="0" containsString="0" containsNumber="1" containsInteger="1" minValue="1" maxValue="31"/>
    </cacheField>
    <cacheField name="Month" numFmtId="1">
      <sharedItems containsSemiMixedTypes="0" containsString="0" containsNumber="1" containsInteger="1" minValue="1" maxValue="12"/>
    </cacheField>
    <cacheField name="Year" numFmtId="1">
      <sharedItems containsSemiMixedTypes="0" containsString="0" containsNumber="1" containsInteger="1" minValue="2019" maxValue="2023" count="5">
        <n v="2020"/>
        <n v="2019"/>
        <n v="2021"/>
        <n v="2022"/>
        <n v="2023"/>
      </sharedItems>
    </cacheField>
    <cacheField name="Time" numFmtId="164">
      <sharedItems containsSemiMixedTypes="0" containsNonDate="0" containsDate="1" containsString="0" minDate="1899-12-30T00:00:00" maxDate="1899-12-30T22:53:21"/>
    </cacheField>
    <cacheField name="Police Call Type" numFmtId="49">
      <sharedItems containsBlank="1"/>
    </cacheField>
    <cacheField name="Fire Call Type" numFmtId="49">
      <sharedItems containsBlank="1"/>
    </cacheField>
    <cacheField name="Location" numFmtId="49">
      <sharedItems containsBlank="1"/>
    </cacheField>
    <cacheField name="Primary Unit" numFmtId="49">
      <sharedItems containsBlank="1"/>
    </cacheField>
    <cacheField name="Primary Incident" numFmtId="49">
      <sharedItems containsBlank="1"/>
    </cacheField>
    <cacheField name="Elude Search" numFmtId="0">
      <sharedItems containsBlank="1"/>
    </cacheField>
    <cacheField name="Pursuit Search" numFmtId="0">
      <sharedItems containsBlank="1"/>
    </cacheField>
    <cacheField name="Arrest Search" numFmtId="49">
      <sharedItems containsBlank="1" count="2">
        <m/>
        <s v="Yes"/>
      </sharedItems>
    </cacheField>
    <cacheField name="Facebook" numFmtId="49">
      <sharedItems containsBlank="1"/>
    </cacheField>
    <cacheField name="Summarized" numFmtId="49">
      <sharedItems containsBlank="1" count="3">
        <s v="Maybe"/>
        <s v="Y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s v="2019-00002833"/>
    <x v="0"/>
    <x v="0"/>
  </r>
  <r>
    <s v="2019-00005345"/>
    <x v="0"/>
    <x v="0"/>
  </r>
  <r>
    <s v="2019-00005059"/>
    <x v="0"/>
    <x v="0"/>
  </r>
  <r>
    <s v="2019-00005468"/>
    <x v="1"/>
    <x v="1"/>
  </r>
  <r>
    <s v="2019-00005470"/>
    <x v="0"/>
    <x v="0"/>
  </r>
  <r>
    <s v="2019-00007318"/>
    <x v="0"/>
    <x v="0"/>
  </r>
  <r>
    <s v="2019-00008555"/>
    <x v="0"/>
    <x v="0"/>
  </r>
  <r>
    <s v="2019-00010508"/>
    <x v="1"/>
    <x v="1"/>
  </r>
  <r>
    <s v="2019-00009956"/>
    <x v="1"/>
    <x v="1"/>
  </r>
  <r>
    <s v="2019-00012737"/>
    <x v="0"/>
    <x v="1"/>
  </r>
  <r>
    <s v="2019-00012774"/>
    <x v="1"/>
    <x v="1"/>
  </r>
  <r>
    <s v="2019-00013829"/>
    <x v="0"/>
    <x v="1"/>
  </r>
  <r>
    <s v="2019-00013868"/>
    <x v="0"/>
    <x v="0"/>
  </r>
  <r>
    <s v="2019-00013881"/>
    <x v="0"/>
    <x v="0"/>
  </r>
  <r>
    <s v="2019-00013892"/>
    <x v="0"/>
    <x v="0"/>
  </r>
  <r>
    <s v="2019-00014059"/>
    <x v="0"/>
    <x v="1"/>
  </r>
  <r>
    <s v="2019-00002349"/>
    <x v="1"/>
    <x v="1"/>
  </r>
  <r>
    <s v="2019-00017237"/>
    <x v="0"/>
    <x v="0"/>
  </r>
  <r>
    <s v="2019-00015596"/>
    <x v="1"/>
    <x v="1"/>
  </r>
  <r>
    <s v="2019-00018254"/>
    <x v="0"/>
    <x v="0"/>
  </r>
  <r>
    <s v="2019-00017014"/>
    <x v="0"/>
    <x v="1"/>
  </r>
  <r>
    <s v="2019-00018438"/>
    <x v="1"/>
    <x v="1"/>
  </r>
  <r>
    <s v="2019-00019490"/>
    <x v="0"/>
    <x v="0"/>
  </r>
  <r>
    <s v="2019-00019511"/>
    <x v="1"/>
    <x v="1"/>
  </r>
  <r>
    <s v="2019-00023854"/>
    <x v="0"/>
    <x v="0"/>
  </r>
  <r>
    <s v="2019-00024024"/>
    <x v="1"/>
    <x v="1"/>
  </r>
  <r>
    <s v="2019-00024029"/>
    <x v="1"/>
    <x v="1"/>
  </r>
  <r>
    <s v="2020-00000141"/>
    <x v="0"/>
    <x v="0"/>
  </r>
  <r>
    <s v="2020-00003022"/>
    <x v="0"/>
    <x v="0"/>
  </r>
  <r>
    <s v="2020-00007573"/>
    <x v="0"/>
    <x v="0"/>
  </r>
  <r>
    <s v="2020-00009359"/>
    <x v="0"/>
    <x v="1"/>
  </r>
  <r>
    <s v="2020-00010651"/>
    <x v="1"/>
    <x v="1"/>
  </r>
  <r>
    <s v="2020-00012374"/>
    <x v="0"/>
    <x v="0"/>
  </r>
  <r>
    <s v="2020-00007839"/>
    <x v="1"/>
    <x v="1"/>
  </r>
  <r>
    <s v="2020-00014814"/>
    <x v="1"/>
    <x v="0"/>
  </r>
  <r>
    <s v="2020-00014898"/>
    <x v="1"/>
    <x v="1"/>
  </r>
  <r>
    <s v="2020-00015094"/>
    <x v="0"/>
    <x v="0"/>
  </r>
  <r>
    <s v="2020-00015718"/>
    <x v="1"/>
    <x v="0"/>
  </r>
  <r>
    <s v="2020-00016428"/>
    <x v="0"/>
    <x v="0"/>
  </r>
  <r>
    <s v="2020-00017515"/>
    <x v="1"/>
    <x v="1"/>
  </r>
  <r>
    <s v="2020-00017551"/>
    <x v="1"/>
    <x v="1"/>
  </r>
  <r>
    <s v="2020-00021419"/>
    <x v="1"/>
    <x v="1"/>
  </r>
  <r>
    <s v="2020-00021419"/>
    <x v="0"/>
    <x v="0"/>
  </r>
  <r>
    <s v="2020-00020869"/>
    <x v="1"/>
    <x v="1"/>
  </r>
  <r>
    <s v="2020-00020920"/>
    <x v="1"/>
    <x v="1"/>
  </r>
  <r>
    <s v="2020-00021079"/>
    <x v="1"/>
    <x v="1"/>
  </r>
  <r>
    <s v="2020-00024534"/>
    <x v="0"/>
    <x v="0"/>
  </r>
  <r>
    <s v="2020-00022763"/>
    <x v="1"/>
    <x v="1"/>
  </r>
  <r>
    <s v="2021-00000556"/>
    <x v="0"/>
    <x v="1"/>
  </r>
  <r>
    <s v="2021-00003990"/>
    <x v="0"/>
    <x v="0"/>
  </r>
  <r>
    <s v="2021-00004089"/>
    <x v="0"/>
    <x v="1"/>
  </r>
  <r>
    <m/>
    <x v="0"/>
    <x v="1"/>
  </r>
  <r>
    <s v="2021-00011091"/>
    <x v="0"/>
    <x v="0"/>
  </r>
  <r>
    <s v="2021-00011092"/>
    <x v="0"/>
    <x v="0"/>
  </r>
  <r>
    <s v="2021-00013536"/>
    <x v="0"/>
    <x v="1"/>
  </r>
  <r>
    <s v="2021-00014818"/>
    <x v="1"/>
    <x v="1"/>
  </r>
  <r>
    <s v="2021-00021479"/>
    <x v="1"/>
    <x v="1"/>
  </r>
  <r>
    <s v="2022-00002921"/>
    <x v="0"/>
    <x v="0"/>
  </r>
  <r>
    <s v="2022-00002892"/>
    <x v="0"/>
    <x v="1"/>
  </r>
  <r>
    <s v="2022-00003245"/>
    <x v="0"/>
    <x v="1"/>
  </r>
  <r>
    <s v="2022-00003598"/>
    <x v="1"/>
    <x v="1"/>
  </r>
  <r>
    <s v="2022-00004159"/>
    <x v="0"/>
    <x v="0"/>
  </r>
  <r>
    <s v="2022-00004549"/>
    <x v="0"/>
    <x v="0"/>
  </r>
  <r>
    <s v="2022-00004605"/>
    <x v="1"/>
    <x v="1"/>
  </r>
  <r>
    <s v="2022-00004924"/>
    <x v="1"/>
    <x v="1"/>
  </r>
  <r>
    <s v="2022-00004926"/>
    <x v="1"/>
    <x v="1"/>
  </r>
  <r>
    <s v="2022-00000571"/>
    <x v="1"/>
    <x v="1"/>
  </r>
  <r>
    <s v="2022-00005849"/>
    <x v="0"/>
    <x v="0"/>
  </r>
  <r>
    <s v="2022-00007956"/>
    <x v="0"/>
    <x v="0"/>
  </r>
  <r>
    <s v="2022-00009786"/>
    <x v="0"/>
    <x v="0"/>
  </r>
  <r>
    <s v="2022-00010002"/>
    <x v="1"/>
    <x v="1"/>
  </r>
  <r>
    <s v="2022-00010051"/>
    <x v="0"/>
    <x v="0"/>
  </r>
  <r>
    <s v="2022-00010403"/>
    <x v="0"/>
    <x v="1"/>
  </r>
  <r>
    <s v="2022-00011551"/>
    <x v="0"/>
    <x v="0"/>
  </r>
  <r>
    <s v="2022-00011841"/>
    <x v="0"/>
    <x v="0"/>
  </r>
  <r>
    <s v="2022-00014057"/>
    <x v="0"/>
    <x v="0"/>
  </r>
  <r>
    <s v="2022-00015809"/>
    <x v="0"/>
    <x v="0"/>
  </r>
  <r>
    <s v="2022-00016460"/>
    <x v="1"/>
    <x v="1"/>
  </r>
  <r>
    <s v="2022-00016481"/>
    <x v="0"/>
    <x v="1"/>
  </r>
  <r>
    <s v="2022-00016537"/>
    <x v="0"/>
    <x v="0"/>
  </r>
  <r>
    <s v="2022-00016612"/>
    <x v="1"/>
    <x v="1"/>
  </r>
  <r>
    <s v="2022-00016807"/>
    <x v="1"/>
    <x v="1"/>
  </r>
  <r>
    <s v="2022-00017025"/>
    <x v="1"/>
    <x v="0"/>
  </r>
  <r>
    <s v="2022-00018591"/>
    <x v="0"/>
    <x v="0"/>
  </r>
  <r>
    <s v="2022-00018678"/>
    <x v="0"/>
    <x v="0"/>
  </r>
  <r>
    <s v="2022-00019010"/>
    <x v="1"/>
    <x v="1"/>
  </r>
  <r>
    <s v="2022-00021268"/>
    <x v="1"/>
    <x v="0"/>
  </r>
  <r>
    <s v="2022-00021850"/>
    <x v="1"/>
    <x v="1"/>
  </r>
  <r>
    <s v="2022-00024691"/>
    <x v="1"/>
    <x v="1"/>
  </r>
  <r>
    <s v="2023-00002588"/>
    <x v="1"/>
    <x v="1"/>
  </r>
  <r>
    <s v="2023-00002256"/>
    <x v="1"/>
    <x v="1"/>
  </r>
  <r>
    <s v="2023-00004613"/>
    <x v="1"/>
    <x v="1"/>
  </r>
  <r>
    <s v="missing"/>
    <x v="0"/>
    <x v="1"/>
  </r>
  <r>
    <s v="2023-00008150"/>
    <x v="0"/>
    <x v="0"/>
  </r>
  <r>
    <s v="2023-00010439"/>
    <x v="0"/>
    <x v="0"/>
  </r>
  <r>
    <s v="2023-00010440"/>
    <x v="0"/>
    <x v="0"/>
  </r>
  <r>
    <s v="2023-00015263"/>
    <x v="1"/>
    <x v="1"/>
  </r>
  <r>
    <s v="2023-00006995"/>
    <x v="1"/>
    <x v="1"/>
  </r>
  <r>
    <s v="2023-00015109"/>
    <x v="1"/>
    <x v="1"/>
  </r>
  <r>
    <s v="2023-00015109"/>
    <x v="0"/>
    <x v="0"/>
  </r>
  <r>
    <s v="2023-00017299"/>
    <x v="1"/>
    <x v="1"/>
  </r>
  <r>
    <s v="2023-00023120"/>
    <x v="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n v="7724"/>
    <d v="2020-08-25T00:00:00"/>
    <n v="25"/>
    <n v="8"/>
    <x v="0"/>
    <d v="1899-12-30T12:27:12"/>
    <s v=""/>
    <s v=""/>
    <s v="321 E 5TH ST, Port Angeles"/>
    <s v="XXP483"/>
    <s v="2020-00014814"/>
    <s v="ELUDE"/>
    <s v="PURSUIT"/>
    <x v="0"/>
    <m/>
    <x v="0"/>
  </r>
  <r>
    <s v="missing"/>
    <d v="2019-07-13T00:00:00"/>
    <n v="13"/>
    <n v="7"/>
    <x v="1"/>
    <d v="1899-12-30T17:00:00"/>
    <m/>
    <m/>
    <s v="SR-101 and Brook Ave"/>
    <m/>
    <s v="2019-00012737"/>
    <m/>
    <m/>
    <x v="1"/>
    <m/>
    <x v="1"/>
  </r>
  <r>
    <s v="missing"/>
    <d v="2019-09-11T00:00:00"/>
    <n v="11"/>
    <n v="9"/>
    <x v="1"/>
    <d v="1899-12-30T06:36:00"/>
    <s v="Warrant Attempt"/>
    <m/>
    <s v="2000 S Lincoln"/>
    <m/>
    <s v="2019-00017014"/>
    <m/>
    <m/>
    <x v="1"/>
    <m/>
    <x v="1"/>
  </r>
  <r>
    <n v="4467"/>
    <d v="2019-10-15T00:00:00"/>
    <n v="15"/>
    <n v="10"/>
    <x v="1"/>
    <d v="1899-12-30T14:41:45"/>
    <s v=""/>
    <s v=""/>
    <s v="201 N LIBERTY ST, Port Angeles"/>
    <s v="XXP479"/>
    <s v="2019-00019490"/>
    <m/>
    <s v="PURSUIT"/>
    <x v="1"/>
    <m/>
    <x v="1"/>
  </r>
  <r>
    <n v="1814"/>
    <d v="2020-09-06T00:00:00"/>
    <n v="6"/>
    <n v="9"/>
    <x v="0"/>
    <d v="1899-12-30T12:37:26"/>
    <s v=""/>
    <s v=""/>
    <s v="2303 S EUNICE ST, Port Angeles"/>
    <s v="XXP482"/>
    <s v="2020-00015718"/>
    <s v="ELUDE"/>
    <s v="PURSUIT"/>
    <x v="1"/>
    <m/>
    <x v="1"/>
  </r>
  <r>
    <n v="6715"/>
    <d v="2020-11-26T00:00:00"/>
    <n v="26"/>
    <n v="11"/>
    <x v="0"/>
    <d v="1899-12-30T22:48:56"/>
    <s v=""/>
    <s v=""/>
    <s v="W 8TH ST / S CEDAR ST, Port Angeles"/>
    <s v="XXP470"/>
    <s v="2020-00020869"/>
    <s v="ELUDE"/>
    <m/>
    <x v="1"/>
    <s v="Maybe"/>
    <x v="1"/>
  </r>
  <r>
    <s v="missing"/>
    <d v="2021-01-10T00:00:00"/>
    <n v="10"/>
    <n v="1"/>
    <x v="2"/>
    <d v="1899-12-30T20:40:00"/>
    <s v="Disturbance"/>
    <m/>
    <s v="200 W 2nd st"/>
    <m/>
    <s v="2021-00000556"/>
    <m/>
    <m/>
    <x v="1"/>
    <m/>
    <x v="1"/>
  </r>
  <r>
    <s v="missing"/>
    <d v="2021-03-14T00:00:00"/>
    <n v="14"/>
    <n v="3"/>
    <x v="2"/>
    <d v="1899-12-30T22:16:00"/>
    <s v="DV NCO violation"/>
    <m/>
    <s v="100 N Jones St"/>
    <m/>
    <s v="2021-00004089"/>
    <m/>
    <m/>
    <x v="1"/>
    <m/>
    <x v="1"/>
  </r>
  <r>
    <s v="missing"/>
    <d v="2021-08-11T00:00:00"/>
    <n v="11"/>
    <n v="8"/>
    <x v="2"/>
    <d v="1899-12-30T02:18:00"/>
    <s v="DUI"/>
    <m/>
    <s v="Ediz Hook Boat Launch"/>
    <m/>
    <s v="2021-00013536"/>
    <m/>
    <m/>
    <x v="1"/>
    <m/>
    <x v="1"/>
  </r>
  <r>
    <n v="377"/>
    <d v="2022-06-09T00:00:00"/>
    <n v="9"/>
    <n v="6"/>
    <x v="3"/>
    <d v="1899-12-30T13:18:35"/>
    <s v="Elude"/>
    <s v="BLS"/>
    <s v="1502 S CHERRY ST, Port Angeles"/>
    <s v="PA471"/>
    <s v="2022-00010051"/>
    <m/>
    <s v="PURSUIT"/>
    <x v="1"/>
    <s v="Yes"/>
    <x v="1"/>
  </r>
  <r>
    <s v="missing"/>
    <d v="2022-06-15T00:00:00"/>
    <n v="15"/>
    <n v="6"/>
    <x v="3"/>
    <d v="1899-12-30T02:00:00"/>
    <s v="DUI"/>
    <m/>
    <s v="East Front and South Race Streets"/>
    <m/>
    <s v="2022-00010403"/>
    <m/>
    <m/>
    <x v="1"/>
    <s v="Yes"/>
    <x v="1"/>
  </r>
  <r>
    <n v="345"/>
    <d v="2022-07-02T00:00:00"/>
    <n v="2"/>
    <n v="7"/>
    <x v="3"/>
    <d v="1899-12-30T02:04:33"/>
    <s v="DUI"/>
    <s v="BLS"/>
    <s v="N PEABODY ST / E 1ST ST, Port Angeles"/>
    <s v="PA486"/>
    <s v="2022-00011551"/>
    <m/>
    <s v="PURSUIT"/>
    <x v="1"/>
    <s v="Yes"/>
    <x v="1"/>
  </r>
  <r>
    <n v="842"/>
    <d v="2022-09-13T00:00:00"/>
    <n v="13"/>
    <n v="9"/>
    <x v="3"/>
    <d v="1899-12-30T17:24:12"/>
    <s v="Elude"/>
    <s v=""/>
    <s v="832 W BOATHAVEN DR, Port Angeles"/>
    <s v="PA490"/>
    <s v="2022-00016460"/>
    <s v="ELUDE"/>
    <m/>
    <x v="1"/>
    <s v="Yes"/>
    <x v="1"/>
  </r>
  <r>
    <s v="missing"/>
    <d v="2019-07-29T00:00:00"/>
    <n v="29"/>
    <n v="7"/>
    <x v="1"/>
    <d v="1899-12-30T05:30:00"/>
    <m/>
    <m/>
    <m/>
    <m/>
    <s v="2019-00013829"/>
    <m/>
    <m/>
    <x v="0"/>
    <m/>
    <x v="1"/>
  </r>
  <r>
    <s v="missing"/>
    <d v="2019-08-01T00:00:00"/>
    <n v="1"/>
    <n v="8"/>
    <x v="1"/>
    <d v="1899-12-30T00:00:00"/>
    <m/>
    <m/>
    <m/>
    <m/>
    <s v="2019-00014059"/>
    <m/>
    <m/>
    <x v="0"/>
    <m/>
    <x v="1"/>
  </r>
  <r>
    <n v="7643"/>
    <d v="2020-11-30T00:00:00"/>
    <n v="30"/>
    <n v="11"/>
    <x v="0"/>
    <d v="1899-12-30T16:59:42"/>
    <s v=""/>
    <s v=""/>
    <s v="S G ST / W 9TH ST, Port Angeles"/>
    <s v="XXP290"/>
    <s v="2020-00021079"/>
    <s v="ELUDE"/>
    <m/>
    <x v="0"/>
    <m/>
    <x v="1"/>
  </r>
  <r>
    <s v="missing"/>
    <d v="2021-03-14T00:00:00"/>
    <n v="14"/>
    <n v="3"/>
    <x v="2"/>
    <d v="1899-12-30T09:00:00"/>
    <s v="DV NCO violation"/>
    <m/>
    <s v="&quot;local shelter&quot;"/>
    <m/>
    <m/>
    <m/>
    <m/>
    <x v="0"/>
    <m/>
    <x v="1"/>
  </r>
  <r>
    <s v="missing"/>
    <d v="2022-02-23T00:00:00"/>
    <n v="23"/>
    <n v="2"/>
    <x v="3"/>
    <d v="1899-12-30T10:14:00"/>
    <s v="Warrant"/>
    <m/>
    <s v="Penn and Front St"/>
    <m/>
    <s v="2022-00002892"/>
    <m/>
    <m/>
    <x v="0"/>
    <m/>
    <x v="1"/>
  </r>
  <r>
    <n v="181"/>
    <d v="2022-08-24T00:00:00"/>
    <n v="24"/>
    <n v="8"/>
    <x v="3"/>
    <d v="1899-12-30T06:49:03"/>
    <s v="Trespass"/>
    <s v="BLS"/>
    <s v="2822 W HWY 101, Port Angeles"/>
    <s v="C129"/>
    <s v="2022-00015809"/>
    <m/>
    <s v="PURSUIT"/>
    <x v="0"/>
    <s v="Yes"/>
    <x v="1"/>
  </r>
  <r>
    <s v="missing"/>
    <d v="2022-09-14T00:00:00"/>
    <n v="14"/>
    <n v="9"/>
    <x v="3"/>
    <d v="1899-12-30T05:57:00"/>
    <s v="Traffic Stop"/>
    <m/>
    <s v="SR-101 and Deer Park"/>
    <m/>
    <s v="2022-00016481"/>
    <m/>
    <m/>
    <x v="0"/>
    <s v="Yes"/>
    <x v="1"/>
  </r>
  <r>
    <n v="261"/>
    <d v="2022-09-23T00:00:00"/>
    <n v="23"/>
    <n v="9"/>
    <x v="3"/>
    <d v="1899-12-30T09:48:36"/>
    <s v="Warrant Attempt"/>
    <s v=""/>
    <s v="S EUNICE ST / E LAURIDSEN BLVD, Port Angeles"/>
    <s v="PA292"/>
    <s v="2022-00017025"/>
    <s v="ELUDE"/>
    <s v="PURSUIT"/>
    <x v="0"/>
    <s v="Yes"/>
    <x v="1"/>
  </r>
  <r>
    <n v="621"/>
    <d v="2022-10-17T00:00:00"/>
    <n v="17"/>
    <n v="10"/>
    <x v="3"/>
    <d v="1899-12-30T09:12:48"/>
    <s v="DUI"/>
    <s v="Fire - Vehicle"/>
    <s v="W LAURIDSEN BLVD / S LAUREL ST, Port Angeles"/>
    <s v="PA490"/>
    <s v="2022-00018591"/>
    <m/>
    <s v="PURSUIT"/>
    <x v="0"/>
    <s v="Yes"/>
    <x v="1"/>
  </r>
  <r>
    <s v="missing"/>
    <d v="2023-04-09T00:00:00"/>
    <n v="9"/>
    <n v="4"/>
    <x v="4"/>
    <d v="1899-12-30T19:10:00"/>
    <s v="DUI"/>
    <m/>
    <s v="200 E 1st St"/>
    <m/>
    <s v="missing"/>
    <m/>
    <m/>
    <x v="0"/>
    <m/>
    <x v="1"/>
  </r>
  <r>
    <n v="7"/>
    <d v="2023-06-13T00:00:00"/>
    <n v="13"/>
    <n v="6"/>
    <x v="4"/>
    <d v="1899-12-30T00:21:36"/>
    <s v="Elude"/>
    <s v="BLS"/>
    <s v="S DELGUZZI DR / E LINDBERG RD, Port Angeles"/>
    <s v="PA445"/>
    <s v="2023-00010439"/>
    <m/>
    <s v="PURSUIT"/>
    <x v="0"/>
    <m/>
    <x v="1"/>
  </r>
  <r>
    <s v="missing"/>
    <d v="2020-06-04T00:00:00"/>
    <n v="4"/>
    <n v="6"/>
    <x v="0"/>
    <d v="1899-12-30T13:42:00"/>
    <m/>
    <m/>
    <m/>
    <m/>
    <s v="2020-00009359"/>
    <m/>
    <m/>
    <x v="1"/>
    <m/>
    <x v="2"/>
  </r>
  <r>
    <s v="missing"/>
    <d v="2022-02-23T00:00:00"/>
    <n v="23"/>
    <n v="2"/>
    <x v="3"/>
    <d v="1899-12-30T04:25:00"/>
    <m/>
    <m/>
    <m/>
    <m/>
    <s v="2022-00003245"/>
    <m/>
    <m/>
    <x v="1"/>
    <m/>
    <x v="2"/>
  </r>
  <r>
    <n v="4254"/>
    <d v="2019-02-15T00:00:00"/>
    <n v="15"/>
    <n v="2"/>
    <x v="1"/>
    <d v="1899-12-30T14:45:27"/>
    <s v=""/>
    <s v=""/>
    <s v="E 4TH ST / S ENNIS ST, Port Angeles"/>
    <s v="XXP457"/>
    <s v="2019-00002833"/>
    <m/>
    <s v="PURSUIT"/>
    <x v="0"/>
    <m/>
    <x v="2"/>
  </r>
  <r>
    <n v="3344"/>
    <d v="2019-03-13T00:00:00"/>
    <n v="13"/>
    <n v="3"/>
    <x v="1"/>
    <d v="1899-12-30T02:19:52"/>
    <s v=""/>
    <s v=""/>
    <s v="W 6TH ST / S C ST, Port Angeles"/>
    <s v="C142"/>
    <s v="2019-00005345"/>
    <m/>
    <s v="PURSUIT"/>
    <x v="0"/>
    <m/>
    <x v="2"/>
  </r>
  <r>
    <n v="6966"/>
    <d v="2019-03-24T00:00:00"/>
    <n v="24"/>
    <n v="3"/>
    <x v="1"/>
    <d v="1899-12-30T21:25:52"/>
    <s v=""/>
    <s v=""/>
    <s v="702 S ESTES CT, Port Angeles"/>
    <s v="XXP481"/>
    <s v="2019-00005059"/>
    <m/>
    <s v="PURSUIT"/>
    <x v="0"/>
    <m/>
    <x v="2"/>
  </r>
  <r>
    <n v="8637"/>
    <d v="2019-03-30T00:00:00"/>
    <n v="30"/>
    <n v="3"/>
    <x v="1"/>
    <d v="1899-12-30T07:44:01"/>
    <s v=""/>
    <s v=""/>
    <s v="1117 E CAMPBELL AVE, Port Angeles"/>
    <s v="XXP482"/>
    <s v="2019-00005468"/>
    <s v="ELUDE"/>
    <m/>
    <x v="0"/>
    <m/>
    <x v="2"/>
  </r>
  <r>
    <n v="8645"/>
    <d v="2019-03-30T00:00:00"/>
    <n v="30"/>
    <n v="3"/>
    <x v="1"/>
    <d v="1899-12-30T08:15:56"/>
    <s v=""/>
    <s v=""/>
    <s v="1015 E 1ST ST #B, Port Angeles"/>
    <s v="XXP481"/>
    <s v="2019-00005470"/>
    <m/>
    <s v="PURSUIT"/>
    <x v="0"/>
    <m/>
    <x v="2"/>
  </r>
  <r>
    <n v="7815"/>
    <d v="2019-04-27T00:00:00"/>
    <n v="27"/>
    <n v="4"/>
    <x v="1"/>
    <d v="1899-12-30T18:09:23"/>
    <s v=""/>
    <s v=""/>
    <s v="602 E 1ST ST, Port Angeles"/>
    <s v="XXP480"/>
    <s v="2019-00007318"/>
    <m/>
    <s v="PURSUIT"/>
    <x v="0"/>
    <m/>
    <x v="2"/>
  </r>
  <r>
    <n v="7600"/>
    <d v="2019-04-27T00:00:00"/>
    <n v="27"/>
    <n v="4"/>
    <x v="1"/>
    <d v="1899-12-30T01:21:14"/>
    <s v=""/>
    <s v=""/>
    <s v="1844 MONROE RD, Port Angeles"/>
    <s v="C138"/>
    <s v="2019-00008555"/>
    <m/>
    <s v="PURSUIT"/>
    <x v="0"/>
    <m/>
    <x v="2"/>
  </r>
  <r>
    <n v="6929"/>
    <d v="2019-05-22T00:00:00"/>
    <n v="22"/>
    <n v="5"/>
    <x v="1"/>
    <d v="1899-12-30T21:49:59"/>
    <s v=""/>
    <s v=""/>
    <s v="E FRONT ST / N JONES ST, Port Angeles"/>
    <s v="C116"/>
    <s v="2019-00010508"/>
    <s v="ELUDE"/>
    <m/>
    <x v="0"/>
    <m/>
    <x v="2"/>
  </r>
  <r>
    <n v="562"/>
    <d v="2019-06-03T00:00:00"/>
    <n v="3"/>
    <n v="6"/>
    <x v="1"/>
    <d v="1899-12-30T08:11:11"/>
    <s v=""/>
    <s v=""/>
    <s v="110 E 3RD ST, Port Angeles"/>
    <s v="XXP483"/>
    <s v="2019-00009956"/>
    <s v="ELUDE"/>
    <m/>
    <x v="0"/>
    <m/>
    <x v="2"/>
  </r>
  <r>
    <n v="4240"/>
    <d v="2019-07-14T00:00:00"/>
    <n v="14"/>
    <n v="7"/>
    <x v="1"/>
    <d v="1899-12-30T10:11:01"/>
    <s v=""/>
    <s v=""/>
    <s v="321 E 5TH ST, Port Angeles"/>
    <s v="XXP467"/>
    <s v="2019-00012774"/>
    <s v="ELUDE"/>
    <m/>
    <x v="0"/>
    <m/>
    <x v="2"/>
  </r>
  <r>
    <n v="9068"/>
    <d v="2019-07-29T00:00:00"/>
    <n v="29"/>
    <n v="7"/>
    <x v="1"/>
    <d v="1899-12-30T16:46:59"/>
    <s v=""/>
    <s v=""/>
    <s v="E 9TH ST / S VINE ST, Port Angeles"/>
    <s v="XXP101"/>
    <s v="2019-00013868"/>
    <m/>
    <s v="PURSUIT"/>
    <x v="0"/>
    <m/>
    <x v="2"/>
  </r>
  <r>
    <n v="9116"/>
    <d v="2019-07-29T00:00:00"/>
    <n v="29"/>
    <n v="7"/>
    <x v="1"/>
    <d v="1899-12-30T18:55:43"/>
    <s v=""/>
    <s v=""/>
    <s v="854 MOUNT PLEASANT RD, Port Angeles"/>
    <s v="XXP470"/>
    <s v="2019-00013881"/>
    <m/>
    <s v="PURSUIT"/>
    <x v="0"/>
    <m/>
    <x v="2"/>
  </r>
  <r>
    <n v="9144"/>
    <d v="2019-07-29T00:00:00"/>
    <n v="29"/>
    <n v="7"/>
    <x v="1"/>
    <d v="1899-12-30T20:42:17"/>
    <s v=""/>
    <s v=""/>
    <s v="1000 S C ST, Port Angeles"/>
    <s v="XXP477"/>
    <s v="2019-00013892"/>
    <m/>
    <s v="PURSUIT"/>
    <x v="0"/>
    <m/>
    <x v="2"/>
  </r>
  <r>
    <n v="31"/>
    <d v="2019-08-01T00:00:00"/>
    <n v="1"/>
    <n v="8"/>
    <x v="1"/>
    <d v="1899-12-30T04:26:46"/>
    <s v=""/>
    <s v=""/>
    <s v="S AIRPORT RD / W LAURIDSEN BLVD, Port Angeles"/>
    <s v="E503"/>
    <s v="2019-00002349"/>
    <s v="ELUDE"/>
    <m/>
    <x v="0"/>
    <m/>
    <x v="2"/>
  </r>
  <r>
    <n v="4505"/>
    <d v="2019-08-15T00:00:00"/>
    <n v="15"/>
    <n v="8"/>
    <x v="1"/>
    <d v="1899-12-30T02:02:03"/>
    <s v=""/>
    <s v=""/>
    <s v="1333 E 1ST ST, Port Angeles"/>
    <s v="C132"/>
    <s v="2019-00017237"/>
    <m/>
    <s v="PURSUIT"/>
    <x v="0"/>
    <m/>
    <x v="2"/>
  </r>
  <r>
    <n v="6953"/>
    <d v="2019-08-22T00:00:00"/>
    <n v="22"/>
    <n v="8"/>
    <x v="1"/>
    <d v="1899-12-30T20:02:24"/>
    <s v=""/>
    <s v=""/>
    <s v="LAT: 48.1022; LON: -123.4292"/>
    <s v="XXP477"/>
    <s v="2019-00015596"/>
    <s v="ELUDE"/>
    <m/>
    <x v="0"/>
    <m/>
    <x v="2"/>
  </r>
  <r>
    <n v="8446"/>
    <d v="2019-08-27T00:00:00"/>
    <n v="27"/>
    <n v="8"/>
    <x v="1"/>
    <d v="1899-12-30T16:15:28"/>
    <s v=""/>
    <s v=""/>
    <s v="S C ST / W HAZEL ST, Port Angeles"/>
    <s v="C123"/>
    <s v="2019-00018254"/>
    <m/>
    <s v="PURSUIT"/>
    <x v="0"/>
    <m/>
    <x v="2"/>
  </r>
  <r>
    <n v="9025"/>
    <d v="2019-09-30T00:00:00"/>
    <n v="30"/>
    <n v="9"/>
    <x v="1"/>
    <d v="1899-12-30T19:34:46"/>
    <s v=""/>
    <s v=""/>
    <s v="114 E LAURIDSEN BLVD, Port Angeles"/>
    <s v="XXP288"/>
    <s v="2019-00018438"/>
    <s v="ELUDE"/>
    <m/>
    <x v="0"/>
    <m/>
    <x v="2"/>
  </r>
  <r>
    <n v="4536"/>
    <d v="2019-10-15T00:00:00"/>
    <n v="15"/>
    <n v="10"/>
    <x v="1"/>
    <d v="1899-12-30T18:43:12"/>
    <s v=""/>
    <s v=""/>
    <s v="2709 E HWY 101, Port Angeles"/>
    <s v="XXP479"/>
    <s v="2019-00019511"/>
    <s v="ELUDE"/>
    <m/>
    <x v="0"/>
    <m/>
    <x v="2"/>
  </r>
  <r>
    <n v="6274"/>
    <d v="2019-12-23T00:00:00"/>
    <n v="23"/>
    <n v="12"/>
    <x v="1"/>
    <d v="1899-12-30T17:21:29"/>
    <s v=""/>
    <s v=""/>
    <s v="114 E LAURIDSEN BLVD, Port Angeles"/>
    <s v="XXP448"/>
    <s v="2019-00023854"/>
    <m/>
    <s v="PURSUIT"/>
    <x v="0"/>
    <m/>
    <x v="2"/>
  </r>
  <r>
    <n v="7103"/>
    <d v="2019-12-27T00:00:00"/>
    <n v="27"/>
    <n v="12"/>
    <x v="1"/>
    <d v="1899-12-30T11:02:24"/>
    <s v=""/>
    <s v=""/>
    <s v="W 11TH ST / S C ST, Port Angeles"/>
    <s v="XXP483"/>
    <s v="2019-00024024"/>
    <s v="ELUDE"/>
    <m/>
    <x v="0"/>
    <m/>
    <x v="2"/>
  </r>
  <r>
    <n v="7154"/>
    <d v="2019-12-27T00:00:00"/>
    <n v="27"/>
    <n v="12"/>
    <x v="1"/>
    <d v="1899-12-30T13:24:27"/>
    <s v=""/>
    <s v=""/>
    <s v="1033 W 10TH ST, Port Angeles"/>
    <s v="XXP483"/>
    <s v="2019-00024029"/>
    <s v="ELUDE"/>
    <m/>
    <x v="0"/>
    <m/>
    <x v="2"/>
  </r>
  <r>
    <n v="658"/>
    <d v="2020-01-03T00:00:00"/>
    <n v="3"/>
    <n v="1"/>
    <x v="0"/>
    <d v="1899-12-30T09:56:18"/>
    <s v=""/>
    <s v=""/>
    <s v="W 8TH ST / S B ST, Port Angeles"/>
    <s v="XXP483"/>
    <s v="2020-00000141"/>
    <m/>
    <s v="PURSUIT"/>
    <x v="0"/>
    <m/>
    <x v="2"/>
  </r>
  <r>
    <n v="4973"/>
    <d v="2020-02-18T00:00:00"/>
    <n v="18"/>
    <n v="2"/>
    <x v="0"/>
    <d v="1899-12-30T18:38:13"/>
    <s v=""/>
    <s v=""/>
    <s v="600 E 1ST ST, Port Angeles"/>
    <s v="XXP224"/>
    <s v="2020-00003022"/>
    <m/>
    <s v="PURSUIT"/>
    <x v="0"/>
    <m/>
    <x v="2"/>
  </r>
  <r>
    <n v="1450"/>
    <d v="2020-05-06T00:00:00"/>
    <n v="6"/>
    <n v="5"/>
    <x v="0"/>
    <d v="1899-12-30T22:53:21"/>
    <s v=""/>
    <s v=""/>
    <s v="812 E LAURIDSEN BLVD, Port Angeles"/>
    <s v="XXP289"/>
    <s v="2020-00007573"/>
    <m/>
    <s v="PURSUIT"/>
    <x v="0"/>
    <m/>
    <x v="2"/>
  </r>
  <r>
    <n v="6930"/>
    <d v="2020-06-24T00:00:00"/>
    <n v="24"/>
    <n v="6"/>
    <x v="0"/>
    <d v="1899-12-30T21:19:34"/>
    <s v=""/>
    <s v=""/>
    <s v="1037 W 18TH ST #1, Port Angeles"/>
    <s v="XXP475"/>
    <s v="2020-00010651"/>
    <s v="ELUDE"/>
    <m/>
    <x v="0"/>
    <m/>
    <x v="2"/>
  </r>
  <r>
    <n v="5483"/>
    <d v="2020-07-18T00:00:00"/>
    <n v="18"/>
    <n v="7"/>
    <x v="0"/>
    <d v="1899-12-30T01:15:28"/>
    <s v=""/>
    <s v=""/>
    <s v="215 W 1ST ST, Port Angeles"/>
    <s v="XXP469"/>
    <s v="2020-00012374"/>
    <m/>
    <s v="PURSUIT"/>
    <x v="0"/>
    <m/>
    <x v="2"/>
  </r>
  <r>
    <n v="7530"/>
    <d v="2020-08-24T00:00:00"/>
    <n v="24"/>
    <n v="8"/>
    <x v="0"/>
    <d v="1899-12-30T19:27:10"/>
    <s v=""/>
    <s v=""/>
    <s v="822 E WASHINGTON ST, Sequim"/>
    <s v="S61"/>
    <s v="2020-00007839"/>
    <s v="ELUDE"/>
    <m/>
    <x v="0"/>
    <m/>
    <x v="2"/>
  </r>
  <r>
    <n v="8102"/>
    <d v="2020-08-26T00:00:00"/>
    <n v="26"/>
    <n v="8"/>
    <x v="0"/>
    <d v="1899-12-30T15:13:56"/>
    <s v=""/>
    <s v=""/>
    <s v="115 E FRONT ST, Port Angeles"/>
    <s v="XXP476"/>
    <s v="2020-00014898"/>
    <s v="ELUDE"/>
    <m/>
    <x v="0"/>
    <m/>
    <x v="2"/>
  </r>
  <r>
    <n v="8875"/>
    <d v="2020-08-28T00:00:00"/>
    <n v="28"/>
    <n v="8"/>
    <x v="0"/>
    <d v="1899-12-30T20:14:26"/>
    <s v=""/>
    <s v=""/>
    <s v="413 E 6TH ST, Port Angeles"/>
    <s v="XXP448"/>
    <s v="2020-00015094"/>
    <m/>
    <s v="PURSUIT"/>
    <x v="0"/>
    <m/>
    <x v="2"/>
  </r>
  <r>
    <n v="5073"/>
    <d v="2020-09-17T00:00:00"/>
    <n v="17"/>
    <n v="9"/>
    <x v="0"/>
    <d v="1899-12-30T00:55:08"/>
    <s v=""/>
    <s v=""/>
    <s v="1333 E 1ST ST, Port Angeles"/>
    <s v="XXP291"/>
    <s v="2020-00016428"/>
    <m/>
    <s v="PURSUIT"/>
    <x v="0"/>
    <m/>
    <x v="2"/>
  </r>
  <r>
    <n v="784"/>
    <d v="2020-10-03T00:00:00"/>
    <n v="3"/>
    <n v="10"/>
    <x v="0"/>
    <d v="1899-12-30T13:50:24"/>
    <s v=""/>
    <s v=""/>
    <s v="346 E HILL CREST DR, Port Angeles"/>
    <s v="XXP455"/>
    <s v="2020-00017515"/>
    <s v="ELUDE"/>
    <m/>
    <x v="0"/>
    <m/>
    <x v="2"/>
  </r>
  <r>
    <n v="944"/>
    <d v="2020-10-04T00:00:00"/>
    <n v="4"/>
    <n v="10"/>
    <x v="0"/>
    <d v="1899-12-30T02:59:39"/>
    <s v=""/>
    <s v=""/>
    <s v="E HWY 101 / MONROE RD, Port Angeles"/>
    <s v="XXP470"/>
    <s v="2020-00017551"/>
    <s v="ELUDE"/>
    <m/>
    <x v="0"/>
    <m/>
    <x v="2"/>
  </r>
  <r>
    <n v="5298"/>
    <d v="2020-10-19T00:00:00"/>
    <n v="19"/>
    <n v="10"/>
    <x v="0"/>
    <d v="1899-12-30T21:07:30"/>
    <s v=""/>
    <s v=""/>
    <s v="300 LOWER ELWHA RD, Port Angeles"/>
    <s v="C138"/>
    <s v="2020-00021419"/>
    <s v="ELUDE"/>
    <m/>
    <x v="0"/>
    <m/>
    <x v="2"/>
  </r>
  <r>
    <n v="5298"/>
    <d v="2020-10-19T00:00:00"/>
    <n v="19"/>
    <n v="10"/>
    <x v="0"/>
    <d v="1899-12-30T21:07:30"/>
    <s v=""/>
    <s v=""/>
    <s v="300 LOWER ELWHA RD, Port Angeles"/>
    <s v="C138"/>
    <s v="2020-00021419"/>
    <m/>
    <s v="PURSUIT"/>
    <x v="0"/>
    <m/>
    <x v="2"/>
  </r>
  <r>
    <n v="6958"/>
    <d v="2020-11-27T00:00:00"/>
    <n v="27"/>
    <n v="11"/>
    <x v="0"/>
    <d v="1899-12-30T21:02:25"/>
    <s v=""/>
    <s v=""/>
    <s v="W 8TH ST / S CEDAR ST, Port Angeles"/>
    <s v="XXP470"/>
    <s v="2020-00020920"/>
    <s v="ELUDE"/>
    <m/>
    <x v="0"/>
    <m/>
    <x v="2"/>
  </r>
  <r>
    <n v="1791"/>
    <d v="2020-12-08T00:00:00"/>
    <n v="8"/>
    <n v="12"/>
    <x v="0"/>
    <d v="1899-12-30T01:24:26"/>
    <s v=""/>
    <s v=""/>
    <s v="O'BRIEN RD / AMARILLO RD, Port Angeles"/>
    <s v="C123"/>
    <s v="2020-00024534"/>
    <m/>
    <s v="PURSUIT"/>
    <x v="0"/>
    <m/>
    <x v="2"/>
  </r>
  <r>
    <n v="7452"/>
    <d v="2020-12-30T00:00:00"/>
    <n v="30"/>
    <n v="12"/>
    <x v="0"/>
    <d v="1899-12-30T16:02:56"/>
    <s v=""/>
    <s v=""/>
    <s v="321 E 5TH ST, Port Angeles"/>
    <s v="XXP485"/>
    <s v="2020-00022763"/>
    <s v="ELUDE"/>
    <m/>
    <x v="0"/>
    <m/>
    <x v="2"/>
  </r>
  <r>
    <n v="3210"/>
    <d v="2021-03-12T00:00:00"/>
    <n v="12"/>
    <n v="3"/>
    <x v="2"/>
    <d v="1899-12-30T12:55:25"/>
    <s v=""/>
    <s v=""/>
    <s v="1912 W 18TH ST, Port Angeles"/>
    <s v="XXP470"/>
    <s v="2021-00003990"/>
    <m/>
    <s v="PURSUIT"/>
    <x v="0"/>
    <m/>
    <x v="2"/>
  </r>
  <r>
    <n v="1607"/>
    <d v="2021-06-06T00:00:00"/>
    <n v="6"/>
    <n v="6"/>
    <x v="2"/>
    <d v="1899-12-30T11:37:47"/>
    <s v=""/>
    <s v=""/>
    <s v="43 ROLL INN PARK DR #29, Port Angeles"/>
    <s v="C119"/>
    <s v="2021-00011091"/>
    <m/>
    <s v="PURSUIT"/>
    <x v="0"/>
    <m/>
    <x v="2"/>
  </r>
  <r>
    <n v="1617"/>
    <d v="2021-06-06T00:00:00"/>
    <n v="6"/>
    <n v="6"/>
    <x v="2"/>
    <d v="1899-12-30T13:04:20"/>
    <s v=""/>
    <s v=""/>
    <s v="134 E 7TH ST, Port Angeles"/>
    <s v="C119"/>
    <s v="2021-00011092"/>
    <m/>
    <s v="PURSUIT"/>
    <x v="0"/>
    <m/>
    <x v="2"/>
  </r>
  <r>
    <n v="370"/>
    <d v="2021-08-30T00:00:00"/>
    <n v="30"/>
    <n v="8"/>
    <x v="2"/>
    <d v="1899-12-30T01:26:14"/>
    <s v="Traffic Stop"/>
    <s v=""/>
    <s v="N RACE ST / E GEORGIANA ST, Port Angeles"/>
    <s v="XXPA448"/>
    <s v="2021-00014818"/>
    <s v="ELUDE"/>
    <m/>
    <x v="0"/>
    <m/>
    <x v="2"/>
  </r>
  <r>
    <n v="505"/>
    <d v="2021-12-16T00:00:00"/>
    <n v="16"/>
    <n v="12"/>
    <x v="2"/>
    <d v="1899-12-30T14:04:13"/>
    <s v="Suspicious Activity"/>
    <s v=""/>
    <s v="1425 E 2ND ST, Port Angeles"/>
    <s v="PA701"/>
    <s v="2021-00021479"/>
    <s v="ELUDE"/>
    <m/>
    <x v="0"/>
    <m/>
    <x v="2"/>
  </r>
  <r>
    <n v="740"/>
    <d v="2022-02-17T00:00:00"/>
    <n v="17"/>
    <n v="2"/>
    <x v="3"/>
    <d v="1899-12-30T15:35:00"/>
    <s v="Suspicious Activity"/>
    <s v=""/>
    <s v="111 E 8TH ST, Port Angeles"/>
    <s v="PA488"/>
    <s v="2022-00002921"/>
    <m/>
    <s v="PURSUIT"/>
    <x v="0"/>
    <m/>
    <x v="2"/>
  </r>
  <r>
    <n v="477"/>
    <d v="2022-02-28T00:00:00"/>
    <n v="28"/>
    <n v="2"/>
    <x v="3"/>
    <d v="1899-12-30T15:57:25"/>
    <s v="Parking Complaint"/>
    <s v=""/>
    <s v="113 E VASHON AVE, Port Angeles"/>
    <s v="PA292"/>
    <s v="2022-00003598"/>
    <s v="ELUDE"/>
    <m/>
    <x v="0"/>
    <m/>
    <x v="2"/>
  </r>
  <r>
    <n v="721"/>
    <d v="2022-03-09T00:00:00"/>
    <n v="9"/>
    <n v="3"/>
    <x v="3"/>
    <d v="1899-12-30T12:28:28"/>
    <s v="Info Misc"/>
    <s v=""/>
    <s v="S WASHINGTON ST / E 10TH ST, Port Angeles"/>
    <s v="PA289"/>
    <s v="2022-00004159"/>
    <m/>
    <s v="PURSUIT"/>
    <x v="0"/>
    <m/>
    <x v="2"/>
  </r>
  <r>
    <n v="550"/>
    <d v="2022-03-12T00:00:00"/>
    <n v="12"/>
    <n v="3"/>
    <x v="3"/>
    <d v="1899-12-30T18:48:44"/>
    <s v="Violation Of Court Order"/>
    <s v=""/>
    <s v="161 UPHILL DR, Port Angeles"/>
    <s v="C123"/>
    <s v="2022-00004549"/>
    <m/>
    <s v="PURSUIT"/>
    <x v="0"/>
    <m/>
    <x v="2"/>
  </r>
  <r>
    <n v="319"/>
    <d v="2022-03-15T00:00:00"/>
    <n v="15"/>
    <n v="3"/>
    <x v="3"/>
    <d v="1899-12-30T20:29:48"/>
    <s v="Follow Up"/>
    <s v=""/>
    <s v="111 E 2ND ST, Port Angeles"/>
    <s v="PA292"/>
    <s v="2022-00004605"/>
    <s v="ELUDE"/>
    <m/>
    <x v="0"/>
    <m/>
    <x v="2"/>
  </r>
  <r>
    <n v="451"/>
    <d v="2022-03-20T00:00:00"/>
    <n v="20"/>
    <n v="3"/>
    <x v="3"/>
    <d v="1899-12-30T04:24:00"/>
    <s v="Traffic Stop"/>
    <s v=""/>
    <s v="400 W MARINE DR, Port Angeles"/>
    <s v="PA294"/>
    <s v="2022-00004924"/>
    <s v="ELUDE"/>
    <m/>
    <x v="0"/>
    <m/>
    <x v="2"/>
  </r>
  <r>
    <n v="455"/>
    <d v="2022-03-20T00:00:00"/>
    <n v="20"/>
    <n v="3"/>
    <x v="3"/>
    <d v="1899-12-30T04:49:53"/>
    <s v="Elude"/>
    <s v=""/>
    <s v="400 S VALLEY ST, Port Angeles"/>
    <s v="PA475"/>
    <s v="2022-00004926"/>
    <s v="ELUDE"/>
    <m/>
    <x v="0"/>
    <m/>
    <x v="2"/>
  </r>
  <r>
    <n v="764"/>
    <d v="2022-03-21T00:00:00"/>
    <n v="21"/>
    <n v="3"/>
    <x v="3"/>
    <d v="1899-12-30T13:38:09"/>
    <s v="Elude"/>
    <s v=""/>
    <s v="195000 HWY 101, Forks"/>
    <s v="FA1"/>
    <s v="2022-00000571"/>
    <s v="ELUDE"/>
    <m/>
    <x v="0"/>
    <m/>
    <x v="2"/>
  </r>
  <r>
    <n v="992"/>
    <d v="2022-04-03T00:00:00"/>
    <n v="3"/>
    <n v="4"/>
    <x v="3"/>
    <d v="1899-12-30T01:02:17"/>
    <s v="Traffic Stop"/>
    <s v=""/>
    <s v="1006 E FRONT ST, Port Angeles"/>
    <s v="PA294"/>
    <s v="2022-00005849"/>
    <m/>
    <s v="PURSUIT"/>
    <x v="0"/>
    <m/>
    <x v="2"/>
  </r>
  <r>
    <n v="762"/>
    <d v="2022-05-09T00:00:00"/>
    <n v="9"/>
    <n v="5"/>
    <x v="3"/>
    <d v="1899-12-30T04:15:20"/>
    <s v="Disturbance"/>
    <s v="BLS"/>
    <s v="110 E 3RD ST, Port Angeles"/>
    <s v="PA488"/>
    <s v="2022-00007956"/>
    <m/>
    <s v="PURSUIT"/>
    <x v="0"/>
    <m/>
    <x v="2"/>
  </r>
  <r>
    <n v="107"/>
    <d v="2022-06-06T00:00:00"/>
    <n v="6"/>
    <n v="6"/>
    <x v="3"/>
    <d v="1899-12-30T04:50:21"/>
    <s v="Suspicious Activity"/>
    <s v=""/>
    <s v="110 N ALDER ST, Port Angeles"/>
    <s v="PA487"/>
    <s v="2022-00009786"/>
    <m/>
    <s v="PURSUIT"/>
    <x v="0"/>
    <m/>
    <x v="2"/>
  </r>
  <r>
    <n v="146"/>
    <d v="2022-06-08T00:00:00"/>
    <n v="8"/>
    <n v="6"/>
    <x v="3"/>
    <d v="1899-12-30T18:51:10"/>
    <s v="Warrant Attempt"/>
    <s v=""/>
    <s v="110 E 3RD ST, Port Angeles"/>
    <s v="PA475"/>
    <s v="2022-00010002"/>
    <s v="ELUDE"/>
    <m/>
    <x v="0"/>
    <m/>
    <x v="2"/>
  </r>
  <r>
    <n v="3"/>
    <d v="2022-07-06T00:00:00"/>
    <n v="6"/>
    <n v="7"/>
    <x v="3"/>
    <d v="1899-12-30T14:15:38"/>
    <s v="Follow Up"/>
    <s v=""/>
    <s v="229 W 9TH ST, Port Angeles"/>
    <s v="PA228"/>
    <s v="2022-00011841"/>
    <m/>
    <s v="PURSUIT"/>
    <x v="0"/>
    <m/>
    <x v="2"/>
  </r>
  <r>
    <n v="429"/>
    <d v="2022-08-08T00:00:00"/>
    <n v="8"/>
    <n v="8"/>
    <x v="3"/>
    <d v="1899-12-30T20:49:00"/>
    <s v="Elude"/>
    <s v=""/>
    <s v="S OAK ST / W 2ND ST, Port Angeles"/>
    <s v="PA224"/>
    <s v="2022-00014057"/>
    <m/>
    <s v="PURSUIT"/>
    <x v="0"/>
    <m/>
    <x v="2"/>
  </r>
  <r>
    <n v="194"/>
    <d v="2022-09-14T00:00:00"/>
    <n v="14"/>
    <n v="9"/>
    <x v="3"/>
    <d v="1899-12-30T16:54:24"/>
    <s v="Welfare Check"/>
    <s v=""/>
    <s v="604 S PINE ST, Port Angeles"/>
    <s v="PA488"/>
    <s v="2022-00016537"/>
    <m/>
    <s v="PURSUIT"/>
    <x v="0"/>
    <m/>
    <x v="2"/>
  </r>
  <r>
    <n v="705"/>
    <d v="2022-09-16T00:00:00"/>
    <n v="16"/>
    <n v="9"/>
    <x v="3"/>
    <d v="1899-12-30T03:37:55"/>
    <s v="Warrant Attempt"/>
    <s v=""/>
    <s v="1400 S M ST, Port Angeles"/>
    <s v="PA490"/>
    <s v="2022-00016612"/>
    <s v="ELUDE"/>
    <m/>
    <x v="0"/>
    <m/>
    <x v="2"/>
  </r>
  <r>
    <n v="968"/>
    <d v="2022-09-19T00:00:00"/>
    <n v="19"/>
    <n v="9"/>
    <x v="3"/>
    <d v="1899-12-30T17:17:09"/>
    <s v="Warrant Attempt"/>
    <s v=""/>
    <s v="S ENNIS ST / E 1ST ST, Port Angeles"/>
    <s v="PA486"/>
    <s v="2022-00016807"/>
    <s v="ELUDE"/>
    <m/>
    <x v="0"/>
    <m/>
    <x v="2"/>
  </r>
  <r>
    <n v="124"/>
    <d v="2022-10-18T00:00:00"/>
    <n v="18"/>
    <n v="10"/>
    <x v="3"/>
    <d v="1899-12-30T16:01:27"/>
    <s v="Citizen Assist"/>
    <s v=""/>
    <s v="1215 W HWY 101 89, Port Angeles"/>
    <s v="PA228"/>
    <s v="2022-00018678"/>
    <m/>
    <s v="PURSUIT"/>
    <x v="0"/>
    <m/>
    <x v="2"/>
  </r>
  <r>
    <n v="919"/>
    <d v="2022-10-23T00:00:00"/>
    <n v="23"/>
    <n v="10"/>
    <x v="3"/>
    <d v="1899-12-30T13:12:40"/>
    <s v="Follow Up"/>
    <s v=""/>
    <s v="304 E PARK AVE, Port Angeles"/>
    <s v="PA471"/>
    <s v="2022-00019010"/>
    <s v="ELUDE"/>
    <m/>
    <x v="0"/>
    <m/>
    <x v="2"/>
  </r>
  <r>
    <n v="58"/>
    <d v="2022-11-06T00:00:00"/>
    <n v="6"/>
    <n v="11"/>
    <x v="3"/>
    <d v="1899-12-30T19:41:54"/>
    <s v="Weapons Discharge"/>
    <s v="TC"/>
    <s v="3010 E HWY 101, Port Angeles"/>
    <s v="C128"/>
    <s v="2022-00021268"/>
    <s v="ELUDE"/>
    <s v="PURSUIT"/>
    <x v="0"/>
    <m/>
    <x v="2"/>
  </r>
  <r>
    <n v="390"/>
    <d v="2022-12-13T00:00:00"/>
    <n v="13"/>
    <n v="12"/>
    <x v="3"/>
    <d v="1899-12-30T10:45:52"/>
    <s v="Warrant Attempt"/>
    <s v=""/>
    <s v="1521 W LAURIDSEN BLVD, Port Angeles"/>
    <s v="PA467"/>
    <s v="2022-00021850"/>
    <s v="ELUDE"/>
    <m/>
    <x v="0"/>
    <m/>
    <x v="2"/>
  </r>
  <r>
    <n v="866"/>
    <d v="2022-12-31T00:00:00"/>
    <n v="31"/>
    <n v="12"/>
    <x v="3"/>
    <d v="1899-12-30T07:47:12"/>
    <s v="Warrant Attempt"/>
    <s v=""/>
    <s v="1137 W HWY 101, Port Angeles"/>
    <s v="C158"/>
    <s v="2022-00024691"/>
    <s v="ELUDE"/>
    <m/>
    <x v="0"/>
    <m/>
    <x v="2"/>
  </r>
  <r>
    <n v="797"/>
    <d v="2023-02-04T00:00:00"/>
    <n v="4"/>
    <n v="2"/>
    <x v="4"/>
    <d v="1899-12-30T10:42:09"/>
    <s v="Warrant Attempt"/>
    <s v=""/>
    <s v="1608 W 16TH ST, Port Angeles"/>
    <s v="C143"/>
    <s v="2023-00002588"/>
    <s v="ELUDE"/>
    <m/>
    <x v="0"/>
    <m/>
    <x v="2"/>
  </r>
  <r>
    <n v="745"/>
    <d v="2023-02-07T00:00:00"/>
    <n v="7"/>
    <n v="2"/>
    <x v="4"/>
    <d v="1899-12-30T05:43:50"/>
    <s v="Suspicious Activity"/>
    <s v=""/>
    <s v="1207 W 5TH ST, Port Angeles"/>
    <s v="PA445"/>
    <s v="2023-00002256"/>
    <s v="ELUDE"/>
    <m/>
    <x v="0"/>
    <m/>
    <x v="2"/>
  </r>
  <r>
    <n v="143"/>
    <d v="2023-03-18T00:00:00"/>
    <n v="18"/>
    <n v="3"/>
    <x v="4"/>
    <d v="1899-12-30T16:52:44"/>
    <s v="K9 Search"/>
    <s v=""/>
    <s v="215963 HWY 101, Port Angeles"/>
    <s v="PA470"/>
    <s v="2023-00004613"/>
    <s v="ELUDE"/>
    <m/>
    <x v="0"/>
    <m/>
    <x v="2"/>
  </r>
  <r>
    <n v="565"/>
    <d v="2023-04-30T00:00:00"/>
    <n v="30"/>
    <n v="4"/>
    <x v="4"/>
    <d v="1899-12-30T05:52:12"/>
    <s v="Warrant Arrest"/>
    <s v="BLS"/>
    <s v="2930 E VINUP ST, Port Angeles"/>
    <s v="C129"/>
    <s v="2023-00008150"/>
    <m/>
    <s v="PURSUIT"/>
    <x v="0"/>
    <m/>
    <x v="2"/>
  </r>
  <r>
    <n v="9"/>
    <d v="2023-06-13T00:00:00"/>
    <n v="13"/>
    <n v="6"/>
    <x v="4"/>
    <d v="1899-12-30T00:44:07"/>
    <s v="Supervisor Request"/>
    <s v=""/>
    <s v="321 E 5TH ST, Port Angeles"/>
    <s v="PA445"/>
    <s v="2023-00010440"/>
    <m/>
    <s v="PURSUIT"/>
    <x v="0"/>
    <m/>
    <x v="2"/>
  </r>
  <r>
    <n v="825"/>
    <d v="2023-07-31T00:00:00"/>
    <n v="31"/>
    <n v="7"/>
    <x v="4"/>
    <d v="1899-12-30T19:49:55"/>
    <s v="Warrant Attempt"/>
    <s v=""/>
    <s v="1215 W HWY 101 78, Port Angeles"/>
    <s v="C124"/>
    <s v="2023-00015263"/>
    <s v="ELUDE"/>
    <m/>
    <x v="0"/>
    <m/>
    <x v="2"/>
  </r>
  <r>
    <n v="583"/>
    <d v="2023-08-05T00:00:00"/>
    <n v="5"/>
    <n v="8"/>
    <x v="4"/>
    <d v="1899-12-30T01:16:51"/>
    <s v="Warrant Arrest"/>
    <s v=""/>
    <s v="755 W WASHINGTON ST, Sequim"/>
    <s v="S65"/>
    <s v="2023-00006995"/>
    <s v="ELUDE"/>
    <m/>
    <x v="0"/>
    <m/>
    <x v="2"/>
  </r>
  <r>
    <n v="77"/>
    <d v="2023-08-18T00:00:00"/>
    <n v="18"/>
    <n v="8"/>
    <x v="4"/>
    <d v="1899-12-30T20:27:13"/>
    <s v="Warrant Arrest"/>
    <s v="BLS"/>
    <s v="E 1ST ST / S GOLF COURSE RD, Port Angeles"/>
    <s v="PA471"/>
    <s v="2023-00015109"/>
    <s v="ELUDE"/>
    <m/>
    <x v="0"/>
    <m/>
    <x v="2"/>
  </r>
  <r>
    <n v="77"/>
    <d v="2023-08-18T00:00:00"/>
    <n v="18"/>
    <n v="8"/>
    <x v="4"/>
    <d v="1899-12-30T20:27:13"/>
    <s v="Warrant Arrest"/>
    <s v="BLS"/>
    <s v="E 1ST ST / S GOLF COURSE RD, Port Angeles"/>
    <s v="PA471"/>
    <s v="2023-00015109"/>
    <m/>
    <s v="PURSUIT"/>
    <x v="0"/>
    <m/>
    <x v="2"/>
  </r>
  <r>
    <n v="548"/>
    <d v="2023-08-30T00:00:00"/>
    <n v="30"/>
    <n v="8"/>
    <x v="4"/>
    <d v="1899-12-30T13:00:39"/>
    <s v="Theft - Auto"/>
    <s v=""/>
    <s v="2021 E 5TH AVE, Port Angeles"/>
    <s v="C141"/>
    <s v="2023-00017299"/>
    <s v="ELUDE"/>
    <m/>
    <x v="0"/>
    <m/>
    <x v="2"/>
  </r>
  <r>
    <n v="171"/>
    <d v="2023-11-27T00:00:00"/>
    <n v="27"/>
    <n v="11"/>
    <x v="4"/>
    <d v="1899-12-30T19:07:42"/>
    <s v="Warrant Arrest"/>
    <s v="BLS"/>
    <s v="152 CHARLES ROBERTS RD, Sequim"/>
    <s v="C436"/>
    <s v="2023-00023120"/>
    <s v="ELUDE"/>
    <s v="PURSUIT"/>
    <x v="0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726215-0AB8-431B-B0A7-CEF52B4AF938}" name="PivotTable8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Year">
  <location ref="C24:D30" firstHeaderRow="1" firstDataRow="1" firstDataCol="1"/>
  <pivotFields count="16">
    <pivotField showAll="0"/>
    <pivotField numFmtId="14" showAll="0"/>
    <pivotField numFmtId="1" showAll="0"/>
    <pivotField numFmtId="1" showAll="0"/>
    <pivotField axis="axisRow" numFmtId="1" showAll="0">
      <items count="6">
        <item x="1"/>
        <item x="0"/>
        <item x="2"/>
        <item x="3"/>
        <item x="4"/>
        <item t="default"/>
      </items>
    </pivotField>
    <pivotField numFmtId="164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Incidents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11A080-56D2-4F0C-B155-22FFB7340892}" name="PivotTable3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rrest search" colHeaderCaption="Annual summary file">
  <location ref="C12:G16" firstHeaderRow="1" firstDataRow="2" firstDataCol="1"/>
  <pivotFields count="16">
    <pivotField showAll="0"/>
    <pivotField numFmtId="14" showAll="0"/>
    <pivotField numFmtId="1" showAll="0"/>
    <pivotField numFmtId="1" showAll="0"/>
    <pivotField numFmtId="1" showAll="0"/>
    <pivotField numFmtId="164"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3">
        <item n="in file" x="1"/>
        <item n="not in file" x="0"/>
        <item t="default"/>
      </items>
    </pivotField>
    <pivotField showAll="0"/>
    <pivotField axis="axisCol" showAll="0">
      <items count="4">
        <item x="0"/>
        <item n="in file" x="1"/>
        <item n="not in file" x="2"/>
        <item t="default"/>
      </items>
    </pivotField>
  </pivotFields>
  <rowFields count="1">
    <field x="13"/>
  </rowFields>
  <rowItems count="3">
    <i>
      <x/>
    </i>
    <i>
      <x v="1"/>
    </i>
    <i t="grand">
      <x/>
    </i>
  </rowItems>
  <colFields count="1">
    <field x="15"/>
  </colFields>
  <colItems count="4">
    <i>
      <x/>
    </i>
    <i>
      <x v="1"/>
    </i>
    <i>
      <x v="2"/>
    </i>
    <i t="grand">
      <x/>
    </i>
  </colItems>
  <dataFields count="1">
    <dataField name="Arrest x Summary" fld="10" subtotal="count" baseField="0" baseItem="0"/>
  </dataFields>
  <formats count="1">
    <format dxfId="1">
      <pivotArea dataOnly="0" labelOnly="1" fieldPosition="0">
        <references count="1">
          <reference field="15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3465B4-1396-4894-8AB6-171160F4D6E1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Elude search" colHeaderCaption="Pursuit search">
  <location ref="C3:F7" firstHeaderRow="1" firstDataRow="2" firstDataCol="1"/>
  <pivotFields count="3">
    <pivotField dataField="1" showAll="0"/>
    <pivotField axis="axisRow" showAll="0">
      <items count="3">
        <item n="in file" x="1"/>
        <item n="not in file" x="0"/>
        <item t="default"/>
      </items>
    </pivotField>
    <pivotField axis="axisCol" showAll="0">
      <items count="3">
        <item n="in file" x="0"/>
        <item n="not in file"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Elude x Pursuit file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EFBF8D-7267-4833-B400-E5C2874D9AA4}" name="Table1" displayName="Table1" ref="A1:P104" totalsRowCount="1" headerRowDxfId="35" dataDxfId="34">
  <autoFilter ref="A1:P103" xr:uid="{E7EFBF8D-7267-4833-B400-E5C2874D9AA4}"/>
  <sortState xmlns:xlrd2="http://schemas.microsoft.com/office/spreadsheetml/2017/richdata2" ref="A2:P103">
    <sortCondition ref="P1:P103"/>
  </sortState>
  <tableColumns count="16">
    <tableColumn id="1" xr3:uid="{921FE6F0-1652-4F8B-AEA5-CE171DBC2147}" name="Call Number" dataDxfId="33" totalsRowDxfId="17"/>
    <tableColumn id="2" xr3:uid="{6465B550-98FD-423D-965E-9102E272520D}" name="Create Date" dataDxfId="32" totalsRowDxfId="16"/>
    <tableColumn id="16" xr3:uid="{5ADE2E5B-8FD3-4C4B-AD72-FDA0B3270690}" name="Day" dataDxfId="20" totalsRowDxfId="15">
      <calculatedColumnFormula>DAY(Table1[[#This Row],[Create Date]])</calculatedColumnFormula>
    </tableColumn>
    <tableColumn id="15" xr3:uid="{69A8BED1-B6FC-4BA0-B510-6FF0BAC58F8F}" name="Month" dataDxfId="19" totalsRowDxfId="14">
      <calculatedColumnFormula>MONTH(Table1[[#This Row],[Create Date]])</calculatedColumnFormula>
    </tableColumn>
    <tableColumn id="3" xr3:uid="{65831C40-9395-403A-95DB-407BFFA7124D}" name="Year" dataDxfId="18" totalsRowDxfId="13">
      <calculatedColumnFormula>YEAR(Table1[[#This Row],[Create Date]])</calculatedColumnFormula>
    </tableColumn>
    <tableColumn id="13" xr3:uid="{EA8E8ACC-8200-4DC6-B758-580405B6447E}" name="Time" dataDxfId="31" totalsRowDxfId="12"/>
    <tableColumn id="4" xr3:uid="{0564D111-4E14-45C5-B803-EE933374E017}" name="Police Call Type" dataDxfId="30" totalsRowDxfId="11"/>
    <tableColumn id="5" xr3:uid="{E3F104FC-1E52-4000-8CDF-9724479C9D15}" name="Fire Call Type" dataDxfId="29" totalsRowDxfId="10"/>
    <tableColumn id="6" xr3:uid="{DF5C09DE-0E33-4C59-9F44-BA8734A93B0D}" name="Location" dataDxfId="28" totalsRowDxfId="9"/>
    <tableColumn id="7" xr3:uid="{DEF70A4E-21CF-4082-B96D-B934FD65AD4A}" name="Primary Unit" dataDxfId="27" totalsRowDxfId="8"/>
    <tableColumn id="8" xr3:uid="{4142F4CB-DA42-4A5C-935C-FC4A726091EC}" name="Primary Incident" dataDxfId="26" totalsRowDxfId="7"/>
    <tableColumn id="14" xr3:uid="{8BC658E0-FCFB-4AA8-B9C8-6A04875D99D2}" name="Elude Search" totalsRowFunction="custom" dataDxfId="25" totalsRowDxfId="6">
      <totalsRowFormula>COUNTA(Table1[Elude Search])</totalsRowFormula>
    </tableColumn>
    <tableColumn id="9" xr3:uid="{B7B696BF-B04C-4480-ACBE-C5874E4EC849}" name="Pursuit Search" totalsRowFunction="custom" dataDxfId="24" totalsRowDxfId="5">
      <totalsRowFormula>COUNTA(Table1[Pursuit Search])</totalsRowFormula>
    </tableColumn>
    <tableColumn id="10" xr3:uid="{27697DEC-1FC6-4286-AAD2-3A7F4EA73608}" name="Arrest Search" totalsRowFunction="custom" dataDxfId="23" totalsRowDxfId="4">
      <totalsRowFormula>COUNTA(Table1[Arrest Search])</totalsRowFormula>
    </tableColumn>
    <tableColumn id="12" xr3:uid="{E818710C-FD8B-499B-965F-BABFD7C7252D}" name="Facebook" totalsRowFunction="custom" dataDxfId="22" totalsRowDxfId="3">
      <totalsRowFormula>COUNTA(Table1[Facebook])</totalsRowFormula>
    </tableColumn>
    <tableColumn id="11" xr3:uid="{B685218E-14FA-47EF-8446-F4F24DACB431}" name="Summarized" totalsRowFunction="custom" dataDxfId="21" totalsRowDxfId="2">
      <totalsRowFormula>COUNTA(Table1[Summarized])</totalsRowFormula>
    </tableColumn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BF45C-1BDD-4722-A464-E0045667E7E2}">
  <dimension ref="A1:F9"/>
  <sheetViews>
    <sheetView workbookViewId="0"/>
  </sheetViews>
  <sheetFormatPr defaultRowHeight="15" x14ac:dyDescent="0.25"/>
  <cols>
    <col min="1" max="1" width="16.7109375" bestFit="1" customWidth="1"/>
    <col min="2" max="2" width="7.28515625" customWidth="1"/>
    <col min="3" max="3" width="12.5703125" bestFit="1" customWidth="1"/>
    <col min="4" max="4" width="7.28515625" customWidth="1"/>
    <col min="5" max="5" width="16.85546875" bestFit="1" customWidth="1"/>
    <col min="6" max="6" width="30.140625" customWidth="1"/>
    <col min="7" max="7" width="9.140625" customWidth="1"/>
  </cols>
  <sheetData>
    <row r="1" spans="1:6" x14ac:dyDescent="0.25">
      <c r="A1" s="1" t="s">
        <v>150</v>
      </c>
      <c r="B1" s="2" t="s">
        <v>151</v>
      </c>
      <c r="C1" s="1" t="s">
        <v>152</v>
      </c>
      <c r="D1" s="2" t="s">
        <v>153</v>
      </c>
      <c r="E1" s="1" t="s">
        <v>154</v>
      </c>
      <c r="F1" s="2" t="s">
        <v>155</v>
      </c>
    </row>
    <row r="2" spans="1:6" x14ac:dyDescent="0.25">
      <c r="A2" s="1" t="s">
        <v>156</v>
      </c>
      <c r="B2" s="2" t="s">
        <v>6</v>
      </c>
      <c r="C2" s="1" t="s">
        <v>157</v>
      </c>
      <c r="D2" s="2" t="s">
        <v>6</v>
      </c>
      <c r="E2" s="1" t="s">
        <v>158</v>
      </c>
      <c r="F2" s="2" t="s">
        <v>159</v>
      </c>
    </row>
    <row r="3" spans="1:6" x14ac:dyDescent="0.25">
      <c r="A3" s="1" t="s">
        <v>160</v>
      </c>
      <c r="B3" s="2" t="s">
        <v>161</v>
      </c>
      <c r="C3" s="1" t="s">
        <v>162</v>
      </c>
      <c r="D3" s="2" t="s">
        <v>163</v>
      </c>
      <c r="E3" s="1" t="s">
        <v>164</v>
      </c>
      <c r="F3" s="2" t="s">
        <v>6</v>
      </c>
    </row>
    <row r="4" spans="1:6" x14ac:dyDescent="0.25">
      <c r="A4" s="1" t="s">
        <v>165</v>
      </c>
      <c r="B4" s="2" t="s">
        <v>6</v>
      </c>
      <c r="C4" s="1" t="s">
        <v>166</v>
      </c>
      <c r="D4" s="2" t="s">
        <v>6</v>
      </c>
      <c r="E4" s="1" t="s">
        <v>167</v>
      </c>
      <c r="F4" s="2" t="s">
        <v>6</v>
      </c>
    </row>
    <row r="5" spans="1:6" x14ac:dyDescent="0.25">
      <c r="A5" s="1" t="s">
        <v>168</v>
      </c>
      <c r="B5" s="2" t="s">
        <v>6</v>
      </c>
      <c r="C5" s="1" t="s">
        <v>169</v>
      </c>
      <c r="D5" s="2" t="s">
        <v>6</v>
      </c>
      <c r="E5" s="1" t="s">
        <v>170</v>
      </c>
      <c r="F5" s="2" t="s">
        <v>171</v>
      </c>
    </row>
    <row r="6" spans="1:6" x14ac:dyDescent="0.25">
      <c r="A6" s="1" t="s">
        <v>172</v>
      </c>
      <c r="B6" s="2" t="s">
        <v>6</v>
      </c>
      <c r="C6" s="1" t="s">
        <v>173</v>
      </c>
      <c r="D6" s="2" t="s">
        <v>6</v>
      </c>
      <c r="E6" s="1" t="s">
        <v>174</v>
      </c>
      <c r="F6" s="2" t="s">
        <v>6</v>
      </c>
    </row>
    <row r="7" spans="1:6" x14ac:dyDescent="0.25">
      <c r="A7" s="1" t="s">
        <v>175</v>
      </c>
      <c r="B7" s="2" t="s">
        <v>6</v>
      </c>
      <c r="C7" s="1" t="s">
        <v>176</v>
      </c>
      <c r="D7" s="2" t="s">
        <v>6</v>
      </c>
      <c r="E7" s="1" t="s">
        <v>177</v>
      </c>
      <c r="F7" s="2" t="s">
        <v>6</v>
      </c>
    </row>
    <row r="8" spans="1:6" ht="15" customHeight="1" x14ac:dyDescent="0.25">
      <c r="A8" s="3" t="s">
        <v>178</v>
      </c>
      <c r="B8" s="19" t="s">
        <v>179</v>
      </c>
      <c r="C8" s="19"/>
      <c r="D8" s="19"/>
      <c r="E8" s="19"/>
      <c r="F8" s="19"/>
    </row>
    <row r="9" spans="1:6" ht="15" customHeight="1" x14ac:dyDescent="0.25"/>
  </sheetData>
  <mergeCells count="1">
    <mergeCell ref="B8: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BEC8E-30CA-4E84-8375-8708CFDA4E29}">
  <sheetPr>
    <pageSetUpPr fitToPage="1"/>
  </sheetPr>
  <dimension ref="A1:AW104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 x14ac:dyDescent="0.25"/>
  <cols>
    <col min="1" max="1" width="7.5703125" customWidth="1"/>
    <col min="2" max="5" width="12.42578125" style="10" customWidth="1"/>
    <col min="6" max="6" width="6.42578125" style="8" customWidth="1"/>
    <col min="7" max="7" width="8" customWidth="1"/>
    <col min="8" max="8" width="5.85546875" customWidth="1"/>
    <col min="9" max="9" width="19.42578125" customWidth="1"/>
    <col min="10" max="10" width="14.42578125" bestFit="1" customWidth="1"/>
    <col min="11" max="11" width="13.28515625" customWidth="1"/>
    <col min="12" max="12" width="7.42578125" customWidth="1"/>
    <col min="13" max="13" width="7.7109375" customWidth="1"/>
  </cols>
  <sheetData>
    <row r="1" spans="1:18" x14ac:dyDescent="0.25">
      <c r="A1" s="5" t="s">
        <v>0</v>
      </c>
      <c r="B1" s="9" t="s">
        <v>291</v>
      </c>
      <c r="C1" s="9" t="s">
        <v>323</v>
      </c>
      <c r="D1" s="9" t="s">
        <v>324</v>
      </c>
      <c r="E1" s="9" t="s">
        <v>325</v>
      </c>
      <c r="F1" s="7" t="s">
        <v>290</v>
      </c>
      <c r="G1" s="5" t="s">
        <v>1</v>
      </c>
      <c r="H1" s="5" t="s">
        <v>2</v>
      </c>
      <c r="I1" s="5" t="s">
        <v>3</v>
      </c>
      <c r="J1" s="5" t="s">
        <v>4</v>
      </c>
      <c r="K1" s="5" t="s">
        <v>5</v>
      </c>
      <c r="L1" s="6" t="s">
        <v>293</v>
      </c>
      <c r="M1" s="6" t="s">
        <v>294</v>
      </c>
      <c r="N1" s="6" t="s">
        <v>295</v>
      </c>
      <c r="O1" s="4" t="s">
        <v>283</v>
      </c>
      <c r="P1" s="4" t="s">
        <v>279</v>
      </c>
      <c r="R1" t="s">
        <v>321</v>
      </c>
    </row>
    <row r="2" spans="1:18" x14ac:dyDescent="0.25">
      <c r="A2" s="12">
        <v>7724</v>
      </c>
      <c r="B2" s="13">
        <v>44068</v>
      </c>
      <c r="C2" s="27">
        <f>DAY(Table1[[#This Row],[Create Date]])</f>
        <v>25</v>
      </c>
      <c r="D2" s="27">
        <f>MONTH(Table1[[#This Row],[Create Date]])</f>
        <v>8</v>
      </c>
      <c r="E2" s="27">
        <f>YEAR(Table1[[#This Row],[Create Date]])</f>
        <v>2020</v>
      </c>
      <c r="F2" s="14">
        <v>0.51888888888888884</v>
      </c>
      <c r="G2" s="15" t="s">
        <v>6</v>
      </c>
      <c r="H2" s="15" t="s">
        <v>6</v>
      </c>
      <c r="I2" s="15" t="s">
        <v>16</v>
      </c>
      <c r="J2" s="15" t="s">
        <v>104</v>
      </c>
      <c r="K2" s="15" t="s">
        <v>105</v>
      </c>
      <c r="L2" s="15" t="s">
        <v>277</v>
      </c>
      <c r="M2" s="12" t="s">
        <v>180</v>
      </c>
      <c r="N2" s="15"/>
      <c r="O2" s="15"/>
      <c r="P2" s="15" t="s">
        <v>292</v>
      </c>
      <c r="R2">
        <f>COUNTA(Table1[[#This Row],[Elude Search]:[Pursuit Search]])</f>
        <v>2</v>
      </c>
    </row>
    <row r="3" spans="1:18" x14ac:dyDescent="0.25">
      <c r="A3" s="12" t="s">
        <v>280</v>
      </c>
      <c r="B3" s="13">
        <v>43659</v>
      </c>
      <c r="C3" s="27">
        <f>DAY(Table1[[#This Row],[Create Date]])</f>
        <v>13</v>
      </c>
      <c r="D3" s="27">
        <f>MONTH(Table1[[#This Row],[Create Date]])</f>
        <v>7</v>
      </c>
      <c r="E3" s="27">
        <f>YEAR(Table1[[#This Row],[Create Date]])</f>
        <v>2019</v>
      </c>
      <c r="F3" s="14">
        <v>0.70833333333333337</v>
      </c>
      <c r="G3" s="15"/>
      <c r="H3" s="15"/>
      <c r="I3" s="15" t="s">
        <v>281</v>
      </c>
      <c r="J3" s="15"/>
      <c r="K3" s="15" t="s">
        <v>306</v>
      </c>
      <c r="L3" s="15"/>
      <c r="M3" s="15"/>
      <c r="N3" s="15" t="s">
        <v>278</v>
      </c>
      <c r="O3" s="15"/>
      <c r="P3" s="15" t="s">
        <v>278</v>
      </c>
      <c r="R3">
        <f>COUNTA(Table1[[#This Row],[Elude Search]:[Pursuit Search]])</f>
        <v>0</v>
      </c>
    </row>
    <row r="4" spans="1:18" x14ac:dyDescent="0.25">
      <c r="A4" s="12" t="s">
        <v>280</v>
      </c>
      <c r="B4" s="13">
        <v>43719</v>
      </c>
      <c r="C4" s="27">
        <f>DAY(Table1[[#This Row],[Create Date]])</f>
        <v>11</v>
      </c>
      <c r="D4" s="27">
        <f>MONTH(Table1[[#This Row],[Create Date]])</f>
        <v>9</v>
      </c>
      <c r="E4" s="27">
        <f>YEAR(Table1[[#This Row],[Create Date]])</f>
        <v>2019</v>
      </c>
      <c r="F4" s="14">
        <v>0.27500000000000002</v>
      </c>
      <c r="G4" s="15" t="s">
        <v>39</v>
      </c>
      <c r="H4" s="15"/>
      <c r="I4" s="15" t="s">
        <v>282</v>
      </c>
      <c r="J4" s="15"/>
      <c r="K4" s="15" t="s">
        <v>309</v>
      </c>
      <c r="L4" s="15"/>
      <c r="M4" s="15"/>
      <c r="N4" s="15" t="s">
        <v>278</v>
      </c>
      <c r="O4" s="15"/>
      <c r="P4" s="15" t="s">
        <v>278</v>
      </c>
      <c r="R4">
        <f>COUNTA(Table1[[#This Row],[Elude Search]:[Pursuit Search]])</f>
        <v>0</v>
      </c>
    </row>
    <row r="5" spans="1:18" x14ac:dyDescent="0.25">
      <c r="A5" s="12">
        <v>4467</v>
      </c>
      <c r="B5" s="13">
        <v>43753</v>
      </c>
      <c r="C5" s="27">
        <f>DAY(Table1[[#This Row],[Create Date]])</f>
        <v>15</v>
      </c>
      <c r="D5" s="27">
        <f>MONTH(Table1[[#This Row],[Create Date]])</f>
        <v>10</v>
      </c>
      <c r="E5" s="27">
        <f>YEAR(Table1[[#This Row],[Create Date]])</f>
        <v>2019</v>
      </c>
      <c r="F5" s="14">
        <v>0.61232638888888891</v>
      </c>
      <c r="G5" s="15" t="s">
        <v>6</v>
      </c>
      <c r="H5" s="15" t="s">
        <v>6</v>
      </c>
      <c r="I5" s="15" t="s">
        <v>119</v>
      </c>
      <c r="J5" s="15" t="s">
        <v>120</v>
      </c>
      <c r="K5" s="15" t="s">
        <v>121</v>
      </c>
      <c r="L5" s="12"/>
      <c r="M5" s="12" t="s">
        <v>180</v>
      </c>
      <c r="N5" s="15" t="s">
        <v>278</v>
      </c>
      <c r="O5" s="15"/>
      <c r="P5" s="15" t="s">
        <v>278</v>
      </c>
      <c r="R5">
        <f>COUNTA(Table1[[#This Row],[Elude Search]:[Pursuit Search]])</f>
        <v>1</v>
      </c>
    </row>
    <row r="6" spans="1:18" x14ac:dyDescent="0.25">
      <c r="A6" s="12">
        <v>1814</v>
      </c>
      <c r="B6" s="13">
        <v>44080</v>
      </c>
      <c r="C6" s="27">
        <f>DAY(Table1[[#This Row],[Create Date]])</f>
        <v>6</v>
      </c>
      <c r="D6" s="27">
        <f>MONTH(Table1[[#This Row],[Create Date]])</f>
        <v>9</v>
      </c>
      <c r="E6" s="27">
        <f>YEAR(Table1[[#This Row],[Create Date]])</f>
        <v>2020</v>
      </c>
      <c r="F6" s="14">
        <v>0.52599537037037036</v>
      </c>
      <c r="G6" s="15" t="s">
        <v>6</v>
      </c>
      <c r="H6" s="15" t="s">
        <v>6</v>
      </c>
      <c r="I6" s="15" t="s">
        <v>98</v>
      </c>
      <c r="J6" s="15" t="s">
        <v>99</v>
      </c>
      <c r="K6" s="15" t="s">
        <v>100</v>
      </c>
      <c r="L6" s="15" t="s">
        <v>277</v>
      </c>
      <c r="M6" s="12" t="s">
        <v>180</v>
      </c>
      <c r="N6" s="15" t="s">
        <v>278</v>
      </c>
      <c r="O6" s="15"/>
      <c r="P6" s="15" t="s">
        <v>278</v>
      </c>
      <c r="R6">
        <f>COUNTA(Table1[[#This Row],[Elude Search]:[Pursuit Search]])</f>
        <v>2</v>
      </c>
    </row>
    <row r="7" spans="1:18" x14ac:dyDescent="0.25">
      <c r="A7" s="12">
        <v>6715</v>
      </c>
      <c r="B7" s="13">
        <v>44161</v>
      </c>
      <c r="C7" s="27">
        <f>DAY(Table1[[#This Row],[Create Date]])</f>
        <v>26</v>
      </c>
      <c r="D7" s="27">
        <f>MONTH(Table1[[#This Row],[Create Date]])</f>
        <v>11</v>
      </c>
      <c r="E7" s="27">
        <f>YEAR(Table1[[#This Row],[Create Date]])</f>
        <v>2020</v>
      </c>
      <c r="F7" s="14">
        <v>0.95064814814814813</v>
      </c>
      <c r="G7" s="15" t="s">
        <v>6</v>
      </c>
      <c r="H7" s="15" t="s">
        <v>6</v>
      </c>
      <c r="I7" s="15" t="s">
        <v>216</v>
      </c>
      <c r="J7" s="15" t="s">
        <v>88</v>
      </c>
      <c r="K7" s="15" t="s">
        <v>217</v>
      </c>
      <c r="L7" s="15" t="s">
        <v>277</v>
      </c>
      <c r="M7" s="15"/>
      <c r="N7" s="15" t="s">
        <v>278</v>
      </c>
      <c r="O7" s="15" t="s">
        <v>292</v>
      </c>
      <c r="P7" s="15" t="s">
        <v>278</v>
      </c>
      <c r="R7">
        <f>COUNTA(Table1[[#This Row],[Elude Search]:[Pursuit Search]])</f>
        <v>1</v>
      </c>
    </row>
    <row r="8" spans="1:18" x14ac:dyDescent="0.25">
      <c r="A8" s="12" t="s">
        <v>280</v>
      </c>
      <c r="B8" s="13">
        <v>44206</v>
      </c>
      <c r="C8" s="27">
        <f>DAY(Table1[[#This Row],[Create Date]])</f>
        <v>10</v>
      </c>
      <c r="D8" s="27">
        <f>MONTH(Table1[[#This Row],[Create Date]])</f>
        <v>1</v>
      </c>
      <c r="E8" s="27">
        <f>YEAR(Table1[[#This Row],[Create Date]])</f>
        <v>2021</v>
      </c>
      <c r="F8" s="14">
        <v>0.86111111111111116</v>
      </c>
      <c r="G8" s="15" t="s">
        <v>65</v>
      </c>
      <c r="H8" s="15"/>
      <c r="I8" s="15" t="s">
        <v>302</v>
      </c>
      <c r="J8" s="15"/>
      <c r="K8" s="15" t="s">
        <v>285</v>
      </c>
      <c r="L8" s="15"/>
      <c r="M8" s="15"/>
      <c r="N8" s="15" t="s">
        <v>278</v>
      </c>
      <c r="O8" s="15"/>
      <c r="P8" s="15" t="s">
        <v>278</v>
      </c>
      <c r="R8">
        <f>COUNTA(Table1[[#This Row],[Elude Search]:[Pursuit Search]])</f>
        <v>0</v>
      </c>
    </row>
    <row r="9" spans="1:18" x14ac:dyDescent="0.25">
      <c r="A9" s="12" t="s">
        <v>280</v>
      </c>
      <c r="B9" s="13">
        <v>44269</v>
      </c>
      <c r="C9" s="27">
        <f>DAY(Table1[[#This Row],[Create Date]])</f>
        <v>14</v>
      </c>
      <c r="D9" s="27">
        <f>MONTH(Table1[[#This Row],[Create Date]])</f>
        <v>3</v>
      </c>
      <c r="E9" s="27">
        <f>YEAR(Table1[[#This Row],[Create Date]])</f>
        <v>2021</v>
      </c>
      <c r="F9" s="14">
        <v>0.92777777777777781</v>
      </c>
      <c r="G9" s="15" t="s">
        <v>296</v>
      </c>
      <c r="H9" s="15"/>
      <c r="I9" s="15" t="s">
        <v>303</v>
      </c>
      <c r="J9" s="15"/>
      <c r="K9" s="15" t="s">
        <v>286</v>
      </c>
      <c r="L9" s="15"/>
      <c r="M9" s="15"/>
      <c r="N9" s="15" t="s">
        <v>278</v>
      </c>
      <c r="O9" s="15"/>
      <c r="P9" s="15" t="s">
        <v>278</v>
      </c>
      <c r="R9">
        <f>COUNTA(Table1[[#This Row],[Elude Search]:[Pursuit Search]])</f>
        <v>0</v>
      </c>
    </row>
    <row r="10" spans="1:18" x14ac:dyDescent="0.25">
      <c r="A10" s="12" t="s">
        <v>280</v>
      </c>
      <c r="B10" s="13">
        <v>44419</v>
      </c>
      <c r="C10" s="27">
        <f>DAY(Table1[[#This Row],[Create Date]])</f>
        <v>11</v>
      </c>
      <c r="D10" s="27">
        <f>MONTH(Table1[[#This Row],[Create Date]])</f>
        <v>8</v>
      </c>
      <c r="E10" s="27">
        <f>YEAR(Table1[[#This Row],[Create Date]])</f>
        <v>2021</v>
      </c>
      <c r="F10" s="14">
        <v>9.583333333333334E-2</v>
      </c>
      <c r="G10" s="15" t="s">
        <v>34</v>
      </c>
      <c r="H10" s="15"/>
      <c r="I10" s="15" t="s">
        <v>304</v>
      </c>
      <c r="J10" s="15"/>
      <c r="K10" s="15" t="s">
        <v>287</v>
      </c>
      <c r="L10" s="15"/>
      <c r="M10" s="15"/>
      <c r="N10" s="15" t="s">
        <v>278</v>
      </c>
      <c r="O10" s="15"/>
      <c r="P10" s="15" t="s">
        <v>278</v>
      </c>
      <c r="R10">
        <f>COUNTA(Table1[[#This Row],[Elude Search]:[Pursuit Search]])</f>
        <v>0</v>
      </c>
    </row>
    <row r="11" spans="1:18" x14ac:dyDescent="0.25">
      <c r="A11" s="12">
        <v>377</v>
      </c>
      <c r="B11" s="13">
        <v>44721</v>
      </c>
      <c r="C11" s="27">
        <f>DAY(Table1[[#This Row],[Create Date]])</f>
        <v>9</v>
      </c>
      <c r="D11" s="27">
        <f>MONTH(Table1[[#This Row],[Create Date]])</f>
        <v>6</v>
      </c>
      <c r="E11" s="27">
        <f>YEAR(Table1[[#This Row],[Create Date]])</f>
        <v>2022</v>
      </c>
      <c r="F11" s="14">
        <v>0.55457175925925928</v>
      </c>
      <c r="G11" s="15" t="s">
        <v>19</v>
      </c>
      <c r="H11" s="15" t="s">
        <v>8</v>
      </c>
      <c r="I11" s="15" t="s">
        <v>59</v>
      </c>
      <c r="J11" s="15" t="s">
        <v>13</v>
      </c>
      <c r="K11" s="15" t="s">
        <v>60</v>
      </c>
      <c r="L11" s="12"/>
      <c r="M11" s="12" t="s">
        <v>180</v>
      </c>
      <c r="N11" s="15" t="s">
        <v>278</v>
      </c>
      <c r="O11" s="15" t="s">
        <v>278</v>
      </c>
      <c r="P11" s="15" t="s">
        <v>278</v>
      </c>
      <c r="R11">
        <f>COUNTA(Table1[[#This Row],[Elude Search]:[Pursuit Search]])</f>
        <v>1</v>
      </c>
    </row>
    <row r="12" spans="1:18" x14ac:dyDescent="0.25">
      <c r="A12" s="12" t="s">
        <v>280</v>
      </c>
      <c r="B12" s="13">
        <v>44727</v>
      </c>
      <c r="C12" s="27">
        <f>DAY(Table1[[#This Row],[Create Date]])</f>
        <v>15</v>
      </c>
      <c r="D12" s="27">
        <f>MONTH(Table1[[#This Row],[Create Date]])</f>
        <v>6</v>
      </c>
      <c r="E12" s="27">
        <f>YEAR(Table1[[#This Row],[Create Date]])</f>
        <v>2022</v>
      </c>
      <c r="F12" s="14">
        <v>8.3333333333333329E-2</v>
      </c>
      <c r="G12" s="15" t="s">
        <v>34</v>
      </c>
      <c r="H12" s="15"/>
      <c r="I12" s="15" t="s">
        <v>301</v>
      </c>
      <c r="J12" s="15"/>
      <c r="K12" s="15" t="s">
        <v>289</v>
      </c>
      <c r="L12" s="15"/>
      <c r="M12" s="15"/>
      <c r="N12" s="15" t="s">
        <v>278</v>
      </c>
      <c r="O12" s="15" t="s">
        <v>278</v>
      </c>
      <c r="P12" s="15" t="s">
        <v>278</v>
      </c>
      <c r="R12">
        <f>COUNTA(Table1[[#This Row],[Elude Search]:[Pursuit Search]])</f>
        <v>0</v>
      </c>
    </row>
    <row r="13" spans="1:18" x14ac:dyDescent="0.25">
      <c r="A13" s="12">
        <v>345</v>
      </c>
      <c r="B13" s="13">
        <v>44744</v>
      </c>
      <c r="C13" s="27">
        <f>DAY(Table1[[#This Row],[Create Date]])</f>
        <v>2</v>
      </c>
      <c r="D13" s="27">
        <f>MONTH(Table1[[#This Row],[Create Date]])</f>
        <v>7</v>
      </c>
      <c r="E13" s="27">
        <f>YEAR(Table1[[#This Row],[Create Date]])</f>
        <v>2022</v>
      </c>
      <c r="F13" s="14">
        <v>8.6493055555555559E-2</v>
      </c>
      <c r="G13" s="15" t="s">
        <v>34</v>
      </c>
      <c r="H13" s="15" t="s">
        <v>8</v>
      </c>
      <c r="I13" s="15" t="s">
        <v>56</v>
      </c>
      <c r="J13" s="15" t="s">
        <v>57</v>
      </c>
      <c r="K13" s="15" t="s">
        <v>58</v>
      </c>
      <c r="L13" s="12"/>
      <c r="M13" s="12" t="s">
        <v>180</v>
      </c>
      <c r="N13" s="15" t="s">
        <v>278</v>
      </c>
      <c r="O13" s="15" t="s">
        <v>278</v>
      </c>
      <c r="P13" s="15" t="s">
        <v>278</v>
      </c>
      <c r="R13">
        <f>COUNTA(Table1[[#This Row],[Elude Search]:[Pursuit Search]])</f>
        <v>1</v>
      </c>
    </row>
    <row r="14" spans="1:18" x14ac:dyDescent="0.25">
      <c r="A14" s="12">
        <v>842</v>
      </c>
      <c r="B14" s="13">
        <v>44817</v>
      </c>
      <c r="C14" s="27">
        <f>DAY(Table1[[#This Row],[Create Date]])</f>
        <v>13</v>
      </c>
      <c r="D14" s="27">
        <f>MONTH(Table1[[#This Row],[Create Date]])</f>
        <v>9</v>
      </c>
      <c r="E14" s="27">
        <f>YEAR(Table1[[#This Row],[Create Date]])</f>
        <v>2022</v>
      </c>
      <c r="F14" s="14">
        <v>0.72513888888888889</v>
      </c>
      <c r="G14" s="15" t="s">
        <v>19</v>
      </c>
      <c r="H14" s="15" t="s">
        <v>6</v>
      </c>
      <c r="I14" s="15" t="s">
        <v>244</v>
      </c>
      <c r="J14" s="15" t="s">
        <v>37</v>
      </c>
      <c r="K14" s="15" t="s">
        <v>245</v>
      </c>
      <c r="L14" s="15" t="s">
        <v>277</v>
      </c>
      <c r="M14" s="15"/>
      <c r="N14" s="15" t="s">
        <v>278</v>
      </c>
      <c r="O14" s="15" t="s">
        <v>278</v>
      </c>
      <c r="P14" s="15" t="s">
        <v>278</v>
      </c>
      <c r="R14">
        <f>COUNTA(Table1[[#This Row],[Elude Search]:[Pursuit Search]])</f>
        <v>1</v>
      </c>
    </row>
    <row r="15" spans="1:18" x14ac:dyDescent="0.25">
      <c r="A15" s="12" t="s">
        <v>280</v>
      </c>
      <c r="B15" s="13">
        <v>43675</v>
      </c>
      <c r="C15" s="27">
        <f>DAY(Table1[[#This Row],[Create Date]])</f>
        <v>29</v>
      </c>
      <c r="D15" s="27">
        <f>MONTH(Table1[[#This Row],[Create Date]])</f>
        <v>7</v>
      </c>
      <c r="E15" s="27">
        <f>YEAR(Table1[[#This Row],[Create Date]])</f>
        <v>2019</v>
      </c>
      <c r="F15" s="14">
        <v>0.22916666666666666</v>
      </c>
      <c r="G15" s="15"/>
      <c r="H15" s="15"/>
      <c r="I15" s="15"/>
      <c r="J15" s="15"/>
      <c r="K15" s="15" t="s">
        <v>307</v>
      </c>
      <c r="L15" s="15"/>
      <c r="M15" s="15"/>
      <c r="N15" s="15"/>
      <c r="O15" s="15"/>
      <c r="P15" s="15" t="s">
        <v>278</v>
      </c>
      <c r="R15">
        <f>COUNTA(Table1[[#This Row],[Elude Search]:[Pursuit Search]])</f>
        <v>0</v>
      </c>
    </row>
    <row r="16" spans="1:18" x14ac:dyDescent="0.25">
      <c r="A16" s="12" t="s">
        <v>280</v>
      </c>
      <c r="B16" s="13">
        <v>43678</v>
      </c>
      <c r="C16" s="27">
        <f>DAY(Table1[[#This Row],[Create Date]])</f>
        <v>1</v>
      </c>
      <c r="D16" s="27">
        <f>MONTH(Table1[[#This Row],[Create Date]])</f>
        <v>8</v>
      </c>
      <c r="E16" s="27">
        <f>YEAR(Table1[[#This Row],[Create Date]])</f>
        <v>2019</v>
      </c>
      <c r="F16" s="14">
        <v>0</v>
      </c>
      <c r="G16" s="15"/>
      <c r="H16" s="15"/>
      <c r="I16" s="15"/>
      <c r="J16" s="15"/>
      <c r="K16" s="15" t="s">
        <v>308</v>
      </c>
      <c r="L16" s="15"/>
      <c r="M16" s="15"/>
      <c r="N16" s="15"/>
      <c r="O16" s="15"/>
      <c r="P16" s="15" t="s">
        <v>278</v>
      </c>
      <c r="R16">
        <f>COUNTA(Table1[[#This Row],[Elude Search]:[Pursuit Search]])</f>
        <v>0</v>
      </c>
    </row>
    <row r="17" spans="1:18" x14ac:dyDescent="0.25">
      <c r="A17" s="12">
        <v>7643</v>
      </c>
      <c r="B17" s="13">
        <v>44165</v>
      </c>
      <c r="C17" s="27">
        <f>DAY(Table1[[#This Row],[Create Date]])</f>
        <v>30</v>
      </c>
      <c r="D17" s="27">
        <f>MONTH(Table1[[#This Row],[Create Date]])</f>
        <v>11</v>
      </c>
      <c r="E17" s="27">
        <f>YEAR(Table1[[#This Row],[Create Date]])</f>
        <v>2020</v>
      </c>
      <c r="F17" s="14">
        <v>0.708125</v>
      </c>
      <c r="G17" s="15" t="s">
        <v>6</v>
      </c>
      <c r="H17" s="15" t="s">
        <v>6</v>
      </c>
      <c r="I17" s="15" t="s">
        <v>219</v>
      </c>
      <c r="J17" s="15" t="s">
        <v>220</v>
      </c>
      <c r="K17" s="15" t="s">
        <v>221</v>
      </c>
      <c r="L17" s="15" t="s">
        <v>277</v>
      </c>
      <c r="M17" s="15"/>
      <c r="N17" s="15"/>
      <c r="O17" s="15"/>
      <c r="P17" s="15" t="s">
        <v>278</v>
      </c>
      <c r="R17">
        <f>COUNTA(Table1[[#This Row],[Elude Search]:[Pursuit Search]])</f>
        <v>1</v>
      </c>
    </row>
    <row r="18" spans="1:18" x14ac:dyDescent="0.25">
      <c r="A18" s="12" t="s">
        <v>280</v>
      </c>
      <c r="B18" s="13">
        <v>44269</v>
      </c>
      <c r="C18" s="27">
        <f>DAY(Table1[[#This Row],[Create Date]])</f>
        <v>14</v>
      </c>
      <c r="D18" s="27">
        <f>MONTH(Table1[[#This Row],[Create Date]])</f>
        <v>3</v>
      </c>
      <c r="E18" s="27">
        <f>YEAR(Table1[[#This Row],[Create Date]])</f>
        <v>2021</v>
      </c>
      <c r="F18" s="14">
        <v>0.375</v>
      </c>
      <c r="G18" s="15" t="s">
        <v>296</v>
      </c>
      <c r="H18" s="15"/>
      <c r="I18" s="15" t="s">
        <v>297</v>
      </c>
      <c r="J18" s="15"/>
      <c r="K18" s="15"/>
      <c r="L18" s="15"/>
      <c r="M18" s="15"/>
      <c r="N18" s="15"/>
      <c r="O18" s="15"/>
      <c r="P18" s="15" t="s">
        <v>278</v>
      </c>
      <c r="R18">
        <f>COUNTA(Table1[[#This Row],[Elude Search]:[Pursuit Search]])</f>
        <v>0</v>
      </c>
    </row>
    <row r="19" spans="1:18" x14ac:dyDescent="0.25">
      <c r="A19" s="12" t="s">
        <v>280</v>
      </c>
      <c r="B19" s="13">
        <v>44615</v>
      </c>
      <c r="C19" s="27">
        <f>DAY(Table1[[#This Row],[Create Date]])</f>
        <v>23</v>
      </c>
      <c r="D19" s="27">
        <f>MONTH(Table1[[#This Row],[Create Date]])</f>
        <v>2</v>
      </c>
      <c r="E19" s="27">
        <f>YEAR(Table1[[#This Row],[Create Date]])</f>
        <v>2022</v>
      </c>
      <c r="F19" s="14">
        <v>0.42638888888888887</v>
      </c>
      <c r="G19" s="15" t="s">
        <v>298</v>
      </c>
      <c r="H19" s="15"/>
      <c r="I19" s="15" t="s">
        <v>299</v>
      </c>
      <c r="J19" s="15"/>
      <c r="K19" s="15" t="s">
        <v>310</v>
      </c>
      <c r="L19" s="15"/>
      <c r="M19" s="15"/>
      <c r="N19" s="15"/>
      <c r="O19" s="15"/>
      <c r="P19" s="15" t="s">
        <v>278</v>
      </c>
      <c r="R19">
        <f>COUNTA(Table1[[#This Row],[Elude Search]:[Pursuit Search]])</f>
        <v>0</v>
      </c>
    </row>
    <row r="20" spans="1:18" x14ac:dyDescent="0.25">
      <c r="A20" s="12">
        <v>181</v>
      </c>
      <c r="B20" s="13">
        <v>44797</v>
      </c>
      <c r="C20" s="27">
        <f>DAY(Table1[[#This Row],[Create Date]])</f>
        <v>24</v>
      </c>
      <c r="D20" s="27">
        <f>MONTH(Table1[[#This Row],[Create Date]])</f>
        <v>8</v>
      </c>
      <c r="E20" s="27">
        <f>YEAR(Table1[[#This Row],[Create Date]])</f>
        <v>2022</v>
      </c>
      <c r="F20" s="14">
        <v>0.2840625</v>
      </c>
      <c r="G20" s="15" t="s">
        <v>47</v>
      </c>
      <c r="H20" s="15" t="s">
        <v>8</v>
      </c>
      <c r="I20" s="15" t="s">
        <v>48</v>
      </c>
      <c r="J20" s="15" t="s">
        <v>23</v>
      </c>
      <c r="K20" s="15" t="s">
        <v>49</v>
      </c>
      <c r="L20" s="12"/>
      <c r="M20" s="12" t="s">
        <v>180</v>
      </c>
      <c r="N20" s="15"/>
      <c r="O20" s="15" t="s">
        <v>278</v>
      </c>
      <c r="P20" s="15" t="s">
        <v>278</v>
      </c>
      <c r="R20">
        <f>COUNTA(Table1[[#This Row],[Elude Search]:[Pursuit Search]])</f>
        <v>1</v>
      </c>
    </row>
    <row r="21" spans="1:18" x14ac:dyDescent="0.25">
      <c r="A21" s="12" t="s">
        <v>280</v>
      </c>
      <c r="B21" s="13">
        <v>44818</v>
      </c>
      <c r="C21" s="27">
        <f>DAY(Table1[[#This Row],[Create Date]])</f>
        <v>14</v>
      </c>
      <c r="D21" s="27">
        <f>MONTH(Table1[[#This Row],[Create Date]])</f>
        <v>9</v>
      </c>
      <c r="E21" s="27">
        <f>YEAR(Table1[[#This Row],[Create Date]])</f>
        <v>2022</v>
      </c>
      <c r="F21" s="14">
        <v>0.24791666666666667</v>
      </c>
      <c r="G21" s="15" t="s">
        <v>68</v>
      </c>
      <c r="H21" s="15"/>
      <c r="I21" s="15" t="s">
        <v>300</v>
      </c>
      <c r="J21" s="15"/>
      <c r="K21" s="15" t="s">
        <v>311</v>
      </c>
      <c r="L21" s="15"/>
      <c r="M21" s="15"/>
      <c r="N21" s="15"/>
      <c r="O21" s="15" t="s">
        <v>278</v>
      </c>
      <c r="P21" s="15" t="s">
        <v>278</v>
      </c>
      <c r="R21">
        <f>COUNTA(Table1[[#This Row],[Elude Search]:[Pursuit Search]])</f>
        <v>0</v>
      </c>
    </row>
    <row r="22" spans="1:18" x14ac:dyDescent="0.25">
      <c r="A22" s="12">
        <v>261</v>
      </c>
      <c r="B22" s="13">
        <v>44827</v>
      </c>
      <c r="C22" s="27">
        <f>DAY(Table1[[#This Row],[Create Date]])</f>
        <v>23</v>
      </c>
      <c r="D22" s="27">
        <f>MONTH(Table1[[#This Row],[Create Date]])</f>
        <v>9</v>
      </c>
      <c r="E22" s="27">
        <f>YEAR(Table1[[#This Row],[Create Date]])</f>
        <v>2022</v>
      </c>
      <c r="F22" s="14">
        <v>0.40875</v>
      </c>
      <c r="G22" s="15" t="s">
        <v>39</v>
      </c>
      <c r="H22" s="15" t="s">
        <v>6</v>
      </c>
      <c r="I22" s="15" t="s">
        <v>40</v>
      </c>
      <c r="J22" s="15" t="s">
        <v>41</v>
      </c>
      <c r="K22" s="15" t="s">
        <v>42</v>
      </c>
      <c r="L22" s="15" t="s">
        <v>277</v>
      </c>
      <c r="M22" s="12" t="s">
        <v>180</v>
      </c>
      <c r="N22" s="15"/>
      <c r="O22" s="15" t="s">
        <v>278</v>
      </c>
      <c r="P22" s="15" t="s">
        <v>278</v>
      </c>
      <c r="R22">
        <f>COUNTA(Table1[[#This Row],[Elude Search]:[Pursuit Search]])</f>
        <v>2</v>
      </c>
    </row>
    <row r="23" spans="1:18" x14ac:dyDescent="0.25">
      <c r="A23" s="12">
        <v>621</v>
      </c>
      <c r="B23" s="13">
        <v>44851</v>
      </c>
      <c r="C23" s="27">
        <f>DAY(Table1[[#This Row],[Create Date]])</f>
        <v>17</v>
      </c>
      <c r="D23" s="27">
        <f>MONTH(Table1[[#This Row],[Create Date]])</f>
        <v>10</v>
      </c>
      <c r="E23" s="27">
        <f>YEAR(Table1[[#This Row],[Create Date]])</f>
        <v>2022</v>
      </c>
      <c r="F23" s="14">
        <v>0.38388888888888889</v>
      </c>
      <c r="G23" s="15" t="s">
        <v>34</v>
      </c>
      <c r="H23" s="15" t="s">
        <v>35</v>
      </c>
      <c r="I23" s="15" t="s">
        <v>36</v>
      </c>
      <c r="J23" s="15" t="s">
        <v>37</v>
      </c>
      <c r="K23" s="15" t="s">
        <v>38</v>
      </c>
      <c r="L23" s="12"/>
      <c r="M23" s="12" t="s">
        <v>180</v>
      </c>
      <c r="N23" s="15"/>
      <c r="O23" s="15" t="s">
        <v>278</v>
      </c>
      <c r="P23" s="15" t="s">
        <v>278</v>
      </c>
      <c r="R23">
        <f>COUNTA(Table1[[#This Row],[Elude Search]:[Pursuit Search]])</f>
        <v>1</v>
      </c>
    </row>
    <row r="24" spans="1:18" x14ac:dyDescent="0.25">
      <c r="A24" s="12" t="s">
        <v>280</v>
      </c>
      <c r="B24" s="13">
        <v>45025</v>
      </c>
      <c r="C24" s="27">
        <f>DAY(Table1[[#This Row],[Create Date]])</f>
        <v>9</v>
      </c>
      <c r="D24" s="27">
        <f>MONTH(Table1[[#This Row],[Create Date]])</f>
        <v>4</v>
      </c>
      <c r="E24" s="27">
        <f>YEAR(Table1[[#This Row],[Create Date]])</f>
        <v>2023</v>
      </c>
      <c r="F24" s="14">
        <v>0.79861111111111116</v>
      </c>
      <c r="G24" s="15" t="s">
        <v>34</v>
      </c>
      <c r="H24" s="15"/>
      <c r="I24" s="15" t="s">
        <v>305</v>
      </c>
      <c r="J24" s="15"/>
      <c r="K24" s="15" t="s">
        <v>280</v>
      </c>
      <c r="L24" s="15"/>
      <c r="M24" s="15"/>
      <c r="N24" s="15"/>
      <c r="O24" s="15"/>
      <c r="P24" s="15" t="s">
        <v>278</v>
      </c>
      <c r="R24">
        <f>COUNTA(Table1[[#This Row],[Elude Search]:[Pursuit Search]])</f>
        <v>0</v>
      </c>
    </row>
    <row r="25" spans="1:18" x14ac:dyDescent="0.25">
      <c r="A25" s="12">
        <v>7</v>
      </c>
      <c r="B25" s="13">
        <v>45090</v>
      </c>
      <c r="C25" s="27">
        <f>DAY(Table1[[#This Row],[Create Date]])</f>
        <v>13</v>
      </c>
      <c r="D25" s="27">
        <f>MONTH(Table1[[#This Row],[Create Date]])</f>
        <v>6</v>
      </c>
      <c r="E25" s="27">
        <f>YEAR(Table1[[#This Row],[Create Date]])</f>
        <v>2023</v>
      </c>
      <c r="F25" s="14">
        <v>1.4999999999999999E-2</v>
      </c>
      <c r="G25" s="15" t="s">
        <v>19</v>
      </c>
      <c r="H25" s="15" t="s">
        <v>8</v>
      </c>
      <c r="I25" s="15" t="s">
        <v>20</v>
      </c>
      <c r="J25" s="15" t="s">
        <v>17</v>
      </c>
      <c r="K25" s="15" t="s">
        <v>21</v>
      </c>
      <c r="L25" s="12"/>
      <c r="M25" s="12" t="s">
        <v>180</v>
      </c>
      <c r="N25" s="15"/>
      <c r="O25" s="15"/>
      <c r="P25" s="15" t="s">
        <v>278</v>
      </c>
      <c r="R25">
        <f>COUNTA(Table1[[#This Row],[Elude Search]:[Pursuit Search]])</f>
        <v>1</v>
      </c>
    </row>
    <row r="26" spans="1:18" s="12" customFormat="1" x14ac:dyDescent="0.25">
      <c r="A26" s="12" t="s">
        <v>280</v>
      </c>
      <c r="B26" s="13">
        <v>43986</v>
      </c>
      <c r="C26" s="27">
        <f>DAY(Table1[[#This Row],[Create Date]])</f>
        <v>4</v>
      </c>
      <c r="D26" s="27">
        <f>MONTH(Table1[[#This Row],[Create Date]])</f>
        <v>6</v>
      </c>
      <c r="E26" s="27">
        <f>YEAR(Table1[[#This Row],[Create Date]])</f>
        <v>2020</v>
      </c>
      <c r="F26" s="14">
        <v>0.5708333333333333</v>
      </c>
      <c r="G26" s="15"/>
      <c r="H26" s="15"/>
      <c r="I26" s="15"/>
      <c r="J26" s="15"/>
      <c r="K26" s="15" t="s">
        <v>284</v>
      </c>
      <c r="L26" s="15"/>
      <c r="M26" s="15"/>
      <c r="N26" s="15" t="s">
        <v>278</v>
      </c>
      <c r="O26" s="15"/>
      <c r="P26" s="15"/>
      <c r="R26">
        <f>COUNTA(Table1[[#This Row],[Elude Search]:[Pursuit Search]])</f>
        <v>0</v>
      </c>
    </row>
    <row r="27" spans="1:18" s="12" customFormat="1" x14ac:dyDescent="0.25">
      <c r="A27" s="12" t="s">
        <v>280</v>
      </c>
      <c r="B27" s="13">
        <v>44615</v>
      </c>
      <c r="C27" s="27">
        <f>DAY(Table1[[#This Row],[Create Date]])</f>
        <v>23</v>
      </c>
      <c r="D27" s="27">
        <f>MONTH(Table1[[#This Row],[Create Date]])</f>
        <v>2</v>
      </c>
      <c r="E27" s="27">
        <f>YEAR(Table1[[#This Row],[Create Date]])</f>
        <v>2022</v>
      </c>
      <c r="F27" s="14">
        <v>0.18402777777777779</v>
      </c>
      <c r="G27" s="15"/>
      <c r="H27" s="15"/>
      <c r="I27" s="15"/>
      <c r="J27" s="15"/>
      <c r="K27" s="15" t="s">
        <v>288</v>
      </c>
      <c r="L27" s="15"/>
      <c r="M27" s="15"/>
      <c r="N27" s="15" t="s">
        <v>278</v>
      </c>
      <c r="O27" s="15"/>
      <c r="P27" s="15"/>
      <c r="R27">
        <f>COUNTA(Table1[[#This Row],[Elude Search]:[Pursuit Search]])</f>
        <v>0</v>
      </c>
    </row>
    <row r="28" spans="1:18" s="12" customFormat="1" x14ac:dyDescent="0.25">
      <c r="A28" s="12">
        <v>4254</v>
      </c>
      <c r="B28" s="13">
        <v>43511</v>
      </c>
      <c r="C28" s="27">
        <f>DAY(Table1[[#This Row],[Create Date]])</f>
        <v>15</v>
      </c>
      <c r="D28" s="27">
        <f>MONTH(Table1[[#This Row],[Create Date]])</f>
        <v>2</v>
      </c>
      <c r="E28" s="27">
        <f>YEAR(Table1[[#This Row],[Create Date]])</f>
        <v>2019</v>
      </c>
      <c r="F28" s="14">
        <v>0.61489583333333331</v>
      </c>
      <c r="G28" s="15" t="s">
        <v>6</v>
      </c>
      <c r="H28" s="15" t="s">
        <v>6</v>
      </c>
      <c r="I28" s="15" t="s">
        <v>147</v>
      </c>
      <c r="J28" s="15" t="s">
        <v>148</v>
      </c>
      <c r="K28" s="15" t="s">
        <v>149</v>
      </c>
      <c r="L28" s="15"/>
      <c r="M28" s="15" t="s">
        <v>180</v>
      </c>
      <c r="N28" s="15"/>
      <c r="O28" s="15"/>
      <c r="P28" s="15"/>
      <c r="R28">
        <f>COUNTA(Table1[[#This Row],[Elude Search]:[Pursuit Search]])</f>
        <v>1</v>
      </c>
    </row>
    <row r="29" spans="1:18" s="12" customFormat="1" x14ac:dyDescent="0.25">
      <c r="A29" s="12">
        <v>3344</v>
      </c>
      <c r="B29" s="13">
        <v>43537</v>
      </c>
      <c r="C29" s="27">
        <f>DAY(Table1[[#This Row],[Create Date]])</f>
        <v>13</v>
      </c>
      <c r="D29" s="27">
        <f>MONTH(Table1[[#This Row],[Create Date]])</f>
        <v>3</v>
      </c>
      <c r="E29" s="27">
        <f>YEAR(Table1[[#This Row],[Create Date]])</f>
        <v>2019</v>
      </c>
      <c r="F29" s="14">
        <v>9.7129629629629635E-2</v>
      </c>
      <c r="G29" s="15" t="s">
        <v>6</v>
      </c>
      <c r="H29" s="15" t="s">
        <v>6</v>
      </c>
      <c r="I29" s="15" t="s">
        <v>144</v>
      </c>
      <c r="J29" s="15" t="s">
        <v>145</v>
      </c>
      <c r="K29" s="15" t="s">
        <v>146</v>
      </c>
      <c r="M29" s="12" t="s">
        <v>180</v>
      </c>
      <c r="N29" s="15"/>
      <c r="O29" s="15"/>
      <c r="P29" s="15"/>
      <c r="R29">
        <f>COUNTA(Table1[[#This Row],[Elude Search]:[Pursuit Search]])</f>
        <v>1</v>
      </c>
    </row>
    <row r="30" spans="1:18" s="12" customFormat="1" x14ac:dyDescent="0.25">
      <c r="A30" s="12">
        <v>6966</v>
      </c>
      <c r="B30" s="13">
        <v>43548</v>
      </c>
      <c r="C30" s="27">
        <f>DAY(Table1[[#This Row],[Create Date]])</f>
        <v>24</v>
      </c>
      <c r="D30" s="27">
        <f>MONTH(Table1[[#This Row],[Create Date]])</f>
        <v>3</v>
      </c>
      <c r="E30" s="27">
        <f>YEAR(Table1[[#This Row],[Create Date]])</f>
        <v>2019</v>
      </c>
      <c r="F30" s="14">
        <v>0.89296296296296296</v>
      </c>
      <c r="G30" s="15" t="s">
        <v>6</v>
      </c>
      <c r="H30" s="15" t="s">
        <v>6</v>
      </c>
      <c r="I30" s="15" t="s">
        <v>142</v>
      </c>
      <c r="J30" s="15" t="s">
        <v>140</v>
      </c>
      <c r="K30" s="15" t="s">
        <v>143</v>
      </c>
      <c r="M30" s="12" t="s">
        <v>180</v>
      </c>
      <c r="N30" s="15"/>
      <c r="O30" s="15"/>
      <c r="P30" s="15"/>
      <c r="R30">
        <f>COUNTA(Table1[[#This Row],[Elude Search]:[Pursuit Search]])</f>
        <v>1</v>
      </c>
    </row>
    <row r="31" spans="1:18" s="12" customFormat="1" x14ac:dyDescent="0.25">
      <c r="A31" s="12">
        <v>8637</v>
      </c>
      <c r="B31" s="13">
        <v>43554</v>
      </c>
      <c r="C31" s="27">
        <f>DAY(Table1[[#This Row],[Create Date]])</f>
        <v>30</v>
      </c>
      <c r="D31" s="27">
        <f>MONTH(Table1[[#This Row],[Create Date]])</f>
        <v>3</v>
      </c>
      <c r="E31" s="27">
        <f>YEAR(Table1[[#This Row],[Create Date]])</f>
        <v>2019</v>
      </c>
      <c r="F31" s="14">
        <v>0.32223379629629628</v>
      </c>
      <c r="G31" s="15" t="s">
        <v>6</v>
      </c>
      <c r="H31" s="15" t="s">
        <v>6</v>
      </c>
      <c r="I31" s="15" t="s">
        <v>181</v>
      </c>
      <c r="J31" s="15" t="s">
        <v>99</v>
      </c>
      <c r="K31" s="15" t="s">
        <v>182</v>
      </c>
      <c r="L31" s="15" t="s">
        <v>277</v>
      </c>
      <c r="M31" s="15"/>
      <c r="N31" s="15"/>
      <c r="O31" s="15"/>
      <c r="P31" s="15"/>
      <c r="R31">
        <f>COUNTA(Table1[[#This Row],[Elude Search]:[Pursuit Search]])</f>
        <v>1</v>
      </c>
    </row>
    <row r="32" spans="1:18" s="12" customFormat="1" x14ac:dyDescent="0.25">
      <c r="A32" s="12">
        <v>8645</v>
      </c>
      <c r="B32" s="13">
        <v>43554</v>
      </c>
      <c r="C32" s="27">
        <f>DAY(Table1[[#This Row],[Create Date]])</f>
        <v>30</v>
      </c>
      <c r="D32" s="27">
        <f>MONTH(Table1[[#This Row],[Create Date]])</f>
        <v>3</v>
      </c>
      <c r="E32" s="27">
        <f>YEAR(Table1[[#This Row],[Create Date]])</f>
        <v>2019</v>
      </c>
      <c r="F32" s="14">
        <v>0.34439814814814818</v>
      </c>
      <c r="G32" s="15" t="s">
        <v>6</v>
      </c>
      <c r="H32" s="15" t="s">
        <v>6</v>
      </c>
      <c r="I32" s="15" t="s">
        <v>139</v>
      </c>
      <c r="J32" s="15" t="s">
        <v>140</v>
      </c>
      <c r="K32" s="15" t="s">
        <v>141</v>
      </c>
      <c r="M32" s="12" t="s">
        <v>180</v>
      </c>
      <c r="N32" s="15"/>
      <c r="O32" s="15"/>
      <c r="P32" s="15"/>
      <c r="R32">
        <f>COUNTA(Table1[[#This Row],[Elude Search]:[Pursuit Search]])</f>
        <v>1</v>
      </c>
    </row>
    <row r="33" spans="1:49" s="16" customFormat="1" x14ac:dyDescent="0.25">
      <c r="A33" s="12">
        <v>7815</v>
      </c>
      <c r="B33" s="13">
        <v>43582</v>
      </c>
      <c r="C33" s="27">
        <f>DAY(Table1[[#This Row],[Create Date]])</f>
        <v>27</v>
      </c>
      <c r="D33" s="27">
        <f>MONTH(Table1[[#This Row],[Create Date]])</f>
        <v>4</v>
      </c>
      <c r="E33" s="27">
        <f>YEAR(Table1[[#This Row],[Create Date]])</f>
        <v>2019</v>
      </c>
      <c r="F33" s="14">
        <v>0.75651620370370365</v>
      </c>
      <c r="G33" s="15" t="s">
        <v>6</v>
      </c>
      <c r="H33" s="15" t="s">
        <v>6</v>
      </c>
      <c r="I33" s="15" t="s">
        <v>134</v>
      </c>
      <c r="J33" s="15" t="s">
        <v>135</v>
      </c>
      <c r="K33" s="15" t="s">
        <v>136</v>
      </c>
      <c r="L33" s="12"/>
      <c r="M33" s="12" t="s">
        <v>180</v>
      </c>
      <c r="N33" s="15"/>
      <c r="O33" s="15"/>
      <c r="P33" s="15"/>
      <c r="Q33" s="12"/>
      <c r="R33">
        <f>COUNTA(Table1[[#This Row],[Elude Search]:[Pursuit Search]])</f>
        <v>1</v>
      </c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</row>
    <row r="34" spans="1:49" s="16" customFormat="1" x14ac:dyDescent="0.25">
      <c r="A34" s="12">
        <v>7600</v>
      </c>
      <c r="B34" s="13">
        <v>43582</v>
      </c>
      <c r="C34" s="27">
        <f>DAY(Table1[[#This Row],[Create Date]])</f>
        <v>27</v>
      </c>
      <c r="D34" s="27">
        <f>MONTH(Table1[[#This Row],[Create Date]])</f>
        <v>4</v>
      </c>
      <c r="E34" s="27">
        <f>YEAR(Table1[[#This Row],[Create Date]])</f>
        <v>2019</v>
      </c>
      <c r="F34" s="14">
        <v>5.6412037037037038E-2</v>
      </c>
      <c r="G34" s="15" t="s">
        <v>6</v>
      </c>
      <c r="H34" s="15" t="s">
        <v>6</v>
      </c>
      <c r="I34" s="15" t="s">
        <v>137</v>
      </c>
      <c r="J34" s="15" t="s">
        <v>93</v>
      </c>
      <c r="K34" s="15" t="s">
        <v>138</v>
      </c>
      <c r="L34" s="12"/>
      <c r="M34" s="12" t="s">
        <v>180</v>
      </c>
      <c r="N34" s="15"/>
      <c r="O34" s="15"/>
      <c r="P34" s="15"/>
      <c r="Q34" s="12"/>
      <c r="R34">
        <f>COUNTA(Table1[[#This Row],[Elude Search]:[Pursuit Search]])</f>
        <v>1</v>
      </c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</row>
    <row r="35" spans="1:49" s="12" customFormat="1" x14ac:dyDescent="0.25">
      <c r="A35" s="12">
        <v>6929</v>
      </c>
      <c r="B35" s="13">
        <v>43607</v>
      </c>
      <c r="C35" s="27">
        <f>DAY(Table1[[#This Row],[Create Date]])</f>
        <v>22</v>
      </c>
      <c r="D35" s="27">
        <f>MONTH(Table1[[#This Row],[Create Date]])</f>
        <v>5</v>
      </c>
      <c r="E35" s="27">
        <f>YEAR(Table1[[#This Row],[Create Date]])</f>
        <v>2019</v>
      </c>
      <c r="F35" s="14">
        <v>0.90971064814814817</v>
      </c>
      <c r="G35" s="15" t="s">
        <v>6</v>
      </c>
      <c r="H35" s="15" t="s">
        <v>6</v>
      </c>
      <c r="I35" s="15" t="s">
        <v>183</v>
      </c>
      <c r="J35" s="15" t="s">
        <v>184</v>
      </c>
      <c r="K35" s="15" t="s">
        <v>185</v>
      </c>
      <c r="L35" s="15" t="s">
        <v>277</v>
      </c>
      <c r="M35" s="15"/>
      <c r="N35" s="15"/>
      <c r="O35" s="15"/>
      <c r="P35" s="15"/>
      <c r="R35">
        <f>COUNTA(Table1[[#This Row],[Elude Search]:[Pursuit Search]])</f>
        <v>1</v>
      </c>
    </row>
    <row r="36" spans="1:49" s="17" customFormat="1" x14ac:dyDescent="0.25">
      <c r="A36" s="12">
        <v>562</v>
      </c>
      <c r="B36" s="13">
        <v>43619</v>
      </c>
      <c r="C36" s="27">
        <f>DAY(Table1[[#This Row],[Create Date]])</f>
        <v>3</v>
      </c>
      <c r="D36" s="27">
        <f>MONTH(Table1[[#This Row],[Create Date]])</f>
        <v>6</v>
      </c>
      <c r="E36" s="27">
        <f>YEAR(Table1[[#This Row],[Create Date]])</f>
        <v>2019</v>
      </c>
      <c r="F36" s="14">
        <v>0.34109953703703705</v>
      </c>
      <c r="G36" s="15" t="s">
        <v>6</v>
      </c>
      <c r="H36" s="15" t="s">
        <v>6</v>
      </c>
      <c r="I36" s="15" t="s">
        <v>66</v>
      </c>
      <c r="J36" s="15" t="s">
        <v>104</v>
      </c>
      <c r="K36" s="15" t="s">
        <v>186</v>
      </c>
      <c r="L36" s="15" t="s">
        <v>277</v>
      </c>
      <c r="M36" s="15"/>
      <c r="N36" s="15"/>
      <c r="O36" s="15"/>
      <c r="P36" s="15"/>
      <c r="Q36" s="12"/>
      <c r="R36">
        <f>COUNTA(Table1[[#This Row],[Elude Search]:[Pursuit Search]])</f>
        <v>1</v>
      </c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</row>
    <row r="37" spans="1:49" s="17" customFormat="1" x14ac:dyDescent="0.25">
      <c r="A37" s="12">
        <v>4240</v>
      </c>
      <c r="B37" s="13">
        <v>43660</v>
      </c>
      <c r="C37" s="27">
        <f>DAY(Table1[[#This Row],[Create Date]])</f>
        <v>14</v>
      </c>
      <c r="D37" s="27">
        <f>MONTH(Table1[[#This Row],[Create Date]])</f>
        <v>7</v>
      </c>
      <c r="E37" s="27">
        <f>YEAR(Table1[[#This Row],[Create Date]])</f>
        <v>2019</v>
      </c>
      <c r="F37" s="14">
        <v>0.42431712962962964</v>
      </c>
      <c r="G37" s="15" t="s">
        <v>6</v>
      </c>
      <c r="H37" s="15" t="s">
        <v>6</v>
      </c>
      <c r="I37" s="15" t="s">
        <v>16</v>
      </c>
      <c r="J37" s="15" t="s">
        <v>187</v>
      </c>
      <c r="K37" s="15" t="s">
        <v>188</v>
      </c>
      <c r="L37" s="15" t="s">
        <v>277</v>
      </c>
      <c r="M37" s="15"/>
      <c r="N37" s="15"/>
      <c r="O37" s="15"/>
      <c r="P37" s="15"/>
      <c r="Q37" s="12"/>
      <c r="R37">
        <f>COUNTA(Table1[[#This Row],[Elude Search]:[Pursuit Search]])</f>
        <v>1</v>
      </c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</row>
    <row r="38" spans="1:49" s="18" customFormat="1" x14ac:dyDescent="0.25">
      <c r="A38" s="12">
        <v>9068</v>
      </c>
      <c r="B38" s="13">
        <v>43675</v>
      </c>
      <c r="C38" s="27">
        <f>DAY(Table1[[#This Row],[Create Date]])</f>
        <v>29</v>
      </c>
      <c r="D38" s="27">
        <f>MONTH(Table1[[#This Row],[Create Date]])</f>
        <v>7</v>
      </c>
      <c r="E38" s="27">
        <f>YEAR(Table1[[#This Row],[Create Date]])</f>
        <v>2019</v>
      </c>
      <c r="F38" s="14">
        <v>0.69929398148148147</v>
      </c>
      <c r="G38" s="15" t="s">
        <v>6</v>
      </c>
      <c r="H38" s="15" t="s">
        <v>6</v>
      </c>
      <c r="I38" s="15" t="s">
        <v>131</v>
      </c>
      <c r="J38" s="15" t="s">
        <v>132</v>
      </c>
      <c r="K38" s="15" t="s">
        <v>133</v>
      </c>
      <c r="L38" s="12"/>
      <c r="M38" s="12" t="s">
        <v>180</v>
      </c>
      <c r="N38" s="15"/>
      <c r="O38" s="15"/>
      <c r="P38" s="15"/>
      <c r="Q38" s="12"/>
      <c r="R38">
        <f>COUNTA(Table1[[#This Row],[Elude Search]:[Pursuit Search]])</f>
        <v>1</v>
      </c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</row>
    <row r="39" spans="1:49" s="18" customFormat="1" x14ac:dyDescent="0.25">
      <c r="A39" s="12">
        <v>9116</v>
      </c>
      <c r="B39" s="13">
        <v>43675</v>
      </c>
      <c r="C39" s="27">
        <f>DAY(Table1[[#This Row],[Create Date]])</f>
        <v>29</v>
      </c>
      <c r="D39" s="27">
        <f>MONTH(Table1[[#This Row],[Create Date]])</f>
        <v>7</v>
      </c>
      <c r="E39" s="27">
        <f>YEAR(Table1[[#This Row],[Create Date]])</f>
        <v>2019</v>
      </c>
      <c r="F39" s="14">
        <v>0.78869212962962965</v>
      </c>
      <c r="G39" s="15" t="s">
        <v>6</v>
      </c>
      <c r="H39" s="15" t="s">
        <v>6</v>
      </c>
      <c r="I39" s="15" t="s">
        <v>129</v>
      </c>
      <c r="J39" s="15" t="s">
        <v>88</v>
      </c>
      <c r="K39" s="15" t="s">
        <v>130</v>
      </c>
      <c r="L39" s="12"/>
      <c r="M39" s="12" t="s">
        <v>180</v>
      </c>
      <c r="N39" s="15"/>
      <c r="O39" s="15"/>
      <c r="P39" s="15"/>
      <c r="Q39" s="12"/>
      <c r="R39">
        <f>COUNTA(Table1[[#This Row],[Elude Search]:[Pursuit Search]])</f>
        <v>1</v>
      </c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</row>
    <row r="40" spans="1:49" s="12" customFormat="1" x14ac:dyDescent="0.25">
      <c r="A40" s="12">
        <v>9144</v>
      </c>
      <c r="B40" s="13">
        <v>43675</v>
      </c>
      <c r="C40" s="27">
        <f>DAY(Table1[[#This Row],[Create Date]])</f>
        <v>29</v>
      </c>
      <c r="D40" s="27">
        <f>MONTH(Table1[[#This Row],[Create Date]])</f>
        <v>7</v>
      </c>
      <c r="E40" s="27">
        <f>YEAR(Table1[[#This Row],[Create Date]])</f>
        <v>2019</v>
      </c>
      <c r="F40" s="14">
        <v>0.86269675925925926</v>
      </c>
      <c r="G40" s="15" t="s">
        <v>6</v>
      </c>
      <c r="H40" s="15" t="s">
        <v>6</v>
      </c>
      <c r="I40" s="15" t="s">
        <v>126</v>
      </c>
      <c r="J40" s="15" t="s">
        <v>127</v>
      </c>
      <c r="K40" s="15" t="s">
        <v>128</v>
      </c>
      <c r="M40" s="12" t="s">
        <v>180</v>
      </c>
      <c r="N40" s="15"/>
      <c r="O40" s="15"/>
      <c r="P40" s="15"/>
      <c r="R40">
        <f>COUNTA(Table1[[#This Row],[Elude Search]:[Pursuit Search]])</f>
        <v>1</v>
      </c>
    </row>
    <row r="41" spans="1:49" s="12" customFormat="1" x14ac:dyDescent="0.25">
      <c r="A41" s="12">
        <v>31</v>
      </c>
      <c r="B41" s="13">
        <v>43678</v>
      </c>
      <c r="C41" s="27">
        <f>DAY(Table1[[#This Row],[Create Date]])</f>
        <v>1</v>
      </c>
      <c r="D41" s="27">
        <f>MONTH(Table1[[#This Row],[Create Date]])</f>
        <v>8</v>
      </c>
      <c r="E41" s="27">
        <f>YEAR(Table1[[#This Row],[Create Date]])</f>
        <v>2019</v>
      </c>
      <c r="F41" s="14">
        <v>0.18525462962962963</v>
      </c>
      <c r="G41" s="15" t="s">
        <v>6</v>
      </c>
      <c r="H41" s="15" t="s">
        <v>6</v>
      </c>
      <c r="I41" s="15" t="s">
        <v>189</v>
      </c>
      <c r="J41" s="15" t="s">
        <v>190</v>
      </c>
      <c r="K41" s="15" t="s">
        <v>191</v>
      </c>
      <c r="L41" s="15" t="s">
        <v>277</v>
      </c>
      <c r="M41" s="15"/>
      <c r="N41" s="15"/>
      <c r="O41" s="15"/>
      <c r="P41" s="15"/>
      <c r="R41">
        <f>COUNTA(Table1[[#This Row],[Elude Search]:[Pursuit Search]])</f>
        <v>1</v>
      </c>
    </row>
    <row r="42" spans="1:49" s="12" customFormat="1" x14ac:dyDescent="0.25">
      <c r="A42" s="12">
        <v>4505</v>
      </c>
      <c r="B42" s="13">
        <v>43692</v>
      </c>
      <c r="C42" s="27">
        <f>DAY(Table1[[#This Row],[Create Date]])</f>
        <v>15</v>
      </c>
      <c r="D42" s="27">
        <f>MONTH(Table1[[#This Row],[Create Date]])</f>
        <v>8</v>
      </c>
      <c r="E42" s="27">
        <f>YEAR(Table1[[#This Row],[Create Date]])</f>
        <v>2019</v>
      </c>
      <c r="F42" s="14">
        <v>8.475694444444444E-2</v>
      </c>
      <c r="G42" s="15" t="s">
        <v>6</v>
      </c>
      <c r="H42" s="15" t="s">
        <v>6</v>
      </c>
      <c r="I42" s="15" t="s">
        <v>95</v>
      </c>
      <c r="J42" s="15" t="s">
        <v>124</v>
      </c>
      <c r="K42" s="15" t="s">
        <v>125</v>
      </c>
      <c r="M42" s="12" t="s">
        <v>180</v>
      </c>
      <c r="N42" s="15"/>
      <c r="O42" s="15"/>
      <c r="P42" s="15"/>
      <c r="R42">
        <f>COUNTA(Table1[[#This Row],[Elude Search]:[Pursuit Search]])</f>
        <v>1</v>
      </c>
    </row>
    <row r="43" spans="1:49" s="12" customFormat="1" x14ac:dyDescent="0.25">
      <c r="A43" s="12">
        <v>6953</v>
      </c>
      <c r="B43" s="13">
        <v>43699</v>
      </c>
      <c r="C43" s="27">
        <f>DAY(Table1[[#This Row],[Create Date]])</f>
        <v>22</v>
      </c>
      <c r="D43" s="27">
        <f>MONTH(Table1[[#This Row],[Create Date]])</f>
        <v>8</v>
      </c>
      <c r="E43" s="27">
        <f>YEAR(Table1[[#This Row],[Create Date]])</f>
        <v>2019</v>
      </c>
      <c r="F43" s="14">
        <v>0.83499999999999996</v>
      </c>
      <c r="G43" s="15" t="s">
        <v>6</v>
      </c>
      <c r="H43" s="15" t="s">
        <v>6</v>
      </c>
      <c r="I43" s="15" t="s">
        <v>192</v>
      </c>
      <c r="J43" s="15" t="s">
        <v>127</v>
      </c>
      <c r="K43" s="15" t="s">
        <v>193</v>
      </c>
      <c r="L43" s="15" t="s">
        <v>277</v>
      </c>
      <c r="M43" s="15"/>
      <c r="N43" s="15"/>
      <c r="O43" s="15"/>
      <c r="P43" s="15"/>
      <c r="R43">
        <f>COUNTA(Table1[[#This Row],[Elude Search]:[Pursuit Search]])</f>
        <v>1</v>
      </c>
    </row>
    <row r="44" spans="1:49" s="12" customFormat="1" x14ac:dyDescent="0.25">
      <c r="A44" s="12">
        <v>8446</v>
      </c>
      <c r="B44" s="13">
        <v>43704</v>
      </c>
      <c r="C44" s="27">
        <f>DAY(Table1[[#This Row],[Create Date]])</f>
        <v>27</v>
      </c>
      <c r="D44" s="27">
        <f>MONTH(Table1[[#This Row],[Create Date]])</f>
        <v>8</v>
      </c>
      <c r="E44" s="27">
        <f>YEAR(Table1[[#This Row],[Create Date]])</f>
        <v>2019</v>
      </c>
      <c r="F44" s="14">
        <v>0.67740740740740746</v>
      </c>
      <c r="G44" s="15" t="s">
        <v>6</v>
      </c>
      <c r="H44" s="15" t="s">
        <v>6</v>
      </c>
      <c r="I44" s="15" t="s">
        <v>122</v>
      </c>
      <c r="J44" s="15" t="s">
        <v>74</v>
      </c>
      <c r="K44" s="15" t="s">
        <v>123</v>
      </c>
      <c r="M44" s="12" t="s">
        <v>180</v>
      </c>
      <c r="N44" s="15"/>
      <c r="O44" s="15"/>
      <c r="P44" s="15"/>
      <c r="R44">
        <f>COUNTA(Table1[[#This Row],[Elude Search]:[Pursuit Search]])</f>
        <v>1</v>
      </c>
    </row>
    <row r="45" spans="1:49" s="12" customFormat="1" x14ac:dyDescent="0.25">
      <c r="A45" s="12">
        <v>9025</v>
      </c>
      <c r="B45" s="13">
        <v>43738</v>
      </c>
      <c r="C45" s="27">
        <f>DAY(Table1[[#This Row],[Create Date]])</f>
        <v>30</v>
      </c>
      <c r="D45" s="27">
        <f>MONTH(Table1[[#This Row],[Create Date]])</f>
        <v>9</v>
      </c>
      <c r="E45" s="27">
        <f>YEAR(Table1[[#This Row],[Create Date]])</f>
        <v>2019</v>
      </c>
      <c r="F45" s="14">
        <v>0.81581018518518522</v>
      </c>
      <c r="G45" s="15" t="s">
        <v>6</v>
      </c>
      <c r="H45" s="15" t="s">
        <v>6</v>
      </c>
      <c r="I45" s="15" t="s">
        <v>117</v>
      </c>
      <c r="J45" s="15" t="s">
        <v>194</v>
      </c>
      <c r="K45" s="15" t="s">
        <v>195</v>
      </c>
      <c r="L45" s="15" t="s">
        <v>277</v>
      </c>
      <c r="M45" s="15"/>
      <c r="N45" s="15"/>
      <c r="O45" s="15"/>
      <c r="P45" s="15"/>
      <c r="R45">
        <f>COUNTA(Table1[[#This Row],[Elude Search]:[Pursuit Search]])</f>
        <v>1</v>
      </c>
    </row>
    <row r="46" spans="1:49" s="12" customFormat="1" x14ac:dyDescent="0.25">
      <c r="A46" s="12">
        <v>4536</v>
      </c>
      <c r="B46" s="13">
        <v>43753</v>
      </c>
      <c r="C46" s="27">
        <f>DAY(Table1[[#This Row],[Create Date]])</f>
        <v>15</v>
      </c>
      <c r="D46" s="27">
        <f>MONTH(Table1[[#This Row],[Create Date]])</f>
        <v>10</v>
      </c>
      <c r="E46" s="27">
        <f>YEAR(Table1[[#This Row],[Create Date]])</f>
        <v>2019</v>
      </c>
      <c r="F46" s="14">
        <v>0.78</v>
      </c>
      <c r="G46" s="15" t="s">
        <v>6</v>
      </c>
      <c r="H46" s="15" t="s">
        <v>6</v>
      </c>
      <c r="I46" s="15" t="s">
        <v>196</v>
      </c>
      <c r="J46" s="15" t="s">
        <v>120</v>
      </c>
      <c r="K46" s="15" t="s">
        <v>197</v>
      </c>
      <c r="L46" s="15" t="s">
        <v>277</v>
      </c>
      <c r="M46" s="15"/>
      <c r="N46" s="15"/>
      <c r="O46" s="15"/>
      <c r="P46" s="15"/>
      <c r="R46">
        <f>COUNTA(Table1[[#This Row],[Elude Search]:[Pursuit Search]])</f>
        <v>1</v>
      </c>
    </row>
    <row r="47" spans="1:49" s="12" customFormat="1" x14ac:dyDescent="0.25">
      <c r="A47" s="12">
        <v>6274</v>
      </c>
      <c r="B47" s="13">
        <v>43822</v>
      </c>
      <c r="C47" s="27">
        <f>DAY(Table1[[#This Row],[Create Date]])</f>
        <v>23</v>
      </c>
      <c r="D47" s="27">
        <f>MONTH(Table1[[#This Row],[Create Date]])</f>
        <v>12</v>
      </c>
      <c r="E47" s="27">
        <f>YEAR(Table1[[#This Row],[Create Date]])</f>
        <v>2019</v>
      </c>
      <c r="F47" s="14">
        <v>0.72325231481481478</v>
      </c>
      <c r="G47" s="15" t="s">
        <v>6</v>
      </c>
      <c r="H47" s="15" t="s">
        <v>6</v>
      </c>
      <c r="I47" s="15" t="s">
        <v>117</v>
      </c>
      <c r="J47" s="15" t="s">
        <v>102</v>
      </c>
      <c r="K47" s="15" t="s">
        <v>118</v>
      </c>
      <c r="M47" s="12" t="s">
        <v>180</v>
      </c>
      <c r="N47" s="15"/>
      <c r="O47" s="15"/>
      <c r="P47" s="15"/>
      <c r="R47">
        <f>COUNTA(Table1[[#This Row],[Elude Search]:[Pursuit Search]])</f>
        <v>1</v>
      </c>
    </row>
    <row r="48" spans="1:49" s="12" customFormat="1" x14ac:dyDescent="0.25">
      <c r="A48" s="12">
        <v>7103</v>
      </c>
      <c r="B48" s="13">
        <v>43826</v>
      </c>
      <c r="C48" s="27">
        <f>DAY(Table1[[#This Row],[Create Date]])</f>
        <v>27</v>
      </c>
      <c r="D48" s="27">
        <f>MONTH(Table1[[#This Row],[Create Date]])</f>
        <v>12</v>
      </c>
      <c r="E48" s="27">
        <f>YEAR(Table1[[#This Row],[Create Date]])</f>
        <v>2019</v>
      </c>
      <c r="F48" s="14">
        <v>0.46</v>
      </c>
      <c r="G48" s="15" t="s">
        <v>6</v>
      </c>
      <c r="H48" s="15" t="s">
        <v>6</v>
      </c>
      <c r="I48" s="15" t="s">
        <v>198</v>
      </c>
      <c r="J48" s="15" t="s">
        <v>104</v>
      </c>
      <c r="K48" s="15" t="s">
        <v>199</v>
      </c>
      <c r="L48" s="15" t="s">
        <v>277</v>
      </c>
      <c r="M48" s="15"/>
      <c r="N48" s="15"/>
      <c r="O48" s="15"/>
      <c r="P48" s="15"/>
      <c r="R48">
        <f>COUNTA(Table1[[#This Row],[Elude Search]:[Pursuit Search]])</f>
        <v>1</v>
      </c>
    </row>
    <row r="49" spans="1:18" s="12" customFormat="1" x14ac:dyDescent="0.25">
      <c r="A49" s="12">
        <v>7154</v>
      </c>
      <c r="B49" s="13">
        <v>43826</v>
      </c>
      <c r="C49" s="27">
        <f>DAY(Table1[[#This Row],[Create Date]])</f>
        <v>27</v>
      </c>
      <c r="D49" s="27">
        <f>MONTH(Table1[[#This Row],[Create Date]])</f>
        <v>12</v>
      </c>
      <c r="E49" s="27">
        <f>YEAR(Table1[[#This Row],[Create Date]])</f>
        <v>2019</v>
      </c>
      <c r="F49" s="14">
        <v>0.55864583333333329</v>
      </c>
      <c r="G49" s="15" t="s">
        <v>6</v>
      </c>
      <c r="H49" s="15" t="s">
        <v>6</v>
      </c>
      <c r="I49" s="15" t="s">
        <v>200</v>
      </c>
      <c r="J49" s="15" t="s">
        <v>104</v>
      </c>
      <c r="K49" s="15" t="s">
        <v>201</v>
      </c>
      <c r="L49" s="15" t="s">
        <v>277</v>
      </c>
      <c r="M49" s="15"/>
      <c r="N49" s="15"/>
      <c r="O49" s="15"/>
      <c r="P49" s="15"/>
      <c r="R49">
        <f>COUNTA(Table1[[#This Row],[Elude Search]:[Pursuit Search]])</f>
        <v>1</v>
      </c>
    </row>
    <row r="50" spans="1:18" s="11" customFormat="1" x14ac:dyDescent="0.25">
      <c r="A50" s="12">
        <v>658</v>
      </c>
      <c r="B50" s="13">
        <v>43833</v>
      </c>
      <c r="C50" s="27">
        <f>DAY(Table1[[#This Row],[Create Date]])</f>
        <v>3</v>
      </c>
      <c r="D50" s="27">
        <f>MONTH(Table1[[#This Row],[Create Date]])</f>
        <v>1</v>
      </c>
      <c r="E50" s="27">
        <f>YEAR(Table1[[#This Row],[Create Date]])</f>
        <v>2020</v>
      </c>
      <c r="F50" s="14">
        <v>0.41409722222222223</v>
      </c>
      <c r="G50" s="15" t="s">
        <v>6</v>
      </c>
      <c r="H50" s="15" t="s">
        <v>6</v>
      </c>
      <c r="I50" s="15" t="s">
        <v>115</v>
      </c>
      <c r="J50" s="15" t="s">
        <v>104</v>
      </c>
      <c r="K50" s="15" t="s">
        <v>116</v>
      </c>
      <c r="L50" s="12"/>
      <c r="M50" s="12" t="s">
        <v>180</v>
      </c>
      <c r="N50" s="15"/>
      <c r="O50" s="15"/>
      <c r="P50" s="15"/>
      <c r="R50">
        <f>COUNTA(Table1[[#This Row],[Elude Search]:[Pursuit Search]])</f>
        <v>1</v>
      </c>
    </row>
    <row r="51" spans="1:18" s="11" customFormat="1" x14ac:dyDescent="0.25">
      <c r="A51" s="12">
        <v>4973</v>
      </c>
      <c r="B51" s="13">
        <v>43879</v>
      </c>
      <c r="C51" s="27">
        <f>DAY(Table1[[#This Row],[Create Date]])</f>
        <v>18</v>
      </c>
      <c r="D51" s="27">
        <f>MONTH(Table1[[#This Row],[Create Date]])</f>
        <v>2</v>
      </c>
      <c r="E51" s="27">
        <f>YEAR(Table1[[#This Row],[Create Date]])</f>
        <v>2020</v>
      </c>
      <c r="F51" s="14">
        <v>0.77653935185185186</v>
      </c>
      <c r="G51" s="15" t="s">
        <v>6</v>
      </c>
      <c r="H51" s="15" t="s">
        <v>6</v>
      </c>
      <c r="I51" s="15" t="s">
        <v>112</v>
      </c>
      <c r="J51" s="15" t="s">
        <v>113</v>
      </c>
      <c r="K51" s="15" t="s">
        <v>114</v>
      </c>
      <c r="L51" s="12"/>
      <c r="M51" s="12" t="s">
        <v>180</v>
      </c>
      <c r="N51" s="15"/>
      <c r="O51" s="15"/>
      <c r="P51" s="15"/>
      <c r="R51">
        <f>COUNTA(Table1[[#This Row],[Elude Search]:[Pursuit Search]])</f>
        <v>1</v>
      </c>
    </row>
    <row r="52" spans="1:18" s="11" customFormat="1" x14ac:dyDescent="0.25">
      <c r="A52" s="12">
        <v>1450</v>
      </c>
      <c r="B52" s="13">
        <v>43957</v>
      </c>
      <c r="C52" s="27">
        <f>DAY(Table1[[#This Row],[Create Date]])</f>
        <v>6</v>
      </c>
      <c r="D52" s="27">
        <f>MONTH(Table1[[#This Row],[Create Date]])</f>
        <v>5</v>
      </c>
      <c r="E52" s="27">
        <f>YEAR(Table1[[#This Row],[Create Date]])</f>
        <v>2020</v>
      </c>
      <c r="F52" s="14">
        <v>0.95371527777777776</v>
      </c>
      <c r="G52" s="15" t="s">
        <v>6</v>
      </c>
      <c r="H52" s="15" t="s">
        <v>6</v>
      </c>
      <c r="I52" s="15" t="s">
        <v>109</v>
      </c>
      <c r="J52" s="15" t="s">
        <v>110</v>
      </c>
      <c r="K52" s="15" t="s">
        <v>111</v>
      </c>
      <c r="L52" s="12"/>
      <c r="M52" s="12" t="s">
        <v>180</v>
      </c>
      <c r="N52" s="15"/>
      <c r="O52" s="15"/>
      <c r="P52" s="15"/>
      <c r="R52">
        <f>COUNTA(Table1[[#This Row],[Elude Search]:[Pursuit Search]])</f>
        <v>1</v>
      </c>
    </row>
    <row r="53" spans="1:18" s="11" customFormat="1" x14ac:dyDescent="0.25">
      <c r="A53" s="12">
        <v>6930</v>
      </c>
      <c r="B53" s="13">
        <v>44006</v>
      </c>
      <c r="C53" s="27">
        <f>DAY(Table1[[#This Row],[Create Date]])</f>
        <v>24</v>
      </c>
      <c r="D53" s="27">
        <f>MONTH(Table1[[#This Row],[Create Date]])</f>
        <v>6</v>
      </c>
      <c r="E53" s="27">
        <f>YEAR(Table1[[#This Row],[Create Date]])</f>
        <v>2020</v>
      </c>
      <c r="F53" s="14">
        <v>0.88858796296296294</v>
      </c>
      <c r="G53" s="15" t="s">
        <v>6</v>
      </c>
      <c r="H53" s="15" t="s">
        <v>6</v>
      </c>
      <c r="I53" s="15" t="s">
        <v>202</v>
      </c>
      <c r="J53" s="15" t="s">
        <v>203</v>
      </c>
      <c r="K53" s="15" t="s">
        <v>204</v>
      </c>
      <c r="L53" s="15" t="s">
        <v>277</v>
      </c>
      <c r="M53" s="15"/>
      <c r="N53" s="15"/>
      <c r="O53" s="15"/>
      <c r="P53" s="15"/>
      <c r="R53">
        <f>COUNTA(Table1[[#This Row],[Elude Search]:[Pursuit Search]])</f>
        <v>1</v>
      </c>
    </row>
    <row r="54" spans="1:18" s="11" customFormat="1" x14ac:dyDescent="0.25">
      <c r="A54" s="12">
        <v>5483</v>
      </c>
      <c r="B54" s="13">
        <v>44030</v>
      </c>
      <c r="C54" s="27">
        <f>DAY(Table1[[#This Row],[Create Date]])</f>
        <v>18</v>
      </c>
      <c r="D54" s="27">
        <f>MONTH(Table1[[#This Row],[Create Date]])</f>
        <v>7</v>
      </c>
      <c r="E54" s="27">
        <f>YEAR(Table1[[#This Row],[Create Date]])</f>
        <v>2020</v>
      </c>
      <c r="F54" s="14">
        <v>5.2407407407407409E-2</v>
      </c>
      <c r="G54" s="15" t="s">
        <v>6</v>
      </c>
      <c r="H54" s="15" t="s">
        <v>6</v>
      </c>
      <c r="I54" s="15" t="s">
        <v>106</v>
      </c>
      <c r="J54" s="15" t="s">
        <v>107</v>
      </c>
      <c r="K54" s="15" t="s">
        <v>108</v>
      </c>
      <c r="L54" s="12"/>
      <c r="M54" s="12" t="s">
        <v>180</v>
      </c>
      <c r="N54" s="15"/>
      <c r="O54" s="15"/>
      <c r="P54" s="15"/>
      <c r="R54">
        <f>COUNTA(Table1[[#This Row],[Elude Search]:[Pursuit Search]])</f>
        <v>1</v>
      </c>
    </row>
    <row r="55" spans="1:18" s="11" customFormat="1" x14ac:dyDescent="0.25">
      <c r="A55" s="12">
        <v>7530</v>
      </c>
      <c r="B55" s="13">
        <v>44067</v>
      </c>
      <c r="C55" s="27">
        <f>DAY(Table1[[#This Row],[Create Date]])</f>
        <v>24</v>
      </c>
      <c r="D55" s="27">
        <f>MONTH(Table1[[#This Row],[Create Date]])</f>
        <v>8</v>
      </c>
      <c r="E55" s="27">
        <f>YEAR(Table1[[#This Row],[Create Date]])</f>
        <v>2020</v>
      </c>
      <c r="F55" s="14">
        <v>0.8105324074074074</v>
      </c>
      <c r="G55" s="15" t="s">
        <v>6</v>
      </c>
      <c r="H55" s="15" t="s">
        <v>6</v>
      </c>
      <c r="I55" s="15" t="s">
        <v>205</v>
      </c>
      <c r="J55" s="15" t="s">
        <v>206</v>
      </c>
      <c r="K55" s="15" t="s">
        <v>207</v>
      </c>
      <c r="L55" s="15" t="s">
        <v>277</v>
      </c>
      <c r="M55" s="15"/>
      <c r="N55" s="15"/>
      <c r="O55" s="15"/>
      <c r="P55" s="15"/>
      <c r="R55">
        <f>COUNTA(Table1[[#This Row],[Elude Search]:[Pursuit Search]])</f>
        <v>1</v>
      </c>
    </row>
    <row r="56" spans="1:18" s="11" customFormat="1" x14ac:dyDescent="0.25">
      <c r="A56" s="12">
        <v>8102</v>
      </c>
      <c r="B56" s="13">
        <v>44069</v>
      </c>
      <c r="C56" s="27">
        <f>DAY(Table1[[#This Row],[Create Date]])</f>
        <v>26</v>
      </c>
      <c r="D56" s="27">
        <f>MONTH(Table1[[#This Row],[Create Date]])</f>
        <v>8</v>
      </c>
      <c r="E56" s="27">
        <f>YEAR(Table1[[#This Row],[Create Date]])</f>
        <v>2020</v>
      </c>
      <c r="F56" s="14">
        <v>0.63467592592592592</v>
      </c>
      <c r="G56" s="15" t="s">
        <v>6</v>
      </c>
      <c r="H56" s="15" t="s">
        <v>6</v>
      </c>
      <c r="I56" s="15" t="s">
        <v>208</v>
      </c>
      <c r="J56" s="15" t="s">
        <v>209</v>
      </c>
      <c r="K56" s="15" t="s">
        <v>210</v>
      </c>
      <c r="L56" s="15" t="s">
        <v>277</v>
      </c>
      <c r="M56" s="15"/>
      <c r="N56" s="15"/>
      <c r="O56" s="15"/>
      <c r="P56" s="15"/>
      <c r="R56">
        <f>COUNTA(Table1[[#This Row],[Elude Search]:[Pursuit Search]])</f>
        <v>1</v>
      </c>
    </row>
    <row r="57" spans="1:18" s="11" customFormat="1" x14ac:dyDescent="0.25">
      <c r="A57" s="12">
        <v>8875</v>
      </c>
      <c r="B57" s="13">
        <v>44071</v>
      </c>
      <c r="C57" s="27">
        <f>DAY(Table1[[#This Row],[Create Date]])</f>
        <v>28</v>
      </c>
      <c r="D57" s="27">
        <f>MONTH(Table1[[#This Row],[Create Date]])</f>
        <v>8</v>
      </c>
      <c r="E57" s="27">
        <f>YEAR(Table1[[#This Row],[Create Date]])</f>
        <v>2020</v>
      </c>
      <c r="F57" s="14">
        <v>0.84335648148148146</v>
      </c>
      <c r="G57" s="15" t="s">
        <v>6</v>
      </c>
      <c r="H57" s="15" t="s">
        <v>6</v>
      </c>
      <c r="I57" s="15" t="s">
        <v>101</v>
      </c>
      <c r="J57" s="15" t="s">
        <v>102</v>
      </c>
      <c r="K57" s="15" t="s">
        <v>103</v>
      </c>
      <c r="L57" s="12"/>
      <c r="M57" s="12" t="s">
        <v>180</v>
      </c>
      <c r="N57" s="15"/>
      <c r="O57" s="15"/>
      <c r="P57" s="15"/>
      <c r="R57">
        <f>COUNTA(Table1[[#This Row],[Elude Search]:[Pursuit Search]])</f>
        <v>1</v>
      </c>
    </row>
    <row r="58" spans="1:18" s="11" customFormat="1" x14ac:dyDescent="0.25">
      <c r="A58" s="12">
        <v>5073</v>
      </c>
      <c r="B58" s="13">
        <v>44091</v>
      </c>
      <c r="C58" s="27">
        <f>DAY(Table1[[#This Row],[Create Date]])</f>
        <v>17</v>
      </c>
      <c r="D58" s="27">
        <f>MONTH(Table1[[#This Row],[Create Date]])</f>
        <v>9</v>
      </c>
      <c r="E58" s="27">
        <f>YEAR(Table1[[#This Row],[Create Date]])</f>
        <v>2020</v>
      </c>
      <c r="F58" s="14">
        <v>3.8287037037037036E-2</v>
      </c>
      <c r="G58" s="15" t="s">
        <v>6</v>
      </c>
      <c r="H58" s="15" t="s">
        <v>6</v>
      </c>
      <c r="I58" s="15" t="s">
        <v>95</v>
      </c>
      <c r="J58" s="15" t="s">
        <v>96</v>
      </c>
      <c r="K58" s="15" t="s">
        <v>97</v>
      </c>
      <c r="L58" s="12"/>
      <c r="M58" s="12" t="s">
        <v>180</v>
      </c>
      <c r="N58" s="15"/>
      <c r="O58" s="15"/>
      <c r="P58" s="15"/>
      <c r="R58">
        <f>COUNTA(Table1[[#This Row],[Elude Search]:[Pursuit Search]])</f>
        <v>1</v>
      </c>
    </row>
    <row r="59" spans="1:18" s="11" customFormat="1" x14ac:dyDescent="0.25">
      <c r="A59" s="12">
        <v>784</v>
      </c>
      <c r="B59" s="13">
        <v>44107</v>
      </c>
      <c r="C59" s="27">
        <f>DAY(Table1[[#This Row],[Create Date]])</f>
        <v>3</v>
      </c>
      <c r="D59" s="27">
        <f>MONTH(Table1[[#This Row],[Create Date]])</f>
        <v>10</v>
      </c>
      <c r="E59" s="27">
        <f>YEAR(Table1[[#This Row],[Create Date]])</f>
        <v>2020</v>
      </c>
      <c r="F59" s="14">
        <v>0.57666666666666666</v>
      </c>
      <c r="G59" s="15" t="s">
        <v>6</v>
      </c>
      <c r="H59" s="15" t="s">
        <v>6</v>
      </c>
      <c r="I59" s="15" t="s">
        <v>211</v>
      </c>
      <c r="J59" s="15" t="s">
        <v>212</v>
      </c>
      <c r="K59" s="15" t="s">
        <v>213</v>
      </c>
      <c r="L59" s="15" t="s">
        <v>277</v>
      </c>
      <c r="M59" s="15"/>
      <c r="N59" s="15"/>
      <c r="O59" s="15"/>
      <c r="P59" s="15"/>
      <c r="R59">
        <f>COUNTA(Table1[[#This Row],[Elude Search]:[Pursuit Search]])</f>
        <v>1</v>
      </c>
    </row>
    <row r="60" spans="1:18" s="11" customFormat="1" x14ac:dyDescent="0.25">
      <c r="A60" s="12">
        <v>944</v>
      </c>
      <c r="B60" s="13">
        <v>44108</v>
      </c>
      <c r="C60" s="27">
        <f>DAY(Table1[[#This Row],[Create Date]])</f>
        <v>4</v>
      </c>
      <c r="D60" s="27">
        <f>MONTH(Table1[[#This Row],[Create Date]])</f>
        <v>10</v>
      </c>
      <c r="E60" s="27">
        <f>YEAR(Table1[[#This Row],[Create Date]])</f>
        <v>2020</v>
      </c>
      <c r="F60" s="14">
        <v>0.12475694444444445</v>
      </c>
      <c r="G60" s="15" t="s">
        <v>6</v>
      </c>
      <c r="H60" s="15" t="s">
        <v>6</v>
      </c>
      <c r="I60" s="15" t="s">
        <v>214</v>
      </c>
      <c r="J60" s="15" t="s">
        <v>88</v>
      </c>
      <c r="K60" s="15" t="s">
        <v>215</v>
      </c>
      <c r="L60" s="15" t="s">
        <v>277</v>
      </c>
      <c r="M60" s="15"/>
      <c r="N60" s="15"/>
      <c r="O60" s="15"/>
      <c r="P60" s="15"/>
      <c r="R60">
        <f>COUNTA(Table1[[#This Row],[Elude Search]:[Pursuit Search]])</f>
        <v>1</v>
      </c>
    </row>
    <row r="61" spans="1:18" s="11" customFormat="1" x14ac:dyDescent="0.25">
      <c r="A61" s="12">
        <v>5298</v>
      </c>
      <c r="B61" s="13">
        <v>44123</v>
      </c>
      <c r="C61" s="27">
        <f>DAY(Table1[[#This Row],[Create Date]])</f>
        <v>19</v>
      </c>
      <c r="D61" s="27">
        <f>MONTH(Table1[[#This Row],[Create Date]])</f>
        <v>10</v>
      </c>
      <c r="E61" s="27">
        <f>YEAR(Table1[[#This Row],[Create Date]])</f>
        <v>2020</v>
      </c>
      <c r="F61" s="14">
        <v>0.88020833333333337</v>
      </c>
      <c r="G61" s="15" t="s">
        <v>6</v>
      </c>
      <c r="H61" s="15" t="s">
        <v>6</v>
      </c>
      <c r="I61" s="15" t="s">
        <v>92</v>
      </c>
      <c r="J61" s="15" t="s">
        <v>93</v>
      </c>
      <c r="K61" s="15" t="s">
        <v>94</v>
      </c>
      <c r="L61" s="15" t="s">
        <v>277</v>
      </c>
      <c r="M61" s="15"/>
      <c r="N61" s="15"/>
      <c r="O61" s="15"/>
      <c r="P61" s="15"/>
      <c r="R61">
        <f>COUNTA(Table1[[#This Row],[Elude Search]:[Pursuit Search]])</f>
        <v>1</v>
      </c>
    </row>
    <row r="62" spans="1:18" s="11" customFormat="1" x14ac:dyDescent="0.25">
      <c r="A62" s="12">
        <v>5298</v>
      </c>
      <c r="B62" s="13">
        <v>44123</v>
      </c>
      <c r="C62" s="27">
        <f>DAY(Table1[[#This Row],[Create Date]])</f>
        <v>19</v>
      </c>
      <c r="D62" s="27">
        <f>MONTH(Table1[[#This Row],[Create Date]])</f>
        <v>10</v>
      </c>
      <c r="E62" s="27">
        <f>YEAR(Table1[[#This Row],[Create Date]])</f>
        <v>2020</v>
      </c>
      <c r="F62" s="14">
        <v>0.88020833333333337</v>
      </c>
      <c r="G62" s="15" t="s">
        <v>6</v>
      </c>
      <c r="H62" s="15" t="s">
        <v>6</v>
      </c>
      <c r="I62" s="15" t="s">
        <v>92</v>
      </c>
      <c r="J62" s="15" t="s">
        <v>93</v>
      </c>
      <c r="K62" s="15" t="s">
        <v>94</v>
      </c>
      <c r="L62" s="12"/>
      <c r="M62" s="12" t="s">
        <v>180</v>
      </c>
      <c r="N62" s="15"/>
      <c r="O62" s="15"/>
      <c r="P62" s="15"/>
      <c r="R62">
        <f>COUNTA(Table1[[#This Row],[Elude Search]:[Pursuit Search]])</f>
        <v>1</v>
      </c>
    </row>
    <row r="63" spans="1:18" s="11" customFormat="1" x14ac:dyDescent="0.25">
      <c r="A63" s="12">
        <v>6958</v>
      </c>
      <c r="B63" s="13">
        <v>44162</v>
      </c>
      <c r="C63" s="27">
        <f>DAY(Table1[[#This Row],[Create Date]])</f>
        <v>27</v>
      </c>
      <c r="D63" s="27">
        <f>MONTH(Table1[[#This Row],[Create Date]])</f>
        <v>11</v>
      </c>
      <c r="E63" s="27">
        <f>YEAR(Table1[[#This Row],[Create Date]])</f>
        <v>2020</v>
      </c>
      <c r="F63" s="14">
        <v>0.87667824074074074</v>
      </c>
      <c r="G63" s="15" t="s">
        <v>6</v>
      </c>
      <c r="H63" s="15" t="s">
        <v>6</v>
      </c>
      <c r="I63" s="15" t="s">
        <v>216</v>
      </c>
      <c r="J63" s="15" t="s">
        <v>88</v>
      </c>
      <c r="K63" s="15" t="s">
        <v>218</v>
      </c>
      <c r="L63" s="15" t="s">
        <v>277</v>
      </c>
      <c r="M63" s="15"/>
      <c r="N63" s="15"/>
      <c r="O63" s="15"/>
      <c r="P63" s="15"/>
      <c r="R63">
        <f>COUNTA(Table1[[#This Row],[Elude Search]:[Pursuit Search]])</f>
        <v>1</v>
      </c>
    </row>
    <row r="64" spans="1:18" s="11" customFormat="1" x14ac:dyDescent="0.25">
      <c r="A64" s="12">
        <v>1791</v>
      </c>
      <c r="B64" s="13">
        <v>44173</v>
      </c>
      <c r="C64" s="27">
        <f>DAY(Table1[[#This Row],[Create Date]])</f>
        <v>8</v>
      </c>
      <c r="D64" s="27">
        <f>MONTH(Table1[[#This Row],[Create Date]])</f>
        <v>12</v>
      </c>
      <c r="E64" s="27">
        <f>YEAR(Table1[[#This Row],[Create Date]])</f>
        <v>2020</v>
      </c>
      <c r="F64" s="14">
        <v>5.8634259259259261E-2</v>
      </c>
      <c r="G64" s="15" t="s">
        <v>6</v>
      </c>
      <c r="H64" s="15" t="s">
        <v>6</v>
      </c>
      <c r="I64" s="15" t="s">
        <v>90</v>
      </c>
      <c r="J64" s="15" t="s">
        <v>74</v>
      </c>
      <c r="K64" s="15" t="s">
        <v>91</v>
      </c>
      <c r="L64" s="12"/>
      <c r="M64" s="12" t="s">
        <v>180</v>
      </c>
      <c r="N64" s="15"/>
      <c r="O64" s="15"/>
      <c r="P64" s="15"/>
      <c r="R64">
        <f>COUNTA(Table1[[#This Row],[Elude Search]:[Pursuit Search]])</f>
        <v>1</v>
      </c>
    </row>
    <row r="65" spans="1:18" s="11" customFormat="1" x14ac:dyDescent="0.25">
      <c r="A65" s="12">
        <v>7452</v>
      </c>
      <c r="B65" s="13">
        <v>44195</v>
      </c>
      <c r="C65" s="27">
        <f>DAY(Table1[[#This Row],[Create Date]])</f>
        <v>30</v>
      </c>
      <c r="D65" s="27">
        <f>MONTH(Table1[[#This Row],[Create Date]])</f>
        <v>12</v>
      </c>
      <c r="E65" s="27">
        <f>YEAR(Table1[[#This Row],[Create Date]])</f>
        <v>2020</v>
      </c>
      <c r="F65" s="14">
        <v>0.66870370370370369</v>
      </c>
      <c r="G65" s="15" t="s">
        <v>6</v>
      </c>
      <c r="H65" s="15" t="s">
        <v>6</v>
      </c>
      <c r="I65" s="15" t="s">
        <v>16</v>
      </c>
      <c r="J65" s="15" t="s">
        <v>222</v>
      </c>
      <c r="K65" s="15" t="s">
        <v>223</v>
      </c>
      <c r="L65" s="15" t="s">
        <v>277</v>
      </c>
      <c r="M65" s="15"/>
      <c r="N65" s="15"/>
      <c r="O65" s="15"/>
      <c r="P65" s="15"/>
      <c r="R65">
        <f>COUNTA(Table1[[#This Row],[Elude Search]:[Pursuit Search]])</f>
        <v>1</v>
      </c>
    </row>
    <row r="66" spans="1:18" s="11" customFormat="1" x14ac:dyDescent="0.25">
      <c r="A66" s="12">
        <v>3210</v>
      </c>
      <c r="B66" s="13">
        <v>44267</v>
      </c>
      <c r="C66" s="27">
        <f>DAY(Table1[[#This Row],[Create Date]])</f>
        <v>12</v>
      </c>
      <c r="D66" s="27">
        <f>MONTH(Table1[[#This Row],[Create Date]])</f>
        <v>3</v>
      </c>
      <c r="E66" s="27">
        <f>YEAR(Table1[[#This Row],[Create Date]])</f>
        <v>2021</v>
      </c>
      <c r="F66" s="14">
        <v>0.53848379629629628</v>
      </c>
      <c r="G66" s="15" t="s">
        <v>6</v>
      </c>
      <c r="H66" s="15" t="s">
        <v>6</v>
      </c>
      <c r="I66" s="15" t="s">
        <v>87</v>
      </c>
      <c r="J66" s="15" t="s">
        <v>88</v>
      </c>
      <c r="K66" s="15" t="s">
        <v>89</v>
      </c>
      <c r="L66" s="12"/>
      <c r="M66" s="12" t="s">
        <v>180</v>
      </c>
      <c r="N66" s="15"/>
      <c r="O66" s="15"/>
      <c r="P66" s="15"/>
      <c r="R66">
        <f>COUNTA(Table1[[#This Row],[Elude Search]:[Pursuit Search]])</f>
        <v>1</v>
      </c>
    </row>
    <row r="67" spans="1:18" s="11" customFormat="1" x14ac:dyDescent="0.25">
      <c r="A67" s="12">
        <v>1607</v>
      </c>
      <c r="B67" s="13">
        <v>44353</v>
      </c>
      <c r="C67" s="27">
        <f>DAY(Table1[[#This Row],[Create Date]])</f>
        <v>6</v>
      </c>
      <c r="D67" s="27">
        <f>MONTH(Table1[[#This Row],[Create Date]])</f>
        <v>6</v>
      </c>
      <c r="E67" s="27">
        <f>YEAR(Table1[[#This Row],[Create Date]])</f>
        <v>2021</v>
      </c>
      <c r="F67" s="14">
        <v>0.48457175925925927</v>
      </c>
      <c r="G67" s="15" t="s">
        <v>6</v>
      </c>
      <c r="H67" s="15" t="s">
        <v>6</v>
      </c>
      <c r="I67" s="15" t="s">
        <v>85</v>
      </c>
      <c r="J67" s="15" t="s">
        <v>83</v>
      </c>
      <c r="K67" s="15" t="s">
        <v>86</v>
      </c>
      <c r="L67" s="12"/>
      <c r="M67" s="12" t="s">
        <v>180</v>
      </c>
      <c r="N67" s="15"/>
      <c r="O67" s="15"/>
      <c r="P67" s="15"/>
      <c r="R67">
        <f>COUNTA(Table1[[#This Row],[Elude Search]:[Pursuit Search]])</f>
        <v>1</v>
      </c>
    </row>
    <row r="68" spans="1:18" s="11" customFormat="1" x14ac:dyDescent="0.25">
      <c r="A68" s="12">
        <v>1617</v>
      </c>
      <c r="B68" s="13">
        <v>44353</v>
      </c>
      <c r="C68" s="27">
        <f>DAY(Table1[[#This Row],[Create Date]])</f>
        <v>6</v>
      </c>
      <c r="D68" s="27">
        <f>MONTH(Table1[[#This Row],[Create Date]])</f>
        <v>6</v>
      </c>
      <c r="E68" s="27">
        <f>YEAR(Table1[[#This Row],[Create Date]])</f>
        <v>2021</v>
      </c>
      <c r="F68" s="14">
        <v>0.54467592592592595</v>
      </c>
      <c r="G68" s="15" t="s">
        <v>6</v>
      </c>
      <c r="H68" s="15" t="s">
        <v>6</v>
      </c>
      <c r="I68" s="15" t="s">
        <v>82</v>
      </c>
      <c r="J68" s="15" t="s">
        <v>83</v>
      </c>
      <c r="K68" s="15" t="s">
        <v>84</v>
      </c>
      <c r="L68" s="12"/>
      <c r="M68" s="12" t="s">
        <v>180</v>
      </c>
      <c r="N68" s="15"/>
      <c r="O68" s="15"/>
      <c r="P68" s="15"/>
      <c r="R68">
        <f>COUNTA(Table1[[#This Row],[Elude Search]:[Pursuit Search]])</f>
        <v>1</v>
      </c>
    </row>
    <row r="69" spans="1:18" s="11" customFormat="1" x14ac:dyDescent="0.25">
      <c r="A69" s="12">
        <v>370</v>
      </c>
      <c r="B69" s="13">
        <v>44438</v>
      </c>
      <c r="C69" s="27">
        <f>DAY(Table1[[#This Row],[Create Date]])</f>
        <v>30</v>
      </c>
      <c r="D69" s="27">
        <f>MONTH(Table1[[#This Row],[Create Date]])</f>
        <v>8</v>
      </c>
      <c r="E69" s="27">
        <f>YEAR(Table1[[#This Row],[Create Date]])</f>
        <v>2021</v>
      </c>
      <c r="F69" s="14">
        <v>5.9884259259259262E-2</v>
      </c>
      <c r="G69" s="15" t="s">
        <v>68</v>
      </c>
      <c r="H69" s="15" t="s">
        <v>6</v>
      </c>
      <c r="I69" s="15" t="s">
        <v>224</v>
      </c>
      <c r="J69" s="15" t="s">
        <v>225</v>
      </c>
      <c r="K69" s="15" t="s">
        <v>226</v>
      </c>
      <c r="L69" s="15" t="s">
        <v>277</v>
      </c>
      <c r="M69" s="15"/>
      <c r="N69" s="15"/>
      <c r="O69" s="15"/>
      <c r="P69" s="15"/>
      <c r="R69">
        <f>COUNTA(Table1[[#This Row],[Elude Search]:[Pursuit Search]])</f>
        <v>1</v>
      </c>
    </row>
    <row r="70" spans="1:18" s="11" customFormat="1" x14ac:dyDescent="0.25">
      <c r="A70" s="12">
        <v>505</v>
      </c>
      <c r="B70" s="13">
        <v>44546</v>
      </c>
      <c r="C70" s="27">
        <f>DAY(Table1[[#This Row],[Create Date]])</f>
        <v>16</v>
      </c>
      <c r="D70" s="27">
        <f>MONTH(Table1[[#This Row],[Create Date]])</f>
        <v>12</v>
      </c>
      <c r="E70" s="27">
        <f>YEAR(Table1[[#This Row],[Create Date]])</f>
        <v>2021</v>
      </c>
      <c r="F70" s="14">
        <v>0.58626157407407409</v>
      </c>
      <c r="G70" s="15" t="s">
        <v>61</v>
      </c>
      <c r="H70" s="15" t="s">
        <v>6</v>
      </c>
      <c r="I70" s="15" t="s">
        <v>227</v>
      </c>
      <c r="J70" s="15" t="s">
        <v>228</v>
      </c>
      <c r="K70" s="15" t="s">
        <v>229</v>
      </c>
      <c r="L70" s="15" t="s">
        <v>277</v>
      </c>
      <c r="M70" s="15"/>
      <c r="N70" s="15"/>
      <c r="O70" s="15"/>
      <c r="P70" s="15"/>
      <c r="R70">
        <f>COUNTA(Table1[[#This Row],[Elude Search]:[Pursuit Search]])</f>
        <v>1</v>
      </c>
    </row>
    <row r="71" spans="1:18" s="11" customFormat="1" x14ac:dyDescent="0.25">
      <c r="A71" s="12">
        <v>740</v>
      </c>
      <c r="B71" s="13">
        <v>44609</v>
      </c>
      <c r="C71" s="27">
        <f>DAY(Table1[[#This Row],[Create Date]])</f>
        <v>17</v>
      </c>
      <c r="D71" s="27">
        <f>MONTH(Table1[[#This Row],[Create Date]])</f>
        <v>2</v>
      </c>
      <c r="E71" s="27">
        <f>YEAR(Table1[[#This Row],[Create Date]])</f>
        <v>2022</v>
      </c>
      <c r="F71" s="14">
        <v>0.64930555555555558</v>
      </c>
      <c r="G71" s="15" t="s">
        <v>61</v>
      </c>
      <c r="H71" s="15" t="s">
        <v>6</v>
      </c>
      <c r="I71" s="15" t="s">
        <v>80</v>
      </c>
      <c r="J71" s="15" t="s">
        <v>45</v>
      </c>
      <c r="K71" s="15" t="s">
        <v>81</v>
      </c>
      <c r="L71" s="12"/>
      <c r="M71" s="12" t="s">
        <v>180</v>
      </c>
      <c r="N71" s="15"/>
      <c r="O71" s="15"/>
      <c r="P71" s="15"/>
      <c r="R71">
        <f>COUNTA(Table1[[#This Row],[Elude Search]:[Pursuit Search]])</f>
        <v>1</v>
      </c>
    </row>
    <row r="72" spans="1:18" s="11" customFormat="1" x14ac:dyDescent="0.25">
      <c r="A72" s="12">
        <v>477</v>
      </c>
      <c r="B72" s="13">
        <v>44620</v>
      </c>
      <c r="C72" s="27">
        <f>DAY(Table1[[#This Row],[Create Date]])</f>
        <v>28</v>
      </c>
      <c r="D72" s="27">
        <f>MONTH(Table1[[#This Row],[Create Date]])</f>
        <v>2</v>
      </c>
      <c r="E72" s="27">
        <f>YEAR(Table1[[#This Row],[Create Date]])</f>
        <v>2022</v>
      </c>
      <c r="F72" s="14">
        <v>0.66487268518518516</v>
      </c>
      <c r="G72" s="15" t="s">
        <v>230</v>
      </c>
      <c r="H72" s="15" t="s">
        <v>6</v>
      </c>
      <c r="I72" s="15" t="s">
        <v>231</v>
      </c>
      <c r="J72" s="15" t="s">
        <v>41</v>
      </c>
      <c r="K72" s="15" t="s">
        <v>232</v>
      </c>
      <c r="L72" s="15" t="s">
        <v>277</v>
      </c>
      <c r="M72" s="15"/>
      <c r="N72" s="15"/>
      <c r="O72" s="15"/>
      <c r="P72" s="15"/>
      <c r="R72">
        <f>COUNTA(Table1[[#This Row],[Elude Search]:[Pursuit Search]])</f>
        <v>1</v>
      </c>
    </row>
    <row r="73" spans="1:18" s="11" customFormat="1" x14ac:dyDescent="0.25">
      <c r="A73" s="12">
        <v>721</v>
      </c>
      <c r="B73" s="13">
        <v>44629</v>
      </c>
      <c r="C73" s="27">
        <f>DAY(Table1[[#This Row],[Create Date]])</f>
        <v>9</v>
      </c>
      <c r="D73" s="27">
        <f>MONTH(Table1[[#This Row],[Create Date]])</f>
        <v>3</v>
      </c>
      <c r="E73" s="27">
        <f>YEAR(Table1[[#This Row],[Create Date]])</f>
        <v>2022</v>
      </c>
      <c r="F73" s="14">
        <v>0.51976851851851846</v>
      </c>
      <c r="G73" s="15" t="s">
        <v>76</v>
      </c>
      <c r="H73" s="15" t="s">
        <v>6</v>
      </c>
      <c r="I73" s="15" t="s">
        <v>77</v>
      </c>
      <c r="J73" s="15" t="s">
        <v>78</v>
      </c>
      <c r="K73" s="15" t="s">
        <v>79</v>
      </c>
      <c r="L73" s="12"/>
      <c r="M73" s="12" t="s">
        <v>180</v>
      </c>
      <c r="N73" s="15"/>
      <c r="O73" s="15"/>
      <c r="P73" s="15"/>
      <c r="R73">
        <f>COUNTA(Table1[[#This Row],[Elude Search]:[Pursuit Search]])</f>
        <v>1</v>
      </c>
    </row>
    <row r="74" spans="1:18" s="11" customFormat="1" x14ac:dyDescent="0.25">
      <c r="A74" s="12">
        <v>550</v>
      </c>
      <c r="B74" s="13">
        <v>44632</v>
      </c>
      <c r="C74" s="27">
        <f>DAY(Table1[[#This Row],[Create Date]])</f>
        <v>12</v>
      </c>
      <c r="D74" s="27">
        <f>MONTH(Table1[[#This Row],[Create Date]])</f>
        <v>3</v>
      </c>
      <c r="E74" s="27">
        <f>YEAR(Table1[[#This Row],[Create Date]])</f>
        <v>2022</v>
      </c>
      <c r="F74" s="14">
        <v>0.78384259259259259</v>
      </c>
      <c r="G74" s="15" t="s">
        <v>72</v>
      </c>
      <c r="H74" s="15" t="s">
        <v>6</v>
      </c>
      <c r="I74" s="15" t="s">
        <v>73</v>
      </c>
      <c r="J74" s="15" t="s">
        <v>74</v>
      </c>
      <c r="K74" s="15" t="s">
        <v>75</v>
      </c>
      <c r="L74" s="12"/>
      <c r="M74" s="12" t="s">
        <v>180</v>
      </c>
      <c r="N74" s="15"/>
      <c r="O74" s="15"/>
      <c r="P74" s="15"/>
      <c r="R74">
        <f>COUNTA(Table1[[#This Row],[Elude Search]:[Pursuit Search]])</f>
        <v>1</v>
      </c>
    </row>
    <row r="75" spans="1:18" s="11" customFormat="1" x14ac:dyDescent="0.25">
      <c r="A75" s="12">
        <v>319</v>
      </c>
      <c r="B75" s="13">
        <v>44635</v>
      </c>
      <c r="C75" s="27">
        <f>DAY(Table1[[#This Row],[Create Date]])</f>
        <v>15</v>
      </c>
      <c r="D75" s="27">
        <f>MONTH(Table1[[#This Row],[Create Date]])</f>
        <v>3</v>
      </c>
      <c r="E75" s="27">
        <f>YEAR(Table1[[#This Row],[Create Date]])</f>
        <v>2022</v>
      </c>
      <c r="F75" s="14">
        <v>0.85402777777777783</v>
      </c>
      <c r="G75" s="15" t="s">
        <v>53</v>
      </c>
      <c r="H75" s="15" t="s">
        <v>6</v>
      </c>
      <c r="I75" s="15" t="s">
        <v>233</v>
      </c>
      <c r="J75" s="15" t="s">
        <v>41</v>
      </c>
      <c r="K75" s="15" t="s">
        <v>234</v>
      </c>
      <c r="L75" s="15" t="s">
        <v>277</v>
      </c>
      <c r="M75" s="15"/>
      <c r="N75" s="15"/>
      <c r="O75" s="15"/>
      <c r="P75" s="15"/>
      <c r="R75">
        <f>COUNTA(Table1[[#This Row],[Elude Search]:[Pursuit Search]])</f>
        <v>1</v>
      </c>
    </row>
    <row r="76" spans="1:18" s="11" customFormat="1" x14ac:dyDescent="0.25">
      <c r="A76" s="12">
        <v>451</v>
      </c>
      <c r="B76" s="13">
        <v>44640</v>
      </c>
      <c r="C76" s="27">
        <f>DAY(Table1[[#This Row],[Create Date]])</f>
        <v>20</v>
      </c>
      <c r="D76" s="27">
        <f>MONTH(Table1[[#This Row],[Create Date]])</f>
        <v>3</v>
      </c>
      <c r="E76" s="27">
        <f>YEAR(Table1[[#This Row],[Create Date]])</f>
        <v>2022</v>
      </c>
      <c r="F76" s="14">
        <v>0.18333333333333332</v>
      </c>
      <c r="G76" s="15" t="s">
        <v>68</v>
      </c>
      <c r="H76" s="15" t="s">
        <v>6</v>
      </c>
      <c r="I76" s="15" t="s">
        <v>235</v>
      </c>
      <c r="J76" s="15" t="s">
        <v>70</v>
      </c>
      <c r="K76" s="15" t="s">
        <v>236</v>
      </c>
      <c r="L76" s="15" t="s">
        <v>277</v>
      </c>
      <c r="M76" s="15"/>
      <c r="N76" s="15"/>
      <c r="O76" s="15"/>
      <c r="P76" s="15"/>
      <c r="R76">
        <f>COUNTA(Table1[[#This Row],[Elude Search]:[Pursuit Search]])</f>
        <v>1</v>
      </c>
    </row>
    <row r="77" spans="1:18" s="11" customFormat="1" x14ac:dyDescent="0.25">
      <c r="A77" s="12">
        <v>455</v>
      </c>
      <c r="B77" s="13">
        <v>44640</v>
      </c>
      <c r="C77" s="27">
        <f>DAY(Table1[[#This Row],[Create Date]])</f>
        <v>20</v>
      </c>
      <c r="D77" s="27">
        <f>MONTH(Table1[[#This Row],[Create Date]])</f>
        <v>3</v>
      </c>
      <c r="E77" s="27">
        <f>YEAR(Table1[[#This Row],[Create Date]])</f>
        <v>2022</v>
      </c>
      <c r="F77" s="14">
        <v>0.20130787037037037</v>
      </c>
      <c r="G77" s="15" t="s">
        <v>19</v>
      </c>
      <c r="H77" s="15" t="s">
        <v>6</v>
      </c>
      <c r="I77" s="15" t="s">
        <v>237</v>
      </c>
      <c r="J77" s="15" t="s">
        <v>238</v>
      </c>
      <c r="K77" s="15" t="s">
        <v>239</v>
      </c>
      <c r="L77" s="15" t="s">
        <v>277</v>
      </c>
      <c r="M77" s="15"/>
      <c r="N77" s="15"/>
      <c r="O77" s="15"/>
      <c r="P77" s="15"/>
      <c r="R77">
        <f>COUNTA(Table1[[#This Row],[Elude Search]:[Pursuit Search]])</f>
        <v>1</v>
      </c>
    </row>
    <row r="78" spans="1:18" s="11" customFormat="1" x14ac:dyDescent="0.25">
      <c r="A78" s="12">
        <v>764</v>
      </c>
      <c r="B78" s="13">
        <v>44641</v>
      </c>
      <c r="C78" s="27">
        <f>DAY(Table1[[#This Row],[Create Date]])</f>
        <v>21</v>
      </c>
      <c r="D78" s="27">
        <f>MONTH(Table1[[#This Row],[Create Date]])</f>
        <v>3</v>
      </c>
      <c r="E78" s="27">
        <f>YEAR(Table1[[#This Row],[Create Date]])</f>
        <v>2022</v>
      </c>
      <c r="F78" s="14">
        <v>0.56815972222222222</v>
      </c>
      <c r="G78" s="15" t="s">
        <v>19</v>
      </c>
      <c r="H78" s="15" t="s">
        <v>6</v>
      </c>
      <c r="I78" s="15" t="s">
        <v>240</v>
      </c>
      <c r="J78" s="15" t="s">
        <v>241</v>
      </c>
      <c r="K78" s="15" t="s">
        <v>242</v>
      </c>
      <c r="L78" s="15" t="s">
        <v>277</v>
      </c>
      <c r="M78" s="15"/>
      <c r="N78" s="15"/>
      <c r="O78" s="15"/>
      <c r="P78" s="15"/>
      <c r="R78">
        <f>COUNTA(Table1[[#This Row],[Elude Search]:[Pursuit Search]])</f>
        <v>1</v>
      </c>
    </row>
    <row r="79" spans="1:18" s="11" customFormat="1" x14ac:dyDescent="0.25">
      <c r="A79" s="12">
        <v>992</v>
      </c>
      <c r="B79" s="13">
        <v>44654</v>
      </c>
      <c r="C79" s="27">
        <f>DAY(Table1[[#This Row],[Create Date]])</f>
        <v>3</v>
      </c>
      <c r="D79" s="27">
        <f>MONTH(Table1[[#This Row],[Create Date]])</f>
        <v>4</v>
      </c>
      <c r="E79" s="27">
        <f>YEAR(Table1[[#This Row],[Create Date]])</f>
        <v>2022</v>
      </c>
      <c r="F79" s="14">
        <v>4.3252314814814813E-2</v>
      </c>
      <c r="G79" s="15" t="s">
        <v>68</v>
      </c>
      <c r="H79" s="15" t="s">
        <v>6</v>
      </c>
      <c r="I79" s="15" t="s">
        <v>69</v>
      </c>
      <c r="J79" s="15" t="s">
        <v>70</v>
      </c>
      <c r="K79" s="15" t="s">
        <v>71</v>
      </c>
      <c r="L79" s="12"/>
      <c r="M79" s="12" t="s">
        <v>180</v>
      </c>
      <c r="N79" s="15"/>
      <c r="O79" s="15"/>
      <c r="P79" s="15"/>
      <c r="R79">
        <f>COUNTA(Table1[[#This Row],[Elude Search]:[Pursuit Search]])</f>
        <v>1</v>
      </c>
    </row>
    <row r="80" spans="1:18" s="11" customFormat="1" x14ac:dyDescent="0.25">
      <c r="A80" s="12">
        <v>762</v>
      </c>
      <c r="B80" s="13">
        <v>44690</v>
      </c>
      <c r="C80" s="27">
        <f>DAY(Table1[[#This Row],[Create Date]])</f>
        <v>9</v>
      </c>
      <c r="D80" s="27">
        <f>MONTH(Table1[[#This Row],[Create Date]])</f>
        <v>5</v>
      </c>
      <c r="E80" s="27">
        <f>YEAR(Table1[[#This Row],[Create Date]])</f>
        <v>2022</v>
      </c>
      <c r="F80" s="14">
        <v>0.17731481481481481</v>
      </c>
      <c r="G80" s="15" t="s">
        <v>65</v>
      </c>
      <c r="H80" s="15" t="s">
        <v>8</v>
      </c>
      <c r="I80" s="15" t="s">
        <v>66</v>
      </c>
      <c r="J80" s="15" t="s">
        <v>45</v>
      </c>
      <c r="K80" s="15" t="s">
        <v>67</v>
      </c>
      <c r="L80" s="12"/>
      <c r="M80" s="12" t="s">
        <v>180</v>
      </c>
      <c r="N80" s="15"/>
      <c r="O80" s="15"/>
      <c r="P80" s="15"/>
      <c r="R80">
        <f>COUNTA(Table1[[#This Row],[Elude Search]:[Pursuit Search]])</f>
        <v>1</v>
      </c>
    </row>
    <row r="81" spans="1:18" s="11" customFormat="1" x14ac:dyDescent="0.25">
      <c r="A81" s="12">
        <v>107</v>
      </c>
      <c r="B81" s="13">
        <v>44718</v>
      </c>
      <c r="C81" s="27">
        <f>DAY(Table1[[#This Row],[Create Date]])</f>
        <v>6</v>
      </c>
      <c r="D81" s="27">
        <f>MONTH(Table1[[#This Row],[Create Date]])</f>
        <v>6</v>
      </c>
      <c r="E81" s="27">
        <f>YEAR(Table1[[#This Row],[Create Date]])</f>
        <v>2022</v>
      </c>
      <c r="F81" s="14">
        <v>0.20163194444444443</v>
      </c>
      <c r="G81" s="15" t="s">
        <v>61</v>
      </c>
      <c r="H81" s="15" t="s">
        <v>6</v>
      </c>
      <c r="I81" s="15" t="s">
        <v>62</v>
      </c>
      <c r="J81" s="15" t="s">
        <v>63</v>
      </c>
      <c r="K81" s="15" t="s">
        <v>64</v>
      </c>
      <c r="L81" s="12"/>
      <c r="M81" s="12" t="s">
        <v>180</v>
      </c>
      <c r="N81" s="15"/>
      <c r="O81" s="15"/>
      <c r="P81" s="15"/>
      <c r="R81">
        <f>COUNTA(Table1[[#This Row],[Elude Search]:[Pursuit Search]])</f>
        <v>1</v>
      </c>
    </row>
    <row r="82" spans="1:18" s="11" customFormat="1" x14ac:dyDescent="0.25">
      <c r="A82" s="12">
        <v>146</v>
      </c>
      <c r="B82" s="13">
        <v>44720</v>
      </c>
      <c r="C82" s="27">
        <f>DAY(Table1[[#This Row],[Create Date]])</f>
        <v>8</v>
      </c>
      <c r="D82" s="27">
        <f>MONTH(Table1[[#This Row],[Create Date]])</f>
        <v>6</v>
      </c>
      <c r="E82" s="27">
        <f>YEAR(Table1[[#This Row],[Create Date]])</f>
        <v>2022</v>
      </c>
      <c r="F82" s="14">
        <v>0.78553240740740737</v>
      </c>
      <c r="G82" s="15" t="s">
        <v>39</v>
      </c>
      <c r="H82" s="15" t="s">
        <v>6</v>
      </c>
      <c r="I82" s="15" t="s">
        <v>66</v>
      </c>
      <c r="J82" s="15" t="s">
        <v>238</v>
      </c>
      <c r="K82" s="15" t="s">
        <v>243</v>
      </c>
      <c r="L82" s="15" t="s">
        <v>277</v>
      </c>
      <c r="M82" s="15"/>
      <c r="N82" s="15"/>
      <c r="O82" s="15"/>
      <c r="P82" s="15"/>
      <c r="R82">
        <f>COUNTA(Table1[[#This Row],[Elude Search]:[Pursuit Search]])</f>
        <v>1</v>
      </c>
    </row>
    <row r="83" spans="1:18" s="11" customFormat="1" x14ac:dyDescent="0.25">
      <c r="A83" s="12">
        <v>3</v>
      </c>
      <c r="B83" s="13">
        <v>44748</v>
      </c>
      <c r="C83" s="27">
        <f>DAY(Table1[[#This Row],[Create Date]])</f>
        <v>6</v>
      </c>
      <c r="D83" s="27">
        <f>MONTH(Table1[[#This Row],[Create Date]])</f>
        <v>7</v>
      </c>
      <c r="E83" s="27">
        <f>YEAR(Table1[[#This Row],[Create Date]])</f>
        <v>2022</v>
      </c>
      <c r="F83" s="14">
        <v>0.59418981481481481</v>
      </c>
      <c r="G83" s="15" t="s">
        <v>53</v>
      </c>
      <c r="H83" s="15" t="s">
        <v>6</v>
      </c>
      <c r="I83" s="15" t="s">
        <v>54</v>
      </c>
      <c r="J83" s="15" t="s">
        <v>32</v>
      </c>
      <c r="K83" s="15" t="s">
        <v>55</v>
      </c>
      <c r="L83" s="12"/>
      <c r="M83" s="12" t="s">
        <v>180</v>
      </c>
      <c r="N83" s="15"/>
      <c r="O83" s="15"/>
      <c r="P83" s="15"/>
      <c r="R83">
        <f>COUNTA(Table1[[#This Row],[Elude Search]:[Pursuit Search]])</f>
        <v>1</v>
      </c>
    </row>
    <row r="84" spans="1:18" s="11" customFormat="1" x14ac:dyDescent="0.25">
      <c r="A84" s="12">
        <v>429</v>
      </c>
      <c r="B84" s="13">
        <v>44781</v>
      </c>
      <c r="C84" s="27">
        <f>DAY(Table1[[#This Row],[Create Date]])</f>
        <v>8</v>
      </c>
      <c r="D84" s="27">
        <f>MONTH(Table1[[#This Row],[Create Date]])</f>
        <v>8</v>
      </c>
      <c r="E84" s="27">
        <f>YEAR(Table1[[#This Row],[Create Date]])</f>
        <v>2022</v>
      </c>
      <c r="F84" s="14">
        <v>0.86736111111111114</v>
      </c>
      <c r="G84" s="15" t="s">
        <v>19</v>
      </c>
      <c r="H84" s="15" t="s">
        <v>6</v>
      </c>
      <c r="I84" s="15" t="s">
        <v>50</v>
      </c>
      <c r="J84" s="15" t="s">
        <v>51</v>
      </c>
      <c r="K84" s="15" t="s">
        <v>52</v>
      </c>
      <c r="L84" s="12"/>
      <c r="M84" s="12" t="s">
        <v>180</v>
      </c>
      <c r="N84" s="15"/>
      <c r="O84" s="15"/>
      <c r="P84" s="15"/>
      <c r="R84">
        <f>COUNTA(Table1[[#This Row],[Elude Search]:[Pursuit Search]])</f>
        <v>1</v>
      </c>
    </row>
    <row r="85" spans="1:18" s="11" customFormat="1" x14ac:dyDescent="0.25">
      <c r="A85" s="12">
        <v>194</v>
      </c>
      <c r="B85" s="13">
        <v>44818</v>
      </c>
      <c r="C85" s="27">
        <f>DAY(Table1[[#This Row],[Create Date]])</f>
        <v>14</v>
      </c>
      <c r="D85" s="27">
        <f>MONTH(Table1[[#This Row],[Create Date]])</f>
        <v>9</v>
      </c>
      <c r="E85" s="27">
        <f>YEAR(Table1[[#This Row],[Create Date]])</f>
        <v>2022</v>
      </c>
      <c r="F85" s="14">
        <v>0.70444444444444443</v>
      </c>
      <c r="G85" s="15" t="s">
        <v>43</v>
      </c>
      <c r="H85" s="15" t="s">
        <v>6</v>
      </c>
      <c r="I85" s="15" t="s">
        <v>44</v>
      </c>
      <c r="J85" s="15" t="s">
        <v>45</v>
      </c>
      <c r="K85" s="15" t="s">
        <v>46</v>
      </c>
      <c r="L85" s="12"/>
      <c r="M85" s="12" t="s">
        <v>180</v>
      </c>
      <c r="N85" s="15"/>
      <c r="O85" s="15"/>
      <c r="P85" s="15"/>
      <c r="R85">
        <f>COUNTA(Table1[[#This Row],[Elude Search]:[Pursuit Search]])</f>
        <v>1</v>
      </c>
    </row>
    <row r="86" spans="1:18" s="11" customFormat="1" x14ac:dyDescent="0.25">
      <c r="A86" s="12">
        <v>705</v>
      </c>
      <c r="B86" s="13">
        <v>44820</v>
      </c>
      <c r="C86" s="27">
        <f>DAY(Table1[[#This Row],[Create Date]])</f>
        <v>16</v>
      </c>
      <c r="D86" s="27">
        <f>MONTH(Table1[[#This Row],[Create Date]])</f>
        <v>9</v>
      </c>
      <c r="E86" s="27">
        <f>YEAR(Table1[[#This Row],[Create Date]])</f>
        <v>2022</v>
      </c>
      <c r="F86" s="14">
        <v>0.15133101851851852</v>
      </c>
      <c r="G86" s="15" t="s">
        <v>39</v>
      </c>
      <c r="H86" s="15" t="s">
        <v>6</v>
      </c>
      <c r="I86" s="15" t="s">
        <v>246</v>
      </c>
      <c r="J86" s="15" t="s">
        <v>37</v>
      </c>
      <c r="K86" s="15" t="s">
        <v>247</v>
      </c>
      <c r="L86" s="15" t="s">
        <v>277</v>
      </c>
      <c r="M86" s="15"/>
      <c r="N86" s="15"/>
      <c r="O86" s="15"/>
      <c r="P86" s="15"/>
      <c r="R86">
        <f>COUNTA(Table1[[#This Row],[Elude Search]:[Pursuit Search]])</f>
        <v>1</v>
      </c>
    </row>
    <row r="87" spans="1:18" s="11" customFormat="1" x14ac:dyDescent="0.25">
      <c r="A87" s="12">
        <v>968</v>
      </c>
      <c r="B87" s="13">
        <v>44823</v>
      </c>
      <c r="C87" s="27">
        <f>DAY(Table1[[#This Row],[Create Date]])</f>
        <v>19</v>
      </c>
      <c r="D87" s="27">
        <f>MONTH(Table1[[#This Row],[Create Date]])</f>
        <v>9</v>
      </c>
      <c r="E87" s="27">
        <f>YEAR(Table1[[#This Row],[Create Date]])</f>
        <v>2022</v>
      </c>
      <c r="F87" s="14">
        <v>0.72024305555555557</v>
      </c>
      <c r="G87" s="15" t="s">
        <v>39</v>
      </c>
      <c r="H87" s="15" t="s">
        <v>6</v>
      </c>
      <c r="I87" s="15" t="s">
        <v>248</v>
      </c>
      <c r="J87" s="15" t="s">
        <v>57</v>
      </c>
      <c r="K87" s="15" t="s">
        <v>249</v>
      </c>
      <c r="L87" s="15" t="s">
        <v>277</v>
      </c>
      <c r="M87" s="15"/>
      <c r="N87" s="15"/>
      <c r="O87" s="15"/>
      <c r="P87" s="15"/>
      <c r="R87">
        <f>COUNTA(Table1[[#This Row],[Elude Search]:[Pursuit Search]])</f>
        <v>1</v>
      </c>
    </row>
    <row r="88" spans="1:18" x14ac:dyDescent="0.25">
      <c r="A88" s="12">
        <v>124</v>
      </c>
      <c r="B88" s="13">
        <v>44852</v>
      </c>
      <c r="C88" s="27">
        <f>DAY(Table1[[#This Row],[Create Date]])</f>
        <v>18</v>
      </c>
      <c r="D88" s="27">
        <f>MONTH(Table1[[#This Row],[Create Date]])</f>
        <v>10</v>
      </c>
      <c r="E88" s="27">
        <f>YEAR(Table1[[#This Row],[Create Date]])</f>
        <v>2022</v>
      </c>
      <c r="F88" s="14">
        <v>0.66767361111111112</v>
      </c>
      <c r="G88" s="15" t="s">
        <v>30</v>
      </c>
      <c r="H88" s="15" t="s">
        <v>6</v>
      </c>
      <c r="I88" s="15" t="s">
        <v>31</v>
      </c>
      <c r="J88" s="15" t="s">
        <v>32</v>
      </c>
      <c r="K88" s="15" t="s">
        <v>33</v>
      </c>
      <c r="L88" s="12"/>
      <c r="M88" s="12" t="s">
        <v>180</v>
      </c>
      <c r="N88" s="15"/>
      <c r="O88" s="15"/>
      <c r="P88" s="15"/>
      <c r="R88">
        <f>COUNTA(Table1[[#This Row],[Elude Search]:[Pursuit Search]])</f>
        <v>1</v>
      </c>
    </row>
    <row r="89" spans="1:18" x14ac:dyDescent="0.25">
      <c r="A89" s="12">
        <v>919</v>
      </c>
      <c r="B89" s="13">
        <v>44857</v>
      </c>
      <c r="C89" s="27">
        <f>DAY(Table1[[#This Row],[Create Date]])</f>
        <v>23</v>
      </c>
      <c r="D89" s="27">
        <f>MONTH(Table1[[#This Row],[Create Date]])</f>
        <v>10</v>
      </c>
      <c r="E89" s="27">
        <f>YEAR(Table1[[#This Row],[Create Date]])</f>
        <v>2022</v>
      </c>
      <c r="F89" s="14">
        <v>0.55046296296296293</v>
      </c>
      <c r="G89" s="15" t="s">
        <v>53</v>
      </c>
      <c r="H89" s="15" t="s">
        <v>6</v>
      </c>
      <c r="I89" s="15" t="s">
        <v>250</v>
      </c>
      <c r="J89" s="15" t="s">
        <v>13</v>
      </c>
      <c r="K89" s="15" t="s">
        <v>251</v>
      </c>
      <c r="L89" s="15" t="s">
        <v>277</v>
      </c>
      <c r="M89" s="15"/>
      <c r="N89" s="15"/>
      <c r="O89" s="15"/>
      <c r="P89" s="15"/>
      <c r="R89">
        <f>COUNTA(Table1[[#This Row],[Elude Search]:[Pursuit Search]])</f>
        <v>1</v>
      </c>
    </row>
    <row r="90" spans="1:18" x14ac:dyDescent="0.25">
      <c r="A90" s="12">
        <v>58</v>
      </c>
      <c r="B90" s="13">
        <v>44871</v>
      </c>
      <c r="C90" s="27">
        <f>DAY(Table1[[#This Row],[Create Date]])</f>
        <v>6</v>
      </c>
      <c r="D90" s="27">
        <f>MONTH(Table1[[#This Row],[Create Date]])</f>
        <v>11</v>
      </c>
      <c r="E90" s="27">
        <f>YEAR(Table1[[#This Row],[Create Date]])</f>
        <v>2022</v>
      </c>
      <c r="F90" s="14">
        <v>0.82076388888888885</v>
      </c>
      <c r="G90" s="15" t="s">
        <v>25</v>
      </c>
      <c r="H90" s="15" t="s">
        <v>26</v>
      </c>
      <c r="I90" s="15" t="s">
        <v>27</v>
      </c>
      <c r="J90" s="15" t="s">
        <v>28</v>
      </c>
      <c r="K90" s="15" t="s">
        <v>29</v>
      </c>
      <c r="L90" s="15" t="s">
        <v>277</v>
      </c>
      <c r="M90" s="12" t="s">
        <v>180</v>
      </c>
      <c r="N90" s="15"/>
      <c r="O90" s="15"/>
      <c r="P90" s="15"/>
      <c r="R90">
        <f>COUNTA(Table1[[#This Row],[Elude Search]:[Pursuit Search]])</f>
        <v>2</v>
      </c>
    </row>
    <row r="91" spans="1:18" x14ac:dyDescent="0.25">
      <c r="A91" s="12">
        <v>390</v>
      </c>
      <c r="B91" s="13">
        <v>44908</v>
      </c>
      <c r="C91" s="27">
        <f>DAY(Table1[[#This Row],[Create Date]])</f>
        <v>13</v>
      </c>
      <c r="D91" s="27">
        <f>MONTH(Table1[[#This Row],[Create Date]])</f>
        <v>12</v>
      </c>
      <c r="E91" s="27">
        <f>YEAR(Table1[[#This Row],[Create Date]])</f>
        <v>2022</v>
      </c>
      <c r="F91" s="14">
        <v>0.44851851851851854</v>
      </c>
      <c r="G91" s="15" t="s">
        <v>39</v>
      </c>
      <c r="H91" s="15" t="s">
        <v>6</v>
      </c>
      <c r="I91" s="15" t="s">
        <v>252</v>
      </c>
      <c r="J91" s="15" t="s">
        <v>253</v>
      </c>
      <c r="K91" s="15" t="s">
        <v>254</v>
      </c>
      <c r="L91" s="15" t="s">
        <v>277</v>
      </c>
      <c r="M91" s="15"/>
      <c r="N91" s="15"/>
      <c r="O91" s="15"/>
      <c r="P91" s="15"/>
      <c r="R91">
        <f>COUNTA(Table1[[#This Row],[Elude Search]:[Pursuit Search]])</f>
        <v>1</v>
      </c>
    </row>
    <row r="92" spans="1:18" x14ac:dyDescent="0.25">
      <c r="A92" s="12">
        <v>866</v>
      </c>
      <c r="B92" s="13">
        <v>44926</v>
      </c>
      <c r="C92" s="27">
        <f>DAY(Table1[[#This Row],[Create Date]])</f>
        <v>31</v>
      </c>
      <c r="D92" s="27">
        <f>MONTH(Table1[[#This Row],[Create Date]])</f>
        <v>12</v>
      </c>
      <c r="E92" s="27">
        <f>YEAR(Table1[[#This Row],[Create Date]])</f>
        <v>2022</v>
      </c>
      <c r="F92" s="14">
        <v>0.32444444444444442</v>
      </c>
      <c r="G92" s="15" t="s">
        <v>39</v>
      </c>
      <c r="H92" s="15" t="s">
        <v>6</v>
      </c>
      <c r="I92" s="15" t="s">
        <v>255</v>
      </c>
      <c r="J92" s="15" t="s">
        <v>256</v>
      </c>
      <c r="K92" s="15" t="s">
        <v>257</v>
      </c>
      <c r="L92" s="15" t="s">
        <v>277</v>
      </c>
      <c r="M92" s="15"/>
      <c r="N92" s="15"/>
      <c r="O92" s="15"/>
      <c r="P92" s="15"/>
      <c r="R92">
        <f>COUNTA(Table1[[#This Row],[Elude Search]:[Pursuit Search]])</f>
        <v>1</v>
      </c>
    </row>
    <row r="93" spans="1:18" x14ac:dyDescent="0.25">
      <c r="A93" s="12">
        <v>797</v>
      </c>
      <c r="B93" s="13">
        <v>44961</v>
      </c>
      <c r="C93" s="27">
        <f>DAY(Table1[[#This Row],[Create Date]])</f>
        <v>4</v>
      </c>
      <c r="D93" s="27">
        <f>MONTH(Table1[[#This Row],[Create Date]])</f>
        <v>2</v>
      </c>
      <c r="E93" s="27">
        <f>YEAR(Table1[[#This Row],[Create Date]])</f>
        <v>2023</v>
      </c>
      <c r="F93" s="14">
        <v>0.44593749999999999</v>
      </c>
      <c r="G93" s="15" t="s">
        <v>39</v>
      </c>
      <c r="H93" s="15" t="s">
        <v>6</v>
      </c>
      <c r="I93" s="15" t="s">
        <v>258</v>
      </c>
      <c r="J93" s="15" t="s">
        <v>259</v>
      </c>
      <c r="K93" s="15" t="s">
        <v>260</v>
      </c>
      <c r="L93" s="15" t="s">
        <v>277</v>
      </c>
      <c r="M93" s="15"/>
      <c r="N93" s="15"/>
      <c r="O93" s="15"/>
      <c r="P93" s="15"/>
      <c r="R93">
        <f>COUNTA(Table1[[#This Row],[Elude Search]:[Pursuit Search]])</f>
        <v>1</v>
      </c>
    </row>
    <row r="94" spans="1:18" x14ac:dyDescent="0.25">
      <c r="A94" s="12">
        <v>745</v>
      </c>
      <c r="B94" s="13">
        <v>44964</v>
      </c>
      <c r="C94" s="27">
        <f>DAY(Table1[[#This Row],[Create Date]])</f>
        <v>7</v>
      </c>
      <c r="D94" s="27">
        <f>MONTH(Table1[[#This Row],[Create Date]])</f>
        <v>2</v>
      </c>
      <c r="E94" s="27">
        <f>YEAR(Table1[[#This Row],[Create Date]])</f>
        <v>2023</v>
      </c>
      <c r="F94" s="14">
        <v>0.23877314814814815</v>
      </c>
      <c r="G94" s="15" t="s">
        <v>61</v>
      </c>
      <c r="H94" s="15" t="s">
        <v>6</v>
      </c>
      <c r="I94" s="15" t="s">
        <v>261</v>
      </c>
      <c r="J94" s="15" t="s">
        <v>17</v>
      </c>
      <c r="K94" s="15" t="s">
        <v>262</v>
      </c>
      <c r="L94" s="15" t="s">
        <v>277</v>
      </c>
      <c r="M94" s="15"/>
      <c r="N94" s="15"/>
      <c r="O94" s="15"/>
      <c r="P94" s="15"/>
      <c r="R94">
        <f>COUNTA(Table1[[#This Row],[Elude Search]:[Pursuit Search]])</f>
        <v>1</v>
      </c>
    </row>
    <row r="95" spans="1:18" x14ac:dyDescent="0.25">
      <c r="A95" s="12">
        <v>143</v>
      </c>
      <c r="B95" s="13">
        <v>45003</v>
      </c>
      <c r="C95" s="27">
        <f>DAY(Table1[[#This Row],[Create Date]])</f>
        <v>18</v>
      </c>
      <c r="D95" s="27">
        <f>MONTH(Table1[[#This Row],[Create Date]])</f>
        <v>3</v>
      </c>
      <c r="E95" s="27">
        <f>YEAR(Table1[[#This Row],[Create Date]])</f>
        <v>2023</v>
      </c>
      <c r="F95" s="14">
        <v>0.70328703703703699</v>
      </c>
      <c r="G95" s="15" t="s">
        <v>263</v>
      </c>
      <c r="H95" s="15" t="s">
        <v>6</v>
      </c>
      <c r="I95" s="15" t="s">
        <v>264</v>
      </c>
      <c r="J95" s="15" t="s">
        <v>265</v>
      </c>
      <c r="K95" s="15" t="s">
        <v>266</v>
      </c>
      <c r="L95" s="15" t="s">
        <v>277</v>
      </c>
      <c r="M95" s="15"/>
      <c r="N95" s="15"/>
      <c r="O95" s="15"/>
      <c r="P95" s="15"/>
      <c r="R95">
        <f>COUNTA(Table1[[#This Row],[Elude Search]:[Pursuit Search]])</f>
        <v>1</v>
      </c>
    </row>
    <row r="96" spans="1:18" x14ac:dyDescent="0.25">
      <c r="A96" s="12">
        <v>565</v>
      </c>
      <c r="B96" s="13">
        <v>45046</v>
      </c>
      <c r="C96" s="27">
        <f>DAY(Table1[[#This Row],[Create Date]])</f>
        <v>30</v>
      </c>
      <c r="D96" s="27">
        <f>MONTH(Table1[[#This Row],[Create Date]])</f>
        <v>4</v>
      </c>
      <c r="E96" s="27">
        <f>YEAR(Table1[[#This Row],[Create Date]])</f>
        <v>2023</v>
      </c>
      <c r="F96" s="14">
        <v>0.24458333333333335</v>
      </c>
      <c r="G96" s="15" t="s">
        <v>7</v>
      </c>
      <c r="H96" s="15" t="s">
        <v>8</v>
      </c>
      <c r="I96" s="15" t="s">
        <v>22</v>
      </c>
      <c r="J96" s="15" t="s">
        <v>23</v>
      </c>
      <c r="K96" s="15" t="s">
        <v>24</v>
      </c>
      <c r="L96" s="12"/>
      <c r="M96" s="12" t="s">
        <v>180</v>
      </c>
      <c r="N96" s="15"/>
      <c r="O96" s="15"/>
      <c r="P96" s="15"/>
      <c r="R96">
        <f>COUNTA(Table1[[#This Row],[Elude Search]:[Pursuit Search]])</f>
        <v>1</v>
      </c>
    </row>
    <row r="97" spans="1:18" x14ac:dyDescent="0.25">
      <c r="A97" s="12">
        <v>9</v>
      </c>
      <c r="B97" s="13">
        <v>45090</v>
      </c>
      <c r="C97" s="27">
        <f>DAY(Table1[[#This Row],[Create Date]])</f>
        <v>13</v>
      </c>
      <c r="D97" s="27">
        <f>MONTH(Table1[[#This Row],[Create Date]])</f>
        <v>6</v>
      </c>
      <c r="E97" s="27">
        <f>YEAR(Table1[[#This Row],[Create Date]])</f>
        <v>2023</v>
      </c>
      <c r="F97" s="14">
        <v>3.0636574074074073E-2</v>
      </c>
      <c r="G97" s="15" t="s">
        <v>15</v>
      </c>
      <c r="H97" s="15" t="s">
        <v>6</v>
      </c>
      <c r="I97" s="15" t="s">
        <v>16</v>
      </c>
      <c r="J97" s="15" t="s">
        <v>17</v>
      </c>
      <c r="K97" s="15" t="s">
        <v>18</v>
      </c>
      <c r="L97" s="12"/>
      <c r="M97" s="12" t="s">
        <v>180</v>
      </c>
      <c r="N97" s="15"/>
      <c r="O97" s="15"/>
      <c r="P97" s="15"/>
      <c r="R97">
        <f>COUNTA(Table1[[#This Row],[Elude Search]:[Pursuit Search]])</f>
        <v>1</v>
      </c>
    </row>
    <row r="98" spans="1:18" x14ac:dyDescent="0.25">
      <c r="A98" s="12">
        <v>825</v>
      </c>
      <c r="B98" s="13">
        <v>45138</v>
      </c>
      <c r="C98" s="27">
        <f>DAY(Table1[[#This Row],[Create Date]])</f>
        <v>31</v>
      </c>
      <c r="D98" s="27">
        <f>MONTH(Table1[[#This Row],[Create Date]])</f>
        <v>7</v>
      </c>
      <c r="E98" s="27">
        <f>YEAR(Table1[[#This Row],[Create Date]])</f>
        <v>2023</v>
      </c>
      <c r="F98" s="14">
        <v>0.82633101851851853</v>
      </c>
      <c r="G98" s="15" t="s">
        <v>39</v>
      </c>
      <c r="H98" s="15" t="s">
        <v>6</v>
      </c>
      <c r="I98" s="15" t="s">
        <v>267</v>
      </c>
      <c r="J98" s="15" t="s">
        <v>268</v>
      </c>
      <c r="K98" s="15" t="s">
        <v>269</v>
      </c>
      <c r="L98" s="15" t="s">
        <v>277</v>
      </c>
      <c r="M98" s="15"/>
      <c r="N98" s="15"/>
      <c r="O98" s="15"/>
      <c r="P98" s="15"/>
      <c r="R98">
        <f>COUNTA(Table1[[#This Row],[Elude Search]:[Pursuit Search]])</f>
        <v>1</v>
      </c>
    </row>
    <row r="99" spans="1:18" x14ac:dyDescent="0.25">
      <c r="A99" s="12">
        <v>583</v>
      </c>
      <c r="B99" s="13">
        <v>45143</v>
      </c>
      <c r="C99" s="27">
        <f>DAY(Table1[[#This Row],[Create Date]])</f>
        <v>5</v>
      </c>
      <c r="D99" s="27">
        <f>MONTH(Table1[[#This Row],[Create Date]])</f>
        <v>8</v>
      </c>
      <c r="E99" s="27">
        <f>YEAR(Table1[[#This Row],[Create Date]])</f>
        <v>2023</v>
      </c>
      <c r="F99" s="14">
        <v>5.3368055555555557E-2</v>
      </c>
      <c r="G99" s="15" t="s">
        <v>7</v>
      </c>
      <c r="H99" s="15" t="s">
        <v>6</v>
      </c>
      <c r="I99" s="15" t="s">
        <v>270</v>
      </c>
      <c r="J99" s="15" t="s">
        <v>271</v>
      </c>
      <c r="K99" s="15" t="s">
        <v>272</v>
      </c>
      <c r="L99" s="15" t="s">
        <v>277</v>
      </c>
      <c r="M99" s="15"/>
      <c r="N99" s="15"/>
      <c r="O99" s="15"/>
      <c r="P99" s="15"/>
      <c r="R99">
        <f>COUNTA(Table1[[#This Row],[Elude Search]:[Pursuit Search]])</f>
        <v>1</v>
      </c>
    </row>
    <row r="100" spans="1:18" x14ac:dyDescent="0.25">
      <c r="A100" s="12">
        <v>77</v>
      </c>
      <c r="B100" s="13">
        <v>45156</v>
      </c>
      <c r="C100" s="27">
        <f>DAY(Table1[[#This Row],[Create Date]])</f>
        <v>18</v>
      </c>
      <c r="D100" s="27">
        <f>MONTH(Table1[[#This Row],[Create Date]])</f>
        <v>8</v>
      </c>
      <c r="E100" s="27">
        <f>YEAR(Table1[[#This Row],[Create Date]])</f>
        <v>2023</v>
      </c>
      <c r="F100" s="14">
        <v>0.85223379629629625</v>
      </c>
      <c r="G100" s="15" t="s">
        <v>7</v>
      </c>
      <c r="H100" s="15" t="s">
        <v>8</v>
      </c>
      <c r="I100" s="15" t="s">
        <v>12</v>
      </c>
      <c r="J100" s="15" t="s">
        <v>13</v>
      </c>
      <c r="K100" s="15" t="s">
        <v>14</v>
      </c>
      <c r="L100" s="15" t="s">
        <v>277</v>
      </c>
      <c r="M100" s="15"/>
      <c r="N100" s="15"/>
      <c r="O100" s="15"/>
      <c r="P100" s="15"/>
      <c r="R100">
        <f>COUNTA(Table1[[#This Row],[Elude Search]:[Pursuit Search]])</f>
        <v>1</v>
      </c>
    </row>
    <row r="101" spans="1:18" x14ac:dyDescent="0.25">
      <c r="A101" s="12">
        <v>77</v>
      </c>
      <c r="B101" s="13">
        <v>45156</v>
      </c>
      <c r="C101" s="27">
        <f>DAY(Table1[[#This Row],[Create Date]])</f>
        <v>18</v>
      </c>
      <c r="D101" s="27">
        <f>MONTH(Table1[[#This Row],[Create Date]])</f>
        <v>8</v>
      </c>
      <c r="E101" s="27">
        <f>YEAR(Table1[[#This Row],[Create Date]])</f>
        <v>2023</v>
      </c>
      <c r="F101" s="14">
        <v>0.85223379629629625</v>
      </c>
      <c r="G101" s="15" t="s">
        <v>7</v>
      </c>
      <c r="H101" s="15" t="s">
        <v>8</v>
      </c>
      <c r="I101" s="15" t="s">
        <v>12</v>
      </c>
      <c r="J101" s="15" t="s">
        <v>13</v>
      </c>
      <c r="K101" s="15" t="s">
        <v>14</v>
      </c>
      <c r="L101" s="12"/>
      <c r="M101" s="12" t="s">
        <v>180</v>
      </c>
      <c r="N101" s="15"/>
      <c r="O101" s="15"/>
      <c r="P101" s="15"/>
      <c r="R101">
        <f>COUNTA(Table1[[#This Row],[Elude Search]:[Pursuit Search]])</f>
        <v>1</v>
      </c>
    </row>
    <row r="102" spans="1:18" x14ac:dyDescent="0.25">
      <c r="A102" s="12">
        <v>548</v>
      </c>
      <c r="B102" s="13">
        <v>45168</v>
      </c>
      <c r="C102" s="27">
        <f>DAY(Table1[[#This Row],[Create Date]])</f>
        <v>30</v>
      </c>
      <c r="D102" s="27">
        <f>MONTH(Table1[[#This Row],[Create Date]])</f>
        <v>8</v>
      </c>
      <c r="E102" s="27">
        <f>YEAR(Table1[[#This Row],[Create Date]])</f>
        <v>2023</v>
      </c>
      <c r="F102" s="14">
        <v>0.54211805555555559</v>
      </c>
      <c r="G102" s="15" t="s">
        <v>273</v>
      </c>
      <c r="H102" s="15" t="s">
        <v>6</v>
      </c>
      <c r="I102" s="15" t="s">
        <v>274</v>
      </c>
      <c r="J102" s="15" t="s">
        <v>275</v>
      </c>
      <c r="K102" s="15" t="s">
        <v>276</v>
      </c>
      <c r="L102" s="15" t="s">
        <v>277</v>
      </c>
      <c r="M102" s="15"/>
      <c r="N102" s="15"/>
      <c r="O102" s="15"/>
      <c r="P102" s="15"/>
      <c r="R102">
        <f>COUNTA(Table1[[#This Row],[Elude Search]:[Pursuit Search]])</f>
        <v>1</v>
      </c>
    </row>
    <row r="103" spans="1:18" x14ac:dyDescent="0.25">
      <c r="A103" s="12">
        <v>171</v>
      </c>
      <c r="B103" s="13">
        <v>45257</v>
      </c>
      <c r="C103" s="27">
        <f>DAY(Table1[[#This Row],[Create Date]])</f>
        <v>27</v>
      </c>
      <c r="D103" s="27">
        <f>MONTH(Table1[[#This Row],[Create Date]])</f>
        <v>11</v>
      </c>
      <c r="E103" s="27">
        <f>YEAR(Table1[[#This Row],[Create Date]])</f>
        <v>2023</v>
      </c>
      <c r="F103" s="14">
        <v>0.79701388888888891</v>
      </c>
      <c r="G103" s="15" t="s">
        <v>7</v>
      </c>
      <c r="H103" s="15" t="s">
        <v>8</v>
      </c>
      <c r="I103" s="15" t="s">
        <v>9</v>
      </c>
      <c r="J103" s="15" t="s">
        <v>10</v>
      </c>
      <c r="K103" s="15" t="s">
        <v>11</v>
      </c>
      <c r="L103" s="15" t="s">
        <v>277</v>
      </c>
      <c r="M103" s="12" t="s">
        <v>180</v>
      </c>
      <c r="N103" s="15"/>
      <c r="O103" s="15"/>
      <c r="P103" s="15"/>
      <c r="R103">
        <f>COUNTA(Table1[[#This Row],[Elude Search]:[Pursuit Search]])</f>
        <v>2</v>
      </c>
    </row>
    <row r="104" spans="1:18" x14ac:dyDescent="0.25">
      <c r="A104" s="23"/>
      <c r="B104" s="24"/>
      <c r="C104" s="24"/>
      <c r="D104" s="24"/>
      <c r="E104" s="24"/>
      <c r="F104" s="25"/>
      <c r="G104" s="26"/>
      <c r="H104" s="26"/>
      <c r="I104" s="26"/>
      <c r="J104" s="26"/>
      <c r="K104" s="26"/>
      <c r="L104" s="26">
        <f>COUNTA(Table1[Elude Search])</f>
        <v>46</v>
      </c>
      <c r="M104" s="26">
        <f>COUNTA(Table1[Pursuit Search])</f>
        <v>47</v>
      </c>
      <c r="N104" s="26">
        <f>COUNTA(Table1[Arrest Search])</f>
        <v>14</v>
      </c>
      <c r="O104" s="26">
        <f>COUNTA(Table1[Facebook])</f>
        <v>9</v>
      </c>
      <c r="P104" s="26">
        <f>COUNTA(Table1[Summarized])</f>
        <v>24</v>
      </c>
    </row>
  </sheetData>
  <pageMargins left="0.7" right="0.7" top="0.75" bottom="0.75" header="0.3" footer="0.3"/>
  <pageSetup scale="73" fitToHeight="0" orientation="landscape" r:id="rId1"/>
  <headerFooter>
    <oddFooter>&amp;LPage: &amp;P of &amp;N</oddFoot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24E8A-46B0-4C7A-819F-34F1210DD669}">
  <dimension ref="C3:G30"/>
  <sheetViews>
    <sheetView workbookViewId="0">
      <selection activeCell="C13" sqref="C13"/>
    </sheetView>
  </sheetViews>
  <sheetFormatPr defaultRowHeight="15" x14ac:dyDescent="0.25"/>
  <cols>
    <col min="3" max="4" width="17.42578125" customWidth="1"/>
    <col min="5" max="5" width="6.140625" bestFit="1" customWidth="1"/>
    <col min="6" max="6" width="9.5703125" bestFit="1" customWidth="1"/>
    <col min="7" max="7" width="11.28515625" bestFit="1" customWidth="1"/>
  </cols>
  <sheetData>
    <row r="3" spans="3:7" x14ac:dyDescent="0.25">
      <c r="C3" s="20" t="s">
        <v>313</v>
      </c>
      <c r="D3" s="20" t="s">
        <v>318</v>
      </c>
    </row>
    <row r="4" spans="3:7" x14ac:dyDescent="0.25">
      <c r="C4" s="20" t="s">
        <v>319</v>
      </c>
      <c r="D4" t="s">
        <v>314</v>
      </c>
      <c r="E4" t="s">
        <v>315</v>
      </c>
      <c r="F4" t="s">
        <v>312</v>
      </c>
    </row>
    <row r="5" spans="3:7" x14ac:dyDescent="0.25">
      <c r="C5" s="21" t="s">
        <v>314</v>
      </c>
      <c r="D5" s="22">
        <v>5</v>
      </c>
      <c r="E5" s="22">
        <v>41</v>
      </c>
      <c r="F5" s="22">
        <v>46</v>
      </c>
    </row>
    <row r="6" spans="3:7" x14ac:dyDescent="0.25">
      <c r="C6" s="21" t="s">
        <v>315</v>
      </c>
      <c r="D6" s="22">
        <v>42</v>
      </c>
      <c r="E6" s="22">
        <v>13</v>
      </c>
      <c r="F6" s="22">
        <v>55</v>
      </c>
    </row>
    <row r="7" spans="3:7" x14ac:dyDescent="0.25">
      <c r="C7" s="21" t="s">
        <v>312</v>
      </c>
      <c r="D7" s="22">
        <v>47</v>
      </c>
      <c r="E7" s="22">
        <v>54</v>
      </c>
      <c r="F7" s="22">
        <v>101</v>
      </c>
    </row>
    <row r="12" spans="3:7" x14ac:dyDescent="0.25">
      <c r="C12" s="20" t="s">
        <v>327</v>
      </c>
      <c r="D12" s="20" t="s">
        <v>317</v>
      </c>
    </row>
    <row r="13" spans="3:7" x14ac:dyDescent="0.25">
      <c r="C13" s="20" t="s">
        <v>316</v>
      </c>
      <c r="D13" s="29" t="s">
        <v>292</v>
      </c>
      <c r="E13" s="29" t="s">
        <v>314</v>
      </c>
      <c r="F13" s="29" t="s">
        <v>315</v>
      </c>
      <c r="G13" t="s">
        <v>312</v>
      </c>
    </row>
    <row r="14" spans="3:7" x14ac:dyDescent="0.25">
      <c r="C14" s="21" t="s">
        <v>314</v>
      </c>
      <c r="D14" s="22"/>
      <c r="E14" s="22">
        <v>12</v>
      </c>
      <c r="F14" s="22">
        <v>2</v>
      </c>
      <c r="G14" s="22">
        <v>14</v>
      </c>
    </row>
    <row r="15" spans="3:7" x14ac:dyDescent="0.25">
      <c r="C15" s="21" t="s">
        <v>315</v>
      </c>
      <c r="D15" s="22">
        <v>1</v>
      </c>
      <c r="E15" s="22">
        <v>10</v>
      </c>
      <c r="F15" s="22">
        <v>76</v>
      </c>
      <c r="G15" s="22">
        <v>87</v>
      </c>
    </row>
    <row r="16" spans="3:7" x14ac:dyDescent="0.25">
      <c r="C16" s="21" t="s">
        <v>312</v>
      </c>
      <c r="D16" s="22">
        <v>1</v>
      </c>
      <c r="E16" s="22">
        <v>22</v>
      </c>
      <c r="F16" s="22">
        <v>78</v>
      </c>
      <c r="G16" s="22">
        <v>101</v>
      </c>
    </row>
    <row r="19" spans="3:4" x14ac:dyDescent="0.25">
      <c r="C19" s="21" t="s">
        <v>320</v>
      </c>
    </row>
    <row r="21" spans="3:4" x14ac:dyDescent="0.25">
      <c r="C21" t="s">
        <v>322</v>
      </c>
    </row>
    <row r="24" spans="3:4" x14ac:dyDescent="0.25">
      <c r="C24" s="20" t="s">
        <v>325</v>
      </c>
      <c r="D24" t="s">
        <v>326</v>
      </c>
    </row>
    <row r="25" spans="3:4" x14ac:dyDescent="0.25">
      <c r="C25" s="28">
        <v>2019</v>
      </c>
      <c r="D25" s="22">
        <v>27</v>
      </c>
    </row>
    <row r="26" spans="3:4" x14ac:dyDescent="0.25">
      <c r="C26" s="28">
        <v>2020</v>
      </c>
      <c r="D26" s="22">
        <v>21</v>
      </c>
    </row>
    <row r="27" spans="3:4" x14ac:dyDescent="0.25">
      <c r="C27" s="28">
        <v>2021</v>
      </c>
      <c r="D27" s="22">
        <v>8</v>
      </c>
    </row>
    <row r="28" spans="3:4" x14ac:dyDescent="0.25">
      <c r="C28" s="28">
        <v>2022</v>
      </c>
      <c r="D28" s="22">
        <v>32</v>
      </c>
    </row>
    <row r="29" spans="3:4" x14ac:dyDescent="0.25">
      <c r="C29" s="28">
        <v>2023</v>
      </c>
      <c r="D29" s="22">
        <v>13</v>
      </c>
    </row>
    <row r="30" spans="3:4" x14ac:dyDescent="0.25">
      <c r="C30" s="28" t="s">
        <v>312</v>
      </c>
      <c r="D30" s="22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 Params</vt:lpstr>
      <vt:lpstr>incidents</vt:lpstr>
      <vt:lpstr>pivot tables</vt:lpstr>
      <vt:lpstr>incidents!Print_Titles</vt:lpstr>
    </vt:vector>
  </TitlesOfParts>
  <Company>City of Port Angeles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Schraeder</dc:creator>
  <cp:lastModifiedBy>martina morris</cp:lastModifiedBy>
  <cp:lastPrinted>2024-06-18T19:31:21Z</cp:lastPrinted>
  <dcterms:created xsi:type="dcterms:W3CDTF">2024-06-18T19:30:45Z</dcterms:created>
  <dcterms:modified xsi:type="dcterms:W3CDTF">2025-02-05T01:35:46Z</dcterms:modified>
</cp:coreProperties>
</file>