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mester 7\Operation Research 2\Project\Answer\Phase2-answer\"/>
    </mc:Choice>
  </mc:AlternateContent>
  <xr:revisionPtr revIDLastSave="0" documentId="13_ncr:1_{709645E0-C51E-4F7B-ADDF-C4582802EBB7}" xr6:coauthVersionLast="47" xr6:coauthVersionMax="47" xr10:uidLastSave="{00000000-0000-0000-0000-000000000000}"/>
  <bookViews>
    <workbookView xWindow="-108" yWindow="-108" windowWidth="23256" windowHeight="12576" activeTab="7" xr2:uid="{ECF2C842-86F1-4BFD-957D-54F5363C8BBA}"/>
  </bookViews>
  <sheets>
    <sheet name="D" sheetId="1" r:id="rId1"/>
    <sheet name="W" sheetId="2" r:id="rId2"/>
    <sheet name="R" sheetId="3" r:id="rId3"/>
    <sheet name="T" sheetId="7" r:id="rId4"/>
    <sheet name="O" sheetId="4" r:id="rId5"/>
    <sheet name="S" sheetId="5" r:id="rId6"/>
    <sheet name="Results" sheetId="8" r:id="rId7"/>
    <sheet name="Analytic Results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9" i="9" l="1"/>
  <c r="S20" i="9"/>
  <c r="S21" i="9"/>
  <c r="S18" i="9"/>
  <c r="T12" i="9"/>
  <c r="T13" i="9"/>
  <c r="T14" i="9"/>
  <c r="T11" i="9"/>
  <c r="S5" i="9"/>
  <c r="S6" i="9"/>
  <c r="S7" i="9"/>
  <c r="S4" i="9"/>
  <c r="B48" i="9"/>
  <c r="B49" i="9"/>
  <c r="B50" i="9"/>
  <c r="B51" i="9"/>
  <c r="B52" i="9"/>
  <c r="B53" i="9"/>
  <c r="B54" i="9"/>
  <c r="B55" i="9"/>
  <c r="B56" i="9"/>
  <c r="B57" i="9"/>
  <c r="B58" i="9"/>
  <c r="B47" i="9"/>
  <c r="B34" i="9"/>
  <c r="B35" i="9"/>
  <c r="B36" i="9"/>
  <c r="B37" i="9"/>
  <c r="B38" i="9"/>
  <c r="B39" i="9"/>
  <c r="B40" i="9"/>
  <c r="B41" i="9"/>
  <c r="B42" i="9"/>
  <c r="B43" i="9"/>
  <c r="B44" i="9"/>
  <c r="B33" i="9"/>
  <c r="B28" i="9"/>
  <c r="B29" i="9"/>
  <c r="B30" i="9"/>
  <c r="B27" i="9"/>
  <c r="B22" i="9"/>
  <c r="B23" i="9"/>
  <c r="B24" i="9"/>
  <c r="B21" i="9"/>
  <c r="B16" i="9"/>
  <c r="B17" i="9"/>
  <c r="B18" i="9"/>
  <c r="B15" i="9"/>
  <c r="B10" i="9"/>
  <c r="B11" i="9"/>
  <c r="B12" i="9"/>
  <c r="B9" i="9"/>
  <c r="B4" i="9"/>
  <c r="B5" i="9"/>
  <c r="B6" i="9"/>
  <c r="B3" i="9"/>
  <c r="F32" i="9"/>
  <c r="F34" i="9"/>
  <c r="M11" i="9" s="1"/>
  <c r="M18" i="9" s="1"/>
  <c r="F37" i="9"/>
  <c r="M12" i="9" s="1"/>
  <c r="M19" i="9" s="1"/>
  <c r="F40" i="9"/>
  <c r="M13" i="9" s="1"/>
  <c r="M20" i="9" s="1"/>
  <c r="F43" i="9"/>
  <c r="M14" i="9" s="1"/>
  <c r="M21" i="9" s="1"/>
  <c r="F46" i="9"/>
  <c r="C4" i="9"/>
  <c r="D4" i="9"/>
  <c r="E4" i="9"/>
  <c r="C5" i="9"/>
  <c r="D5" i="9"/>
  <c r="E5" i="9"/>
  <c r="C6" i="9"/>
  <c r="D6" i="9"/>
  <c r="E6" i="9"/>
  <c r="C8" i="9"/>
  <c r="D8" i="9"/>
  <c r="E8" i="9"/>
  <c r="C9" i="9"/>
  <c r="D9" i="9"/>
  <c r="E9" i="9"/>
  <c r="C10" i="9"/>
  <c r="D10" i="9"/>
  <c r="E10" i="9"/>
  <c r="C11" i="9"/>
  <c r="D11" i="9"/>
  <c r="E11" i="9"/>
  <c r="C12" i="9"/>
  <c r="D12" i="9"/>
  <c r="E12" i="9"/>
  <c r="C14" i="9"/>
  <c r="D14" i="9"/>
  <c r="E14" i="9"/>
  <c r="C15" i="9"/>
  <c r="D15" i="9"/>
  <c r="E15" i="9"/>
  <c r="C16" i="9"/>
  <c r="D16" i="9"/>
  <c r="E16" i="9"/>
  <c r="C17" i="9"/>
  <c r="D17" i="9"/>
  <c r="E17" i="9"/>
  <c r="C18" i="9"/>
  <c r="D18" i="9"/>
  <c r="E18" i="9"/>
  <c r="C20" i="9"/>
  <c r="D20" i="9"/>
  <c r="E20" i="9"/>
  <c r="C21" i="9"/>
  <c r="D21" i="9"/>
  <c r="E21" i="9"/>
  <c r="C22" i="9"/>
  <c r="D22" i="9"/>
  <c r="E22" i="9"/>
  <c r="C23" i="9"/>
  <c r="D23" i="9"/>
  <c r="E23" i="9"/>
  <c r="C24" i="9"/>
  <c r="D24" i="9"/>
  <c r="E24" i="9"/>
  <c r="C26" i="9"/>
  <c r="D26" i="9"/>
  <c r="E26" i="9"/>
  <c r="C27" i="9"/>
  <c r="D27" i="9"/>
  <c r="E27" i="9"/>
  <c r="C28" i="9"/>
  <c r="D28" i="9"/>
  <c r="E28" i="9"/>
  <c r="C29" i="9"/>
  <c r="D29" i="9"/>
  <c r="E29" i="9"/>
  <c r="C30" i="9"/>
  <c r="D30" i="9"/>
  <c r="E30" i="9"/>
  <c r="D32" i="9"/>
  <c r="E32" i="9"/>
  <c r="C33" i="9"/>
  <c r="E33" i="9"/>
  <c r="M4" i="9" s="1"/>
  <c r="N11" i="9" s="1"/>
  <c r="C34" i="9"/>
  <c r="C35" i="9"/>
  <c r="C36" i="9"/>
  <c r="E36" i="9"/>
  <c r="M5" i="9" s="1"/>
  <c r="N12" i="9" s="1"/>
  <c r="C37" i="9"/>
  <c r="C38" i="9"/>
  <c r="C39" i="9"/>
  <c r="E39" i="9"/>
  <c r="M6" i="9" s="1"/>
  <c r="N13" i="9" s="1"/>
  <c r="C40" i="9"/>
  <c r="C41" i="9"/>
  <c r="C42" i="9"/>
  <c r="E42" i="9"/>
  <c r="M7" i="9" s="1"/>
  <c r="N14" i="9" s="1"/>
  <c r="C43" i="9"/>
  <c r="C44" i="9"/>
  <c r="D46" i="9"/>
  <c r="E46" i="9"/>
  <c r="C47" i="9"/>
  <c r="C48" i="9"/>
  <c r="D48" i="9"/>
  <c r="O4" i="9" s="1"/>
  <c r="C49" i="9"/>
  <c r="D49" i="9"/>
  <c r="N4" i="9" s="1"/>
  <c r="O18" i="9" s="1"/>
  <c r="E49" i="9"/>
  <c r="P11" i="9" s="1"/>
  <c r="N18" i="9" s="1"/>
  <c r="C50" i="9"/>
  <c r="C51" i="9"/>
  <c r="D51" i="9"/>
  <c r="O5" i="9" s="1"/>
  <c r="C52" i="9"/>
  <c r="D52" i="9"/>
  <c r="N5" i="9" s="1"/>
  <c r="O19" i="9" s="1"/>
  <c r="E52" i="9"/>
  <c r="P12" i="9" s="1"/>
  <c r="N19" i="9" s="1"/>
  <c r="C53" i="9"/>
  <c r="C54" i="9"/>
  <c r="D54" i="9"/>
  <c r="O6" i="9" s="1"/>
  <c r="C55" i="9"/>
  <c r="D55" i="9"/>
  <c r="N6" i="9" s="1"/>
  <c r="O20" i="9" s="1"/>
  <c r="E55" i="9"/>
  <c r="P13" i="9" s="1"/>
  <c r="N20" i="9" s="1"/>
  <c r="C56" i="9"/>
  <c r="C57" i="9"/>
  <c r="D57" i="9"/>
  <c r="O7" i="9" s="1"/>
  <c r="C58" i="9"/>
  <c r="D58" i="9"/>
  <c r="N7" i="9" s="1"/>
  <c r="O21" i="9" s="1"/>
  <c r="E58" i="9"/>
  <c r="P14" i="9" s="1"/>
  <c r="N21" i="9" s="1"/>
  <c r="D3" i="9"/>
  <c r="H11" i="9" s="1"/>
  <c r="R12" i="9" s="1"/>
  <c r="E3" i="9"/>
  <c r="C3" i="9"/>
  <c r="C2" i="9"/>
  <c r="D2" i="9"/>
  <c r="E2" i="9"/>
  <c r="H19" i="9" l="1"/>
  <c r="Q20" i="9" s="1"/>
  <c r="L18" i="9"/>
  <c r="L20" i="9"/>
  <c r="K18" i="9"/>
  <c r="J20" i="9"/>
  <c r="I20" i="9"/>
  <c r="O11" i="9"/>
  <c r="O12" i="9"/>
  <c r="O13" i="9"/>
  <c r="O14" i="9"/>
  <c r="H12" i="9"/>
  <c r="R13" i="9" s="1"/>
  <c r="I13" i="9"/>
  <c r="H18" i="9"/>
  <c r="Q19" i="9" s="1"/>
  <c r="L21" i="9"/>
  <c r="L19" i="9"/>
  <c r="H21" i="9"/>
  <c r="K21" i="9"/>
  <c r="K19" i="9"/>
  <c r="H20" i="9"/>
  <c r="Q21" i="9" s="1"/>
  <c r="J21" i="9"/>
  <c r="J19" i="9"/>
  <c r="I21" i="9"/>
  <c r="I19" i="9"/>
  <c r="I18" i="9"/>
  <c r="J18" i="9"/>
  <c r="K20" i="9"/>
  <c r="I12" i="9"/>
  <c r="J13" i="9"/>
  <c r="L11" i="9"/>
  <c r="I11" i="9"/>
  <c r="J11" i="9"/>
  <c r="K13" i="9"/>
  <c r="L13" i="9"/>
  <c r="K11" i="9"/>
  <c r="L14" i="9"/>
  <c r="L12" i="9"/>
  <c r="H5" i="9"/>
  <c r="Q6" i="9" s="1"/>
  <c r="J5" i="9"/>
  <c r="L5" i="9"/>
  <c r="H14" i="9"/>
  <c r="K14" i="9"/>
  <c r="K12" i="9"/>
  <c r="H13" i="9"/>
  <c r="R14" i="9" s="1"/>
  <c r="J14" i="9"/>
  <c r="J12" i="9"/>
  <c r="I14" i="9"/>
  <c r="S11" i="9"/>
  <c r="K7" i="9"/>
  <c r="I7" i="9"/>
  <c r="I6" i="9"/>
  <c r="K6" i="9"/>
  <c r="I5" i="9"/>
  <c r="K5" i="9"/>
  <c r="H4" i="9"/>
  <c r="R4" i="9" s="1"/>
  <c r="J4" i="9"/>
  <c r="L4" i="9"/>
  <c r="H7" i="9"/>
  <c r="J7" i="9"/>
  <c r="L7" i="9"/>
  <c r="H6" i="9"/>
  <c r="Q7" i="9" s="1"/>
  <c r="J6" i="9"/>
  <c r="L6" i="9"/>
  <c r="I4" i="9"/>
  <c r="K4" i="9"/>
  <c r="P20" i="9" l="1"/>
  <c r="P19" i="9"/>
  <c r="P21" i="9"/>
  <c r="Q12" i="9"/>
  <c r="S12" i="9" s="1"/>
  <c r="R18" i="9"/>
  <c r="R19" i="9" s="1"/>
  <c r="R20" i="9" s="1"/>
  <c r="R21" i="9" s="1"/>
  <c r="Q13" i="9"/>
  <c r="Q14" i="9"/>
  <c r="P6" i="9"/>
  <c r="Q5" i="9"/>
  <c r="P5" i="9"/>
  <c r="P7" i="9"/>
  <c r="R5" i="9" l="1"/>
  <c r="R6" i="9" s="1"/>
  <c r="R7" i="9" s="1"/>
  <c r="S13" i="9"/>
  <c r="S14" i="9" s="1"/>
</calcChain>
</file>

<file path=xl/sharedStrings.xml><?xml version="1.0" encoding="utf-8"?>
<sst xmlns="http://schemas.openxmlformats.org/spreadsheetml/2006/main" count="247" uniqueCount="39">
  <si>
    <t>Unskilled</t>
  </si>
  <si>
    <t>Semi-skilled</t>
  </si>
  <si>
    <t>Skilled</t>
  </si>
  <si>
    <t>Numbers that can be recruited in one year</t>
  </si>
  <si>
    <t>Extra cost per employee per year</t>
  </si>
  <si>
    <t>Cost of short-time working per employee per year</t>
  </si>
  <si>
    <t>year\skill</t>
  </si>
  <si>
    <t>Training limit for unskilled to semi-skilled</t>
  </si>
  <si>
    <t>Threshold for high skill worker training</t>
  </si>
  <si>
    <t>Overhiring Limit</t>
  </si>
  <si>
    <t>Parttime Limit</t>
  </si>
  <si>
    <t>New</t>
  </si>
  <si>
    <t>Experienced</t>
  </si>
  <si>
    <t>Fixed</t>
  </si>
  <si>
    <t>1</t>
  </si>
  <si>
    <t>2</t>
  </si>
  <si>
    <t>3</t>
  </si>
  <si>
    <t>W</t>
  </si>
  <si>
    <t>H</t>
  </si>
  <si>
    <t>P</t>
  </si>
  <si>
    <t>L</t>
  </si>
  <si>
    <t>O</t>
  </si>
  <si>
    <t>0</t>
  </si>
  <si>
    <t>year</t>
  </si>
  <si>
    <t>from\to</t>
  </si>
  <si>
    <t>Train</t>
  </si>
  <si>
    <t>Demote</t>
  </si>
  <si>
    <t>year\variable</t>
  </si>
  <si>
    <t>Churn New</t>
  </si>
  <si>
    <t>Churn Old</t>
  </si>
  <si>
    <t>W Valid</t>
  </si>
  <si>
    <t>D(hl)</t>
  </si>
  <si>
    <t>D(hm)</t>
  </si>
  <si>
    <t>D(ml)</t>
  </si>
  <si>
    <t>Train(lm)</t>
  </si>
  <si>
    <t>Train(mh)</t>
  </si>
  <si>
    <t>W limit</t>
  </si>
  <si>
    <t>Eps</t>
  </si>
  <si>
    <t>SemiSkilled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</si>
</sst>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quotePrefix="1"/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2" fillId="17" borderId="3" xfId="0" applyFont="1" applyFill="1" applyBorder="1" applyAlignment="1">
      <alignment horizontal="center" vertical="center"/>
    </xf>
    <xf numFmtId="2" fontId="0" fillId="15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D9F3"/>
      <color rgb="FFFF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46C3-5E32-40A4-9CF0-3D7F860C8FAF}">
  <sheetPr>
    <tabColor rgb="FFC00000"/>
  </sheetPr>
  <dimension ref="B2:E6"/>
  <sheetViews>
    <sheetView workbookViewId="0">
      <selection activeCell="C4" sqref="B2:E6"/>
    </sheetView>
  </sheetViews>
  <sheetFormatPr defaultColWidth="9.109375" defaultRowHeight="14.4" x14ac:dyDescent="0.3"/>
  <cols>
    <col min="1" max="1" width="9.109375" style="1"/>
    <col min="2" max="2" width="15.6640625" style="1" bestFit="1" customWidth="1"/>
    <col min="3" max="3" width="8.6640625" style="1" bestFit="1" customWidth="1"/>
    <col min="4" max="4" width="12" style="1" bestFit="1" customWidth="1"/>
    <col min="5" max="5" width="7" style="1" bestFit="1" customWidth="1"/>
    <col min="6" max="6" width="9.109375" style="1" customWidth="1"/>
    <col min="7" max="7" width="9.33203125" style="1" customWidth="1"/>
    <col min="8" max="16384" width="9.109375" style="1"/>
  </cols>
  <sheetData>
    <row r="2" spans="2:5" x14ac:dyDescent="0.3">
      <c r="B2" s="13" t="s">
        <v>6</v>
      </c>
      <c r="C2" s="2" t="s">
        <v>0</v>
      </c>
      <c r="D2" s="2" t="s">
        <v>1</v>
      </c>
      <c r="E2" s="2" t="s">
        <v>2</v>
      </c>
    </row>
    <row r="3" spans="2:5" x14ac:dyDescent="0.3">
      <c r="B3" s="2">
        <v>0</v>
      </c>
      <c r="C3" s="3">
        <v>2000</v>
      </c>
      <c r="D3" s="3">
        <v>1500</v>
      </c>
      <c r="E3" s="3">
        <v>1000</v>
      </c>
    </row>
    <row r="4" spans="2:5" x14ac:dyDescent="0.3">
      <c r="B4" s="2">
        <v>1</v>
      </c>
      <c r="C4" s="3">
        <v>1000</v>
      </c>
      <c r="D4" s="3">
        <v>1400</v>
      </c>
      <c r="E4" s="3">
        <v>1000</v>
      </c>
    </row>
    <row r="5" spans="2:5" x14ac:dyDescent="0.3">
      <c r="B5" s="2">
        <v>2</v>
      </c>
      <c r="C5" s="3">
        <v>500</v>
      </c>
      <c r="D5" s="3">
        <v>2000</v>
      </c>
      <c r="E5" s="3">
        <v>1500</v>
      </c>
    </row>
    <row r="6" spans="2:5" x14ac:dyDescent="0.3">
      <c r="B6" s="2">
        <v>3</v>
      </c>
      <c r="C6" s="3">
        <v>0</v>
      </c>
      <c r="D6" s="3">
        <v>2500</v>
      </c>
      <c r="E6" s="3">
        <v>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3DF3-835F-47D5-AD3D-218FFA3B6843}">
  <sheetPr>
    <tabColor theme="9" tint="-0.249977111117893"/>
  </sheetPr>
  <dimension ref="B2:E4"/>
  <sheetViews>
    <sheetView workbookViewId="0">
      <selection activeCell="C4" sqref="B2:E4"/>
    </sheetView>
  </sheetViews>
  <sheetFormatPr defaultColWidth="9.109375" defaultRowHeight="14.4" x14ac:dyDescent="0.3"/>
  <cols>
    <col min="1" max="1" width="9.109375" style="1"/>
    <col min="2" max="2" width="26.88671875" style="1" bestFit="1" customWidth="1"/>
    <col min="3" max="3" width="12.6640625" style="1" bestFit="1" customWidth="1"/>
    <col min="4" max="4" width="15.5546875" style="1" bestFit="1" customWidth="1"/>
    <col min="5" max="5" width="10.44140625" style="1" bestFit="1" customWidth="1"/>
    <col min="6" max="6" width="10.109375" style="1" customWidth="1"/>
    <col min="7" max="7" width="10.88671875" style="1" customWidth="1"/>
    <col min="8" max="8" width="10.44140625" style="1" bestFit="1" customWidth="1"/>
    <col min="9" max="16384" width="9.109375" style="1"/>
  </cols>
  <sheetData>
    <row r="2" spans="2:5" x14ac:dyDescent="0.3">
      <c r="B2" s="4"/>
      <c r="C2" s="5" t="s">
        <v>0</v>
      </c>
      <c r="D2" s="5" t="s">
        <v>1</v>
      </c>
      <c r="E2" s="5" t="s">
        <v>2</v>
      </c>
    </row>
    <row r="3" spans="2:5" x14ac:dyDescent="0.3">
      <c r="B3" s="5" t="s">
        <v>11</v>
      </c>
      <c r="C3" s="6">
        <v>25</v>
      </c>
      <c r="D3" s="6">
        <v>20</v>
      </c>
      <c r="E3" s="6">
        <v>10</v>
      </c>
    </row>
    <row r="4" spans="2:5" x14ac:dyDescent="0.3">
      <c r="B4" s="5" t="s">
        <v>12</v>
      </c>
      <c r="C4" s="6">
        <v>10</v>
      </c>
      <c r="D4" s="6">
        <v>5</v>
      </c>
      <c r="E4" s="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C74B4-5CA3-43BD-8B3A-5B287C383B03}">
  <sheetPr>
    <tabColor theme="5" tint="-0.249977111117893"/>
  </sheetPr>
  <dimension ref="B2:E3"/>
  <sheetViews>
    <sheetView workbookViewId="0">
      <selection activeCell="B7" sqref="B7:E8"/>
    </sheetView>
  </sheetViews>
  <sheetFormatPr defaultColWidth="9.109375" defaultRowHeight="14.4" x14ac:dyDescent="0.3"/>
  <cols>
    <col min="1" max="1" width="9.109375" style="1"/>
    <col min="2" max="2" width="39.10937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6" width="9.88671875" style="1" customWidth="1"/>
    <col min="7" max="7" width="9.44140625" style="1" customWidth="1"/>
    <col min="8" max="16384" width="9.109375" style="1"/>
  </cols>
  <sheetData>
    <row r="2" spans="2:5" x14ac:dyDescent="0.3">
      <c r="B2" s="4"/>
      <c r="C2" s="7" t="s">
        <v>0</v>
      </c>
      <c r="D2" s="7" t="s">
        <v>1</v>
      </c>
      <c r="E2" s="7" t="s">
        <v>2</v>
      </c>
    </row>
    <row r="3" spans="2:5" x14ac:dyDescent="0.3">
      <c r="B3" s="7" t="s">
        <v>3</v>
      </c>
      <c r="C3" s="8">
        <v>500</v>
      </c>
      <c r="D3" s="8">
        <v>800</v>
      </c>
      <c r="E3" s="8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1F0F1-A34F-4C30-A4FD-63572ADE18CE}">
  <sheetPr>
    <tabColor theme="7" tint="-0.249977111117893"/>
  </sheetPr>
  <dimension ref="D4:E8"/>
  <sheetViews>
    <sheetView topLeftCell="B1" workbookViewId="0">
      <selection activeCell="E13" sqref="E13"/>
    </sheetView>
  </sheetViews>
  <sheetFormatPr defaultRowHeight="14.4" x14ac:dyDescent="0.3"/>
  <cols>
    <col min="4" max="4" width="38" bestFit="1" customWidth="1"/>
    <col min="5" max="5" width="9.109375" bestFit="1" customWidth="1"/>
    <col min="6" max="6" width="11.6640625" bestFit="1" customWidth="1"/>
    <col min="7" max="7" width="36" bestFit="1" customWidth="1"/>
  </cols>
  <sheetData>
    <row r="4" spans="4:5" x14ac:dyDescent="0.3">
      <c r="E4" s="14" t="s">
        <v>13</v>
      </c>
    </row>
    <row r="5" spans="4:5" x14ac:dyDescent="0.3">
      <c r="D5" s="14" t="s">
        <v>7</v>
      </c>
      <c r="E5" s="15">
        <v>200</v>
      </c>
    </row>
    <row r="7" spans="4:5" x14ac:dyDescent="0.3">
      <c r="E7" s="14" t="s">
        <v>13</v>
      </c>
    </row>
    <row r="8" spans="4:5" x14ac:dyDescent="0.3">
      <c r="D8" s="14" t="s">
        <v>8</v>
      </c>
      <c r="E8" s="15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B2278-BCF6-4143-805D-E01057BC67D4}">
  <sheetPr>
    <tabColor theme="8" tint="-0.249977111117893"/>
  </sheetPr>
  <dimension ref="B2:E6"/>
  <sheetViews>
    <sheetView workbookViewId="0">
      <selection activeCell="C5" sqref="C5"/>
    </sheetView>
  </sheetViews>
  <sheetFormatPr defaultColWidth="9.109375" defaultRowHeight="14.4" x14ac:dyDescent="0.3"/>
  <cols>
    <col min="1" max="1" width="9.109375" style="1"/>
    <col min="2" max="2" width="30.66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9" t="s">
        <v>0</v>
      </c>
      <c r="D2" s="9" t="s">
        <v>1</v>
      </c>
      <c r="E2" s="9" t="s">
        <v>2</v>
      </c>
    </row>
    <row r="3" spans="2:5" x14ac:dyDescent="0.3">
      <c r="B3" s="9" t="s">
        <v>4</v>
      </c>
      <c r="C3" s="10">
        <v>1500</v>
      </c>
      <c r="D3" s="10">
        <v>2000</v>
      </c>
      <c r="E3" s="10">
        <v>3000</v>
      </c>
    </row>
    <row r="5" spans="2:5" x14ac:dyDescent="0.3">
      <c r="C5" s="9" t="s">
        <v>13</v>
      </c>
    </row>
    <row r="6" spans="2:5" x14ac:dyDescent="0.3">
      <c r="B6" s="9" t="s">
        <v>9</v>
      </c>
      <c r="C6" s="10">
        <v>150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9419-D96E-4592-8913-CDE1462A80FE}">
  <sheetPr>
    <tabColor rgb="FF7030A0"/>
  </sheetPr>
  <dimension ref="B2:E6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"/>
    <col min="2" max="2" width="46.44140625" style="1" bestFit="1" customWidth="1"/>
    <col min="3" max="3" width="9.33203125" style="1" bestFit="1" customWidth="1"/>
    <col min="4" max="4" width="12" style="1" bestFit="1" customWidth="1"/>
    <col min="5" max="5" width="7" style="1" bestFit="1" customWidth="1"/>
    <col min="6" max="16384" width="9.109375" style="1"/>
  </cols>
  <sheetData>
    <row r="2" spans="2:5" x14ac:dyDescent="0.3">
      <c r="B2" s="4"/>
      <c r="C2" s="11" t="s">
        <v>0</v>
      </c>
      <c r="D2" s="11" t="s">
        <v>1</v>
      </c>
      <c r="E2" s="11" t="s">
        <v>2</v>
      </c>
    </row>
    <row r="3" spans="2:5" x14ac:dyDescent="0.3">
      <c r="B3" s="11" t="s">
        <v>5</v>
      </c>
      <c r="C3" s="12">
        <v>500</v>
      </c>
      <c r="D3" s="12">
        <v>400</v>
      </c>
      <c r="E3" s="12">
        <v>400</v>
      </c>
    </row>
    <row r="5" spans="2:5" x14ac:dyDescent="0.3">
      <c r="C5" s="11" t="s">
        <v>13</v>
      </c>
    </row>
    <row r="6" spans="2:5" x14ac:dyDescent="0.3">
      <c r="B6" s="11" t="s">
        <v>10</v>
      </c>
      <c r="C6" s="12">
        <v>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493DB-C15A-47DF-A068-738B05E7E33D}">
  <sheetPr>
    <tabColor theme="9"/>
  </sheetPr>
  <dimension ref="B1:H62"/>
  <sheetViews>
    <sheetView topLeftCell="A8" workbookViewId="0">
      <selection activeCell="B1" sqref="B1"/>
    </sheetView>
  </sheetViews>
  <sheetFormatPr defaultRowHeight="14.4" x14ac:dyDescent="0.3"/>
  <cols>
    <col min="3" max="3" width="12" bestFit="1" customWidth="1"/>
    <col min="4" max="4" width="10.5546875" bestFit="1" customWidth="1"/>
  </cols>
  <sheetData>
    <row r="1" spans="2:8" x14ac:dyDescent="0.3">
      <c r="H1" s="16"/>
    </row>
    <row r="2" spans="2:8" x14ac:dyDescent="0.3">
      <c r="C2" s="16" t="s">
        <v>0</v>
      </c>
      <c r="D2" s="16" t="s">
        <v>1</v>
      </c>
      <c r="E2" s="16" t="s">
        <v>2</v>
      </c>
    </row>
    <row r="3" spans="2:8" x14ac:dyDescent="0.3">
      <c r="B3" s="16" t="s">
        <v>22</v>
      </c>
      <c r="C3">
        <v>2000</v>
      </c>
      <c r="D3">
        <v>1500</v>
      </c>
      <c r="E3">
        <v>1000</v>
      </c>
    </row>
    <row r="4" spans="2:8" x14ac:dyDescent="0.3">
      <c r="B4" s="16" t="s">
        <v>14</v>
      </c>
      <c r="C4">
        <v>1695</v>
      </c>
      <c r="D4">
        <v>1400</v>
      </c>
      <c r="E4">
        <v>1000</v>
      </c>
    </row>
    <row r="5" spans="2:8" x14ac:dyDescent="0.3">
      <c r="B5" s="16" t="s">
        <v>15</v>
      </c>
      <c r="C5">
        <v>1360</v>
      </c>
      <c r="D5">
        <v>2000</v>
      </c>
      <c r="E5">
        <v>1500</v>
      </c>
    </row>
    <row r="6" spans="2:8" x14ac:dyDescent="0.3">
      <c r="B6" s="16" t="s">
        <v>16</v>
      </c>
      <c r="C6">
        <v>1230</v>
      </c>
      <c r="D6">
        <v>2540</v>
      </c>
      <c r="E6">
        <v>2001</v>
      </c>
    </row>
    <row r="8" spans="2:8" x14ac:dyDescent="0.3">
      <c r="C8" s="16" t="s">
        <v>0</v>
      </c>
      <c r="D8" s="16" t="s">
        <v>1</v>
      </c>
      <c r="E8" s="16" t="s">
        <v>2</v>
      </c>
    </row>
    <row r="9" spans="2:8" x14ac:dyDescent="0.3">
      <c r="B9" s="16" t="s">
        <v>22</v>
      </c>
      <c r="C9" t="s">
        <v>37</v>
      </c>
      <c r="D9" t="s">
        <v>37</v>
      </c>
      <c r="E9">
        <v>10</v>
      </c>
    </row>
    <row r="10" spans="2:8" x14ac:dyDescent="0.3">
      <c r="B10" s="16" t="s">
        <v>14</v>
      </c>
      <c r="C10">
        <v>46</v>
      </c>
      <c r="D10">
        <v>600.00000000000011</v>
      </c>
      <c r="E10">
        <v>500</v>
      </c>
    </row>
    <row r="11" spans="2:8" x14ac:dyDescent="0.3">
      <c r="B11" s="16" t="s">
        <v>15</v>
      </c>
      <c r="C11" t="s">
        <v>37</v>
      </c>
      <c r="D11">
        <v>800</v>
      </c>
      <c r="E11">
        <v>500.0000000000004</v>
      </c>
    </row>
    <row r="12" spans="2:8" x14ac:dyDescent="0.3">
      <c r="B12" s="16" t="s">
        <v>16</v>
      </c>
      <c r="C12" t="s">
        <v>37</v>
      </c>
      <c r="D12" t="s">
        <v>37</v>
      </c>
      <c r="E12" t="s">
        <v>37</v>
      </c>
    </row>
    <row r="14" spans="2:8" x14ac:dyDescent="0.3">
      <c r="C14" s="16" t="s">
        <v>0</v>
      </c>
      <c r="D14" s="16" t="s">
        <v>1</v>
      </c>
      <c r="E14" s="16" t="s">
        <v>2</v>
      </c>
    </row>
    <row r="15" spans="2:8" x14ac:dyDescent="0.3">
      <c r="B15" s="16" t="s">
        <v>22</v>
      </c>
      <c r="C15" t="s">
        <v>37</v>
      </c>
      <c r="D15" t="s">
        <v>37</v>
      </c>
      <c r="E15" t="s">
        <v>37</v>
      </c>
    </row>
    <row r="16" spans="2:8" x14ac:dyDescent="0.3">
      <c r="B16" s="16" t="s">
        <v>14</v>
      </c>
      <c r="C16" t="s">
        <v>37</v>
      </c>
      <c r="D16" t="s">
        <v>37</v>
      </c>
      <c r="E16" t="s">
        <v>37</v>
      </c>
    </row>
    <row r="17" spans="2:6" x14ac:dyDescent="0.3">
      <c r="B17" s="16" t="s">
        <v>15</v>
      </c>
      <c r="C17" t="s">
        <v>37</v>
      </c>
      <c r="D17" t="s">
        <v>37</v>
      </c>
      <c r="E17" t="s">
        <v>37</v>
      </c>
    </row>
    <row r="18" spans="2:6" x14ac:dyDescent="0.3">
      <c r="B18" s="16" t="s">
        <v>16</v>
      </c>
      <c r="C18" t="s">
        <v>37</v>
      </c>
      <c r="D18" t="s">
        <v>37</v>
      </c>
      <c r="E18" t="s">
        <v>37</v>
      </c>
    </row>
    <row r="20" spans="2:6" x14ac:dyDescent="0.3">
      <c r="C20" s="16" t="s">
        <v>0</v>
      </c>
      <c r="D20" s="16" t="s">
        <v>1</v>
      </c>
      <c r="E20" s="16" t="s">
        <v>2</v>
      </c>
    </row>
    <row r="21" spans="2:6" x14ac:dyDescent="0.3">
      <c r="B21" s="16" t="s">
        <v>22</v>
      </c>
      <c r="C21" t="s">
        <v>37</v>
      </c>
      <c r="D21" t="s">
        <v>37</v>
      </c>
      <c r="E21" t="s">
        <v>37</v>
      </c>
    </row>
    <row r="22" spans="2:6" x14ac:dyDescent="0.3">
      <c r="B22" s="16" t="s">
        <v>14</v>
      </c>
      <c r="C22" t="s">
        <v>37</v>
      </c>
      <c r="D22" t="s">
        <v>37</v>
      </c>
      <c r="E22" t="s">
        <v>37</v>
      </c>
    </row>
    <row r="23" spans="2:6" x14ac:dyDescent="0.3">
      <c r="B23" s="16" t="s">
        <v>15</v>
      </c>
      <c r="C23" t="s">
        <v>37</v>
      </c>
      <c r="D23" t="s">
        <v>37</v>
      </c>
      <c r="E23" t="s">
        <v>37</v>
      </c>
    </row>
    <row r="24" spans="2:6" x14ac:dyDescent="0.3">
      <c r="B24" s="16" t="s">
        <v>16</v>
      </c>
      <c r="C24" t="s">
        <v>37</v>
      </c>
      <c r="D24" t="s">
        <v>37</v>
      </c>
      <c r="E24" t="s">
        <v>37</v>
      </c>
    </row>
    <row r="26" spans="2:6" x14ac:dyDescent="0.3">
      <c r="C26" s="16" t="s">
        <v>0</v>
      </c>
      <c r="D26" s="16" t="s">
        <v>1</v>
      </c>
      <c r="E26" s="16" t="s">
        <v>2</v>
      </c>
    </row>
    <row r="27" spans="2:6" x14ac:dyDescent="0.3">
      <c r="B27" s="16" t="s">
        <v>22</v>
      </c>
      <c r="C27">
        <v>4</v>
      </c>
      <c r="D27" t="s">
        <v>37</v>
      </c>
      <c r="E27" t="s">
        <v>37</v>
      </c>
    </row>
    <row r="28" spans="2:6" x14ac:dyDescent="0.3">
      <c r="B28" s="16" t="s">
        <v>14</v>
      </c>
      <c r="C28" t="s">
        <v>37</v>
      </c>
      <c r="D28" t="s">
        <v>37</v>
      </c>
      <c r="E28">
        <v>100</v>
      </c>
    </row>
    <row r="29" spans="2:6" x14ac:dyDescent="0.3">
      <c r="B29" s="16" t="s">
        <v>15</v>
      </c>
      <c r="C29">
        <v>8</v>
      </c>
      <c r="D29" t="s">
        <v>37</v>
      </c>
      <c r="E29">
        <v>140</v>
      </c>
    </row>
    <row r="30" spans="2:6" x14ac:dyDescent="0.3">
      <c r="B30" s="16" t="s">
        <v>16</v>
      </c>
      <c r="C30" t="s">
        <v>37</v>
      </c>
      <c r="D30" t="s">
        <v>37</v>
      </c>
      <c r="E30" t="s">
        <v>37</v>
      </c>
    </row>
    <row r="32" spans="2:6" x14ac:dyDescent="0.3">
      <c r="D32" s="16" t="s">
        <v>0</v>
      </c>
      <c r="E32" s="16" t="s">
        <v>1</v>
      </c>
      <c r="F32" s="16" t="s">
        <v>2</v>
      </c>
    </row>
    <row r="33" spans="2:6" x14ac:dyDescent="0.3">
      <c r="B33" s="16" t="s">
        <v>22</v>
      </c>
      <c r="C33" s="16" t="s">
        <v>0</v>
      </c>
      <c r="D33" t="s">
        <v>37</v>
      </c>
      <c r="E33">
        <v>200</v>
      </c>
    </row>
    <row r="34" spans="2:6" x14ac:dyDescent="0.3">
      <c r="B34" s="16" t="s">
        <v>22</v>
      </c>
      <c r="C34" s="16" t="s">
        <v>1</v>
      </c>
      <c r="E34" t="s">
        <v>37</v>
      </c>
      <c r="F34">
        <v>41</v>
      </c>
    </row>
    <row r="35" spans="2:6" x14ac:dyDescent="0.3">
      <c r="B35" s="16" t="s">
        <v>22</v>
      </c>
      <c r="C35" s="16" t="s">
        <v>2</v>
      </c>
      <c r="F35" t="s">
        <v>37</v>
      </c>
    </row>
    <row r="36" spans="2:6" x14ac:dyDescent="0.3">
      <c r="B36" s="16" t="s">
        <v>14</v>
      </c>
      <c r="C36" s="16" t="s">
        <v>0</v>
      </c>
      <c r="D36" t="s">
        <v>37</v>
      </c>
      <c r="E36">
        <v>200</v>
      </c>
    </row>
    <row r="37" spans="2:6" x14ac:dyDescent="0.3">
      <c r="B37" s="16" t="s">
        <v>14</v>
      </c>
      <c r="C37" s="16" t="s">
        <v>1</v>
      </c>
      <c r="E37" t="s">
        <v>37</v>
      </c>
      <c r="F37">
        <v>10</v>
      </c>
    </row>
    <row r="38" spans="2:6" x14ac:dyDescent="0.3">
      <c r="B38" s="16" t="s">
        <v>14</v>
      </c>
      <c r="C38" s="16" t="s">
        <v>2</v>
      </c>
      <c r="D38" s="16"/>
      <c r="E38" s="16"/>
      <c r="F38" s="16" t="s">
        <v>37</v>
      </c>
    </row>
    <row r="39" spans="2:6" x14ac:dyDescent="0.3">
      <c r="B39" s="16" t="s">
        <v>15</v>
      </c>
      <c r="C39" s="16" t="s">
        <v>0</v>
      </c>
      <c r="D39" t="s">
        <v>37</v>
      </c>
    </row>
    <row r="40" spans="2:6" x14ac:dyDescent="0.3">
      <c r="B40" s="16" t="s">
        <v>15</v>
      </c>
      <c r="C40" s="16" t="s">
        <v>1</v>
      </c>
      <c r="D40" s="16"/>
      <c r="E40" s="16" t="s">
        <v>37</v>
      </c>
      <c r="F40" s="16"/>
    </row>
    <row r="41" spans="2:6" x14ac:dyDescent="0.3">
      <c r="B41" s="16" t="s">
        <v>15</v>
      </c>
      <c r="C41" s="16" t="s">
        <v>2</v>
      </c>
      <c r="F41" t="s">
        <v>37</v>
      </c>
    </row>
    <row r="42" spans="2:6" x14ac:dyDescent="0.3">
      <c r="B42" s="16" t="s">
        <v>16</v>
      </c>
      <c r="C42" s="16" t="s">
        <v>0</v>
      </c>
      <c r="D42" t="s">
        <v>37</v>
      </c>
    </row>
    <row r="43" spans="2:6" x14ac:dyDescent="0.3">
      <c r="B43" s="16" t="s">
        <v>16</v>
      </c>
      <c r="C43" s="16" t="s">
        <v>1</v>
      </c>
      <c r="E43" t="s">
        <v>37</v>
      </c>
    </row>
    <row r="44" spans="2:6" x14ac:dyDescent="0.3">
      <c r="B44" s="16" t="s">
        <v>16</v>
      </c>
      <c r="C44" s="16" t="s">
        <v>2</v>
      </c>
      <c r="F44" t="s">
        <v>37</v>
      </c>
    </row>
    <row r="45" spans="2:6" x14ac:dyDescent="0.3">
      <c r="B45" s="16"/>
      <c r="C45" s="16"/>
    </row>
    <row r="46" spans="2:6" x14ac:dyDescent="0.3">
      <c r="B46" s="16"/>
      <c r="C46" s="16"/>
    </row>
    <row r="47" spans="2:6" x14ac:dyDescent="0.3">
      <c r="B47" s="16"/>
      <c r="C47" s="16"/>
    </row>
    <row r="48" spans="2:6" x14ac:dyDescent="0.3">
      <c r="B48" s="16"/>
      <c r="C48" s="16"/>
    </row>
    <row r="49" spans="2:6" x14ac:dyDescent="0.3">
      <c r="B49" s="16"/>
      <c r="C49" s="16"/>
    </row>
    <row r="50" spans="2:6" x14ac:dyDescent="0.3">
      <c r="B50" s="16"/>
      <c r="C50" s="16"/>
      <c r="D50" s="16" t="s">
        <v>0</v>
      </c>
      <c r="E50" s="16" t="s">
        <v>1</v>
      </c>
      <c r="F50" s="16" t="s">
        <v>2</v>
      </c>
    </row>
    <row r="51" spans="2:6" x14ac:dyDescent="0.3">
      <c r="B51" s="16" t="s">
        <v>22</v>
      </c>
      <c r="C51" s="16" t="s">
        <v>0</v>
      </c>
      <c r="D51" t="s">
        <v>37</v>
      </c>
    </row>
    <row r="52" spans="2:6" x14ac:dyDescent="0.3">
      <c r="B52" s="16" t="s">
        <v>22</v>
      </c>
      <c r="C52" s="16" t="s">
        <v>1</v>
      </c>
      <c r="D52">
        <v>184</v>
      </c>
      <c r="E52" t="s">
        <v>37</v>
      </c>
    </row>
    <row r="53" spans="2:6" x14ac:dyDescent="0.3">
      <c r="B53" s="16" t="s">
        <v>22</v>
      </c>
      <c r="C53" s="16" t="s">
        <v>2</v>
      </c>
      <c r="F53" t="s">
        <v>37</v>
      </c>
    </row>
    <row r="54" spans="2:6" x14ac:dyDescent="0.3">
      <c r="B54" s="16" t="s">
        <v>14</v>
      </c>
      <c r="C54" s="16" t="s">
        <v>0</v>
      </c>
      <c r="D54" t="s">
        <v>37</v>
      </c>
    </row>
    <row r="55" spans="2:6" x14ac:dyDescent="0.3">
      <c r="B55" s="16" t="s">
        <v>14</v>
      </c>
      <c r="C55" s="16" t="s">
        <v>1</v>
      </c>
      <c r="E55" t="s">
        <v>37</v>
      </c>
    </row>
    <row r="56" spans="2:6" x14ac:dyDescent="0.3">
      <c r="B56" s="16" t="s">
        <v>14</v>
      </c>
      <c r="C56" s="16" t="s">
        <v>2</v>
      </c>
      <c r="F56" t="s">
        <v>37</v>
      </c>
    </row>
    <row r="57" spans="2:6" x14ac:dyDescent="0.3">
      <c r="B57" s="16" t="s">
        <v>15</v>
      </c>
      <c r="C57" s="16" t="s">
        <v>0</v>
      </c>
      <c r="D57" t="s">
        <v>37</v>
      </c>
    </row>
    <row r="58" spans="2:6" x14ac:dyDescent="0.3">
      <c r="B58" s="16" t="s">
        <v>15</v>
      </c>
      <c r="C58" s="16" t="s">
        <v>1</v>
      </c>
      <c r="E58" t="s">
        <v>37</v>
      </c>
    </row>
    <row r="59" spans="2:6" x14ac:dyDescent="0.3">
      <c r="B59" s="16" t="s">
        <v>15</v>
      </c>
      <c r="C59" s="16" t="s">
        <v>2</v>
      </c>
      <c r="F59" t="s">
        <v>37</v>
      </c>
    </row>
    <row r="60" spans="2:6" x14ac:dyDescent="0.3">
      <c r="B60" s="16" t="s">
        <v>16</v>
      </c>
      <c r="C60" s="16" t="s">
        <v>0</v>
      </c>
      <c r="D60" t="s">
        <v>37</v>
      </c>
    </row>
    <row r="61" spans="2:6" x14ac:dyDescent="0.3">
      <c r="B61" s="16" t="s">
        <v>16</v>
      </c>
      <c r="C61" s="16" t="s">
        <v>1</v>
      </c>
      <c r="E61" t="s">
        <v>37</v>
      </c>
    </row>
    <row r="62" spans="2:6" x14ac:dyDescent="0.3">
      <c r="B62" s="16" t="s">
        <v>16</v>
      </c>
      <c r="C62" s="16" t="s">
        <v>2</v>
      </c>
      <c r="F62" t="s">
        <v>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435F-E468-423E-B9AB-BE5B908F2544}">
  <sheetPr>
    <tabColor theme="9"/>
  </sheetPr>
  <dimension ref="A2:T74"/>
  <sheetViews>
    <sheetView tabSelected="1" zoomScale="108" workbookViewId="0">
      <selection activeCell="D17" sqref="D17"/>
    </sheetView>
  </sheetViews>
  <sheetFormatPr defaultRowHeight="14.4" x14ac:dyDescent="0.3"/>
  <cols>
    <col min="1" max="1" width="11.44140625" style="17" bestFit="1" customWidth="1"/>
    <col min="2" max="2" width="9" style="17" bestFit="1" customWidth="1"/>
    <col min="3" max="5" width="12.21875" style="17" bestFit="1" customWidth="1"/>
    <col min="6" max="6" width="6.5546875" style="17" bestFit="1" customWidth="1"/>
    <col min="7" max="7" width="12.44140625" style="17" bestFit="1" customWidth="1"/>
    <col min="8" max="8" width="7.6640625" style="17" bestFit="1" customWidth="1"/>
    <col min="9" max="9" width="12.21875" style="17" bestFit="1" customWidth="1"/>
    <col min="10" max="10" width="8.88671875" style="17" customWidth="1"/>
    <col min="11" max="11" width="8.33203125" style="17" customWidth="1"/>
    <col min="12" max="12" width="9.109375" style="17" customWidth="1"/>
    <col min="13" max="13" width="9.33203125" style="17" bestFit="1" customWidth="1"/>
    <col min="14" max="14" width="8.77734375" style="17" bestFit="1" customWidth="1"/>
    <col min="15" max="15" width="5.6640625" style="17" bestFit="1" customWidth="1"/>
    <col min="16" max="16" width="12.21875" style="17" bestFit="1" customWidth="1"/>
    <col min="17" max="17" width="13.88671875" style="17" bestFit="1" customWidth="1"/>
    <col min="18" max="18" width="9.77734375" style="17" bestFit="1" customWidth="1"/>
    <col min="19" max="19" width="12.21875" style="17" bestFit="1" customWidth="1"/>
    <col min="20" max="16384" width="8.88671875" style="17"/>
  </cols>
  <sheetData>
    <row r="2" spans="1:20" ht="15" thickBot="1" x14ac:dyDescent="0.35">
      <c r="B2" s="20" t="s">
        <v>6</v>
      </c>
      <c r="C2" s="20" t="str">
        <f>Results!C2</f>
        <v>Unskilled</v>
      </c>
      <c r="D2" s="20" t="str">
        <f>Results!D2</f>
        <v>Semi-skilled</v>
      </c>
      <c r="E2" s="20" t="str">
        <f>Results!E2</f>
        <v>Skilled</v>
      </c>
      <c r="G2" s="21" t="s">
        <v>0</v>
      </c>
    </row>
    <row r="3" spans="1:20" ht="15" thickBot="1" x14ac:dyDescent="0.35">
      <c r="A3" s="18" t="s">
        <v>17</v>
      </c>
      <c r="B3" s="19">
        <f>_xlfn.NUMBERVALUE(Results!B3)</f>
        <v>0</v>
      </c>
      <c r="C3" s="17">
        <f>IF(Results!C3= "Eps", 0, Results!C3)</f>
        <v>2000</v>
      </c>
      <c r="D3" s="17">
        <f>IF(Results!D3= "Eps", 0, Results!D3)</f>
        <v>1500</v>
      </c>
      <c r="E3" s="17">
        <f>IF(Results!E3= "Eps", 0, Results!E3)</f>
        <v>1000</v>
      </c>
      <c r="G3" s="22" t="s">
        <v>27</v>
      </c>
      <c r="H3" s="22" t="s">
        <v>17</v>
      </c>
      <c r="I3" s="22" t="s">
        <v>18</v>
      </c>
      <c r="J3" s="22" t="s">
        <v>19</v>
      </c>
      <c r="K3" s="22" t="s">
        <v>20</v>
      </c>
      <c r="L3" s="22" t="s">
        <v>21</v>
      </c>
      <c r="M3" s="22" t="s">
        <v>34</v>
      </c>
      <c r="N3" s="22" t="s">
        <v>31</v>
      </c>
      <c r="O3" s="22" t="s">
        <v>33</v>
      </c>
      <c r="P3" s="22" t="s">
        <v>28</v>
      </c>
      <c r="Q3" s="22" t="s">
        <v>29</v>
      </c>
      <c r="R3" s="22" t="s">
        <v>30</v>
      </c>
      <c r="S3" s="22" t="s">
        <v>36</v>
      </c>
    </row>
    <row r="4" spans="1:20" x14ac:dyDescent="0.3">
      <c r="A4" s="18"/>
      <c r="B4" s="19">
        <f>_xlfn.NUMBERVALUE(Results!B4)</f>
        <v>1</v>
      </c>
      <c r="C4" s="17">
        <f>IF(Results!C4= "Eps", 0, Results!C4)</f>
        <v>1695</v>
      </c>
      <c r="D4" s="17">
        <f>IF(Results!D4= "Eps", 0, Results!D4)</f>
        <v>1400</v>
      </c>
      <c r="E4" s="17">
        <f>IF(Results!E4= "Eps", 0, Results!E4)</f>
        <v>1000</v>
      </c>
      <c r="G4" s="19">
        <v>0</v>
      </c>
      <c r="H4" s="23">
        <f>VLOOKUP($G4,$B$3:$E$6,2,FALSE)</f>
        <v>2000</v>
      </c>
      <c r="I4" s="17">
        <f>VLOOKUP($G4,$B$9:$E$12,2,FALSE)</f>
        <v>0</v>
      </c>
      <c r="J4" s="17">
        <f>VLOOKUP($G4,$B$15:$E$18,2,FALSE)</f>
        <v>0</v>
      </c>
      <c r="K4" s="17">
        <f>VLOOKUP($G4,$B$21:$E$24,2,FALSE)</f>
        <v>0</v>
      </c>
      <c r="L4" s="23">
        <f>VLOOKUP($G4,$B$27:$E$30,2,FALSE)</f>
        <v>4</v>
      </c>
      <c r="M4" s="17">
        <f>E33</f>
        <v>200</v>
      </c>
      <c r="N4" s="17">
        <f>D49</f>
        <v>0</v>
      </c>
      <c r="O4" s="17">
        <f>D48</f>
        <v>184</v>
      </c>
      <c r="P4" s="23">
        <v>0</v>
      </c>
      <c r="Q4" s="23">
        <v>0</v>
      </c>
      <c r="R4" s="23">
        <f>H4</f>
        <v>2000</v>
      </c>
      <c r="S4" s="17">
        <f>B71</f>
        <v>2000</v>
      </c>
    </row>
    <row r="5" spans="1:20" x14ac:dyDescent="0.3">
      <c r="A5" s="18"/>
      <c r="B5" s="19">
        <f>_xlfn.NUMBERVALUE(Results!B5)</f>
        <v>2</v>
      </c>
      <c r="C5" s="17">
        <f>IF(Results!C5= "Eps", 0, Results!C5)</f>
        <v>1360</v>
      </c>
      <c r="D5" s="17">
        <f>IF(Results!D5= "Eps", 0, Results!D5)</f>
        <v>2000</v>
      </c>
      <c r="E5" s="17">
        <f>IF(Results!E5= "Eps", 0, Results!E5)</f>
        <v>1500</v>
      </c>
      <c r="G5" s="19">
        <v>1</v>
      </c>
      <c r="H5" s="23">
        <f>VLOOKUP($G5,$B$3:$E$6,2,FALSE)</f>
        <v>1695</v>
      </c>
      <c r="I5" s="17">
        <f>VLOOKUP($G5,$B$9:$E$12,2,FALSE)</f>
        <v>46</v>
      </c>
      <c r="J5" s="17">
        <f>VLOOKUP($G5,$B$15:$E$18,2,FALSE)</f>
        <v>0</v>
      </c>
      <c r="K5" s="17">
        <f>VLOOKUP($G5,$B$21:$E$24,2,FALSE)</f>
        <v>0</v>
      </c>
      <c r="L5" s="23">
        <f>VLOOKUP($G5,$B$27:$E$30,2,FALSE)</f>
        <v>0</v>
      </c>
      <c r="M5" s="17">
        <f>E36</f>
        <v>200</v>
      </c>
      <c r="N5" s="17">
        <f>D52</f>
        <v>0</v>
      </c>
      <c r="O5" s="17">
        <f>D51</f>
        <v>0</v>
      </c>
      <c r="P5" s="23">
        <f>$B$67/100* (I4+ L4)</f>
        <v>1</v>
      </c>
      <c r="Q5" s="23">
        <f>0.01* $B$68* (H4)</f>
        <v>200</v>
      </c>
      <c r="R5" s="23">
        <f>R4+I4+L4-K4-M4+0.5* N4+0.5* O4-P5-Q5</f>
        <v>1695</v>
      </c>
      <c r="S5" s="17">
        <f>B72</f>
        <v>1000</v>
      </c>
    </row>
    <row r="6" spans="1:20" x14ac:dyDescent="0.3">
      <c r="A6" s="18"/>
      <c r="B6" s="19">
        <f>_xlfn.NUMBERVALUE(Results!B6)</f>
        <v>3</v>
      </c>
      <c r="C6" s="17">
        <f>IF(Results!C6= "Eps", 0, Results!C6)</f>
        <v>1230</v>
      </c>
      <c r="D6" s="17">
        <f>IF(Results!D6= "Eps", 0, Results!D6)</f>
        <v>2540</v>
      </c>
      <c r="E6" s="17">
        <f>IF(Results!E6= "Eps", 0, Results!E6)</f>
        <v>2001</v>
      </c>
      <c r="G6" s="19">
        <v>2</v>
      </c>
      <c r="H6" s="23">
        <f>VLOOKUP($G6,$B$3:$E$6,2,FALSE)</f>
        <v>1360</v>
      </c>
      <c r="I6" s="17">
        <f>VLOOKUP($G6,$B$9:$E$12,2,FALSE)</f>
        <v>0</v>
      </c>
      <c r="J6" s="17">
        <f>VLOOKUP($G6,$B$15:$E$18,2,FALSE)</f>
        <v>0</v>
      </c>
      <c r="K6" s="17">
        <f>VLOOKUP($G6,$B$21:$E$24,2,FALSE)</f>
        <v>0</v>
      </c>
      <c r="L6" s="23">
        <f>VLOOKUP($G6,$B$27:$E$30,2,FALSE)</f>
        <v>8</v>
      </c>
      <c r="M6" s="17">
        <f>E39</f>
        <v>0</v>
      </c>
      <c r="N6" s="17">
        <f>D55</f>
        <v>0</v>
      </c>
      <c r="O6" s="17">
        <f>D54</f>
        <v>0</v>
      </c>
      <c r="P6" s="23">
        <f>$B$67/100* (I5+ L5)</f>
        <v>11.5</v>
      </c>
      <c r="Q6" s="23">
        <f>0.01* $B$68* (H5)</f>
        <v>169.5</v>
      </c>
      <c r="R6" s="23">
        <f t="shared" ref="R6:R7" si="0">R5+I5+L5-K5-M5+0.5* N5+0.5* O5-P6-Q6</f>
        <v>1360</v>
      </c>
      <c r="S6" s="17">
        <f>B73</f>
        <v>500</v>
      </c>
    </row>
    <row r="7" spans="1:20" x14ac:dyDescent="0.3">
      <c r="G7" s="19">
        <v>3</v>
      </c>
      <c r="H7" s="23">
        <f>VLOOKUP($G7,$B$3:$E$6,2,FALSE)</f>
        <v>1230</v>
      </c>
      <c r="I7" s="17">
        <f>VLOOKUP($G7,$B$9:$E$12,2,FALSE)</f>
        <v>0</v>
      </c>
      <c r="J7" s="17">
        <f>VLOOKUP($G7,$B$15:$E$18,2,FALSE)</f>
        <v>0</v>
      </c>
      <c r="K7" s="17">
        <f>VLOOKUP($G7,$B$21:$E$24,2,FALSE)</f>
        <v>0</v>
      </c>
      <c r="L7" s="23">
        <f>VLOOKUP($G7,$B$27:$E$30,2,FALSE)</f>
        <v>0</v>
      </c>
      <c r="M7" s="17">
        <f>E42</f>
        <v>0</v>
      </c>
      <c r="N7" s="17">
        <f>D58</f>
        <v>0</v>
      </c>
      <c r="O7" s="17">
        <f>D57</f>
        <v>0</v>
      </c>
      <c r="P7" s="23">
        <f t="shared" ref="P7" si="1">$B$67/100* (I6+ L6)</f>
        <v>2</v>
      </c>
      <c r="Q7" s="23">
        <f>0.01* $B$68* (H6)</f>
        <v>136</v>
      </c>
      <c r="R7" s="23">
        <f t="shared" si="0"/>
        <v>1230</v>
      </c>
      <c r="S7" s="17">
        <f>B74</f>
        <v>0</v>
      </c>
    </row>
    <row r="8" spans="1:20" ht="15" thickBot="1" x14ac:dyDescent="0.35">
      <c r="B8" s="20" t="s">
        <v>6</v>
      </c>
      <c r="C8" s="20" t="str">
        <f>IF(Results!C8= "Eps", 0, Results!C8)</f>
        <v>Unskilled</v>
      </c>
      <c r="D8" s="20" t="str">
        <f>IF(Results!D8= "Eps", 0, Results!D8)</f>
        <v>Semi-skilled</v>
      </c>
      <c r="E8" s="20" t="str">
        <f>IF(Results!E8= "Eps", 0, Results!E8)</f>
        <v>Skilled</v>
      </c>
    </row>
    <row r="9" spans="1:20" x14ac:dyDescent="0.3">
      <c r="A9" s="18" t="s">
        <v>18</v>
      </c>
      <c r="B9" s="19">
        <f>_xlfn.NUMBERVALUE(Results!B9)</f>
        <v>0</v>
      </c>
      <c r="C9" s="17">
        <f>IF(Results!C9= "Eps", 0, Results!C9)</f>
        <v>0</v>
      </c>
      <c r="D9" s="17">
        <f>IF(Results!D9= "Eps", 0, Results!D9)</f>
        <v>0</v>
      </c>
      <c r="E9" s="17">
        <f>IF(Results!E9= "Eps", 0, Results!E9)</f>
        <v>10</v>
      </c>
      <c r="G9" s="21" t="s">
        <v>38</v>
      </c>
    </row>
    <row r="10" spans="1:20" ht="15" thickBot="1" x14ac:dyDescent="0.35">
      <c r="A10" s="18"/>
      <c r="B10" s="19">
        <f>_xlfn.NUMBERVALUE(Results!B10)</f>
        <v>1</v>
      </c>
      <c r="C10" s="17">
        <f>IF(Results!C10= "Eps", 0, Results!C10)</f>
        <v>46</v>
      </c>
      <c r="D10" s="17">
        <f>IF(Results!D10= "Eps", 0, Results!D10)</f>
        <v>600.00000000000011</v>
      </c>
      <c r="E10" s="17">
        <f>IF(Results!E10= "Eps", 0, Results!E10)</f>
        <v>500</v>
      </c>
      <c r="G10" s="22" t="s">
        <v>27</v>
      </c>
      <c r="H10" s="22" t="s">
        <v>17</v>
      </c>
      <c r="I10" s="22" t="s">
        <v>18</v>
      </c>
      <c r="J10" s="22" t="s">
        <v>19</v>
      </c>
      <c r="K10" s="22" t="s">
        <v>20</v>
      </c>
      <c r="L10" s="22" t="s">
        <v>21</v>
      </c>
      <c r="M10" s="22" t="s">
        <v>35</v>
      </c>
      <c r="N10" s="22" t="s">
        <v>34</v>
      </c>
      <c r="O10" s="22" t="s">
        <v>33</v>
      </c>
      <c r="P10" s="22" t="s">
        <v>32</v>
      </c>
      <c r="Q10" s="22" t="s">
        <v>28</v>
      </c>
      <c r="R10" s="22" t="s">
        <v>29</v>
      </c>
      <c r="S10" s="22" t="s">
        <v>30</v>
      </c>
      <c r="T10" s="22" t="s">
        <v>36</v>
      </c>
    </row>
    <row r="11" spans="1:20" x14ac:dyDescent="0.3">
      <c r="A11" s="18"/>
      <c r="B11" s="19">
        <f>_xlfn.NUMBERVALUE(Results!B11)</f>
        <v>2</v>
      </c>
      <c r="C11" s="17">
        <f>IF(Results!C11= "Eps", 0, Results!C11)</f>
        <v>0</v>
      </c>
      <c r="D11" s="17">
        <f>IF(Results!D11= "Eps", 0, Results!D11)</f>
        <v>800</v>
      </c>
      <c r="E11" s="17">
        <f>IF(Results!E11= "Eps", 0, Results!E11)</f>
        <v>500.0000000000004</v>
      </c>
      <c r="G11" s="19">
        <v>0</v>
      </c>
      <c r="H11" s="17">
        <f>VLOOKUP($G11,$B$3:$E$6,3,FALSE)</f>
        <v>1500</v>
      </c>
      <c r="I11" s="17">
        <f>VLOOKUP($G11,$B$9:$E$12,3,FALSE)</f>
        <v>0</v>
      </c>
      <c r="J11" s="17">
        <f>VLOOKUP($G11,$B$15:$E$18,3,FALSE)</f>
        <v>0</v>
      </c>
      <c r="K11" s="17">
        <f>VLOOKUP($G11,$B$21:$E$24,3,FALSE)</f>
        <v>0</v>
      </c>
      <c r="L11" s="23">
        <f>VLOOKUP($G11,$B$27:$E$30,3,FALSE)</f>
        <v>0</v>
      </c>
      <c r="M11" s="17">
        <f>F34</f>
        <v>41</v>
      </c>
      <c r="N11" s="17">
        <f>M4</f>
        <v>200</v>
      </c>
      <c r="O11" s="17">
        <f>D48</f>
        <v>184</v>
      </c>
      <c r="P11" s="17">
        <f>E49</f>
        <v>0</v>
      </c>
      <c r="Q11" s="23">
        <v>0</v>
      </c>
      <c r="R11" s="23">
        <v>0</v>
      </c>
      <c r="S11" s="17">
        <f>H11</f>
        <v>1500</v>
      </c>
      <c r="T11" s="17">
        <f>C71</f>
        <v>1500</v>
      </c>
    </row>
    <row r="12" spans="1:20" x14ac:dyDescent="0.3">
      <c r="A12" s="18"/>
      <c r="B12" s="19">
        <f>_xlfn.NUMBERVALUE(Results!B12)</f>
        <v>3</v>
      </c>
      <c r="C12" s="17">
        <f>IF(Results!C12= "Eps", 0, Results!C12)</f>
        <v>0</v>
      </c>
      <c r="D12" s="17">
        <f>IF(Results!D12= "Eps", 0, Results!D12)</f>
        <v>0</v>
      </c>
      <c r="E12" s="17">
        <f>IF(Results!E12= "Eps", 0, Results!E12)</f>
        <v>0</v>
      </c>
      <c r="G12" s="19">
        <v>1</v>
      </c>
      <c r="H12" s="17">
        <f>VLOOKUP($G12,$B$3:$E$6,3,FALSE)</f>
        <v>1400</v>
      </c>
      <c r="I12" s="17">
        <f>VLOOKUP($G12,$B$9:$E$12,3,FALSE)</f>
        <v>600.00000000000011</v>
      </c>
      <c r="J12" s="17">
        <f>VLOOKUP($G12,$B$15:$E$18,3,FALSE)</f>
        <v>0</v>
      </c>
      <c r="K12" s="17">
        <f>VLOOKUP($G12,$B$21:$E$24,3,FALSE)</f>
        <v>0</v>
      </c>
      <c r="L12" s="23">
        <f>VLOOKUP($G12,$B$27:$E$30,3,FALSE)</f>
        <v>0</v>
      </c>
      <c r="M12" s="17">
        <f>F37</f>
        <v>10</v>
      </c>
      <c r="N12" s="17">
        <f t="shared" ref="N12:N14" si="2">M5</f>
        <v>200</v>
      </c>
      <c r="O12" s="17">
        <f>D51</f>
        <v>0</v>
      </c>
      <c r="P12" s="17">
        <f>E52</f>
        <v>0</v>
      </c>
      <c r="Q12" s="23">
        <f>$C$67/100* (I11+ L11)</f>
        <v>0</v>
      </c>
      <c r="R12" s="23">
        <f>0.01* $C$68* (H11)</f>
        <v>75</v>
      </c>
      <c r="S12" s="17">
        <f>S11+I11+L11-K11+N11-O11+0.5* P11-M11-Q12-R12</f>
        <v>1400</v>
      </c>
      <c r="T12" s="17">
        <f>C72</f>
        <v>1400</v>
      </c>
    </row>
    <row r="13" spans="1:20" x14ac:dyDescent="0.3">
      <c r="G13" s="19">
        <v>2</v>
      </c>
      <c r="H13" s="17">
        <f>VLOOKUP($G13,$B$3:$E$6,3,FALSE)</f>
        <v>2000</v>
      </c>
      <c r="I13" s="17">
        <f>VLOOKUP($G13,$B$9:$E$12,3,FALSE)</f>
        <v>800</v>
      </c>
      <c r="J13" s="17">
        <f>VLOOKUP($G13,$B$15:$E$18,3,FALSE)</f>
        <v>0</v>
      </c>
      <c r="K13" s="17">
        <f>VLOOKUP($G13,$B$21:$E$24,3,FALSE)</f>
        <v>0</v>
      </c>
      <c r="L13" s="23">
        <f>VLOOKUP($G13,$B$27:$E$30,3,FALSE)</f>
        <v>0</v>
      </c>
      <c r="M13" s="17">
        <f>F40</f>
        <v>0</v>
      </c>
      <c r="N13" s="17">
        <f t="shared" si="2"/>
        <v>0</v>
      </c>
      <c r="O13" s="17">
        <f>D54</f>
        <v>0</v>
      </c>
      <c r="P13" s="17">
        <f>E55</f>
        <v>0</v>
      </c>
      <c r="Q13" s="23">
        <f t="shared" ref="Q13:Q14" si="3">$C$67/100* (I12+ L12)</f>
        <v>120.00000000000003</v>
      </c>
      <c r="R13" s="23">
        <f t="shared" ref="R13:R14" si="4">0.01* $C$68* (H12)</f>
        <v>70</v>
      </c>
      <c r="S13" s="17">
        <f t="shared" ref="S13:S14" si="5">S12+I12+L12-K12+N12-O12+0.5* P12-M12-Q13-R13</f>
        <v>2000</v>
      </c>
      <c r="T13" s="17">
        <f>C73</f>
        <v>2000</v>
      </c>
    </row>
    <row r="14" spans="1:20" ht="15" thickBot="1" x14ac:dyDescent="0.35">
      <c r="B14" s="20" t="s">
        <v>6</v>
      </c>
      <c r="C14" s="20" t="str">
        <f>IF(Results!C14= "Eps", 0, Results!C14)</f>
        <v>Unskilled</v>
      </c>
      <c r="D14" s="20" t="str">
        <f>IF(Results!D14= "Eps", 0, Results!D14)</f>
        <v>Semi-skilled</v>
      </c>
      <c r="E14" s="20" t="str">
        <f>IF(Results!E14= "Eps", 0, Results!E14)</f>
        <v>Skilled</v>
      </c>
      <c r="G14" s="19">
        <v>3</v>
      </c>
      <c r="H14" s="17">
        <f>VLOOKUP($G14,$B$3:$E$6,3,FALSE)</f>
        <v>2540</v>
      </c>
      <c r="I14" s="17">
        <f>VLOOKUP($G14,$B$9:$E$12,3,FALSE)</f>
        <v>0</v>
      </c>
      <c r="J14" s="17">
        <f>VLOOKUP($G14,$B$15:$E$18,3,FALSE)</f>
        <v>0</v>
      </c>
      <c r="K14" s="17">
        <f>VLOOKUP($G14,$B$21:$E$24,3,FALSE)</f>
        <v>0</v>
      </c>
      <c r="L14" s="23">
        <f>VLOOKUP($G14,$B$27:$E$30,3,FALSE)</f>
        <v>0</v>
      </c>
      <c r="M14" s="17">
        <f>F43</f>
        <v>0</v>
      </c>
      <c r="N14" s="17">
        <f t="shared" si="2"/>
        <v>0</v>
      </c>
      <c r="O14" s="17">
        <f>D57</f>
        <v>0</v>
      </c>
      <c r="P14" s="17">
        <f>E58</f>
        <v>0</v>
      </c>
      <c r="Q14" s="23">
        <f t="shared" si="3"/>
        <v>160</v>
      </c>
      <c r="R14" s="23">
        <f t="shared" si="4"/>
        <v>100</v>
      </c>
      <c r="S14" s="17">
        <f t="shared" si="5"/>
        <v>2540</v>
      </c>
      <c r="T14" s="17">
        <f>C74</f>
        <v>2500</v>
      </c>
    </row>
    <row r="15" spans="1:20" x14ac:dyDescent="0.3">
      <c r="A15" s="18" t="s">
        <v>19</v>
      </c>
      <c r="B15" s="19">
        <f>_xlfn.NUMBERVALUE(Results!B15)</f>
        <v>0</v>
      </c>
      <c r="C15" s="17">
        <f>IF(Results!C15= "Eps", 0, Results!C15)</f>
        <v>0</v>
      </c>
      <c r="D15" s="17">
        <f>IF(Results!D15= "Eps", 0, Results!D15)</f>
        <v>0</v>
      </c>
      <c r="E15" s="17">
        <f>IF(Results!E15= "Eps", 0, Results!E15)</f>
        <v>0</v>
      </c>
    </row>
    <row r="16" spans="1:20" x14ac:dyDescent="0.3">
      <c r="A16" s="18"/>
      <c r="B16" s="19">
        <f>_xlfn.NUMBERVALUE(Results!B16)</f>
        <v>1</v>
      </c>
      <c r="C16" s="17">
        <f>IF(Results!C16= "Eps", 0, Results!C16)</f>
        <v>0</v>
      </c>
      <c r="D16" s="17">
        <f>IF(Results!D16= "Eps", 0, Results!D16)</f>
        <v>0</v>
      </c>
      <c r="E16" s="17">
        <f>IF(Results!E16= "Eps", 0, Results!E16)</f>
        <v>0</v>
      </c>
      <c r="G16" s="21" t="s">
        <v>2</v>
      </c>
    </row>
    <row r="17" spans="1:19" ht="15" thickBot="1" x14ac:dyDescent="0.35">
      <c r="A17" s="18"/>
      <c r="B17" s="19">
        <f>_xlfn.NUMBERVALUE(Results!B17)</f>
        <v>2</v>
      </c>
      <c r="C17" s="17">
        <f>IF(Results!C17= "Eps", 0, Results!C17)</f>
        <v>0</v>
      </c>
      <c r="D17" s="17">
        <f>IF(Results!D17= "Eps", 0, Results!D17)</f>
        <v>0</v>
      </c>
      <c r="E17" s="17">
        <f>IF(Results!E17= "Eps", 0, Results!E17)</f>
        <v>0</v>
      </c>
      <c r="G17" s="22" t="s">
        <v>27</v>
      </c>
      <c r="H17" s="22" t="s">
        <v>17</v>
      </c>
      <c r="I17" s="22" t="s">
        <v>18</v>
      </c>
      <c r="J17" s="22" t="s">
        <v>19</v>
      </c>
      <c r="K17" s="22" t="s">
        <v>20</v>
      </c>
      <c r="L17" s="22" t="s">
        <v>21</v>
      </c>
      <c r="M17" s="22" t="s">
        <v>35</v>
      </c>
      <c r="N17" s="22" t="s">
        <v>32</v>
      </c>
      <c r="O17" s="22" t="s">
        <v>31</v>
      </c>
      <c r="P17" s="22" t="s">
        <v>28</v>
      </c>
      <c r="Q17" s="22" t="s">
        <v>29</v>
      </c>
      <c r="R17" s="22" t="s">
        <v>30</v>
      </c>
      <c r="S17" s="22" t="s">
        <v>36</v>
      </c>
    </row>
    <row r="18" spans="1:19" x14ac:dyDescent="0.3">
      <c r="A18" s="18"/>
      <c r="B18" s="19">
        <f>_xlfn.NUMBERVALUE(Results!B18)</f>
        <v>3</v>
      </c>
      <c r="C18" s="17">
        <f>IF(Results!C18= "Eps", 0, Results!C18)</f>
        <v>0</v>
      </c>
      <c r="D18" s="17">
        <f>IF(Results!D18= "Eps", 0, Results!D18)</f>
        <v>0</v>
      </c>
      <c r="E18" s="17">
        <f>IF(Results!E18= "Eps", 0, Results!E18)</f>
        <v>0</v>
      </c>
      <c r="G18" s="19">
        <v>0</v>
      </c>
      <c r="H18" s="17">
        <f>VLOOKUP($G18,$B$3:$E$6,4,FALSE)</f>
        <v>1000</v>
      </c>
      <c r="I18" s="23">
        <f>VLOOKUP($G18,$B$9:$E$12,4,FALSE)</f>
        <v>10</v>
      </c>
      <c r="J18" s="17">
        <f>VLOOKUP($G18,$B$15:$E$18,4,FALSE)</f>
        <v>0</v>
      </c>
      <c r="K18" s="17">
        <f>VLOOKUP($G18,$B$21:$E$24,4,FALSE)</f>
        <v>0</v>
      </c>
      <c r="L18" s="23">
        <f>VLOOKUP($G18,$B$27:$E$30,4,FALSE)</f>
        <v>0</v>
      </c>
      <c r="M18" s="17">
        <f>M11</f>
        <v>41</v>
      </c>
      <c r="N18" s="17">
        <f>P11</f>
        <v>0</v>
      </c>
      <c r="O18" s="17">
        <f>N4</f>
        <v>0</v>
      </c>
      <c r="P18" s="23">
        <v>0</v>
      </c>
      <c r="Q18" s="23">
        <v>0</v>
      </c>
      <c r="R18" s="23">
        <f>H18</f>
        <v>1000</v>
      </c>
      <c r="S18" s="17">
        <f>D71</f>
        <v>1000</v>
      </c>
    </row>
    <row r="19" spans="1:19" x14ac:dyDescent="0.3">
      <c r="G19" s="19">
        <v>1</v>
      </c>
      <c r="H19" s="17">
        <f>VLOOKUP($G19,$B$3:$E$6,4,FALSE)</f>
        <v>1000</v>
      </c>
      <c r="I19" s="23">
        <f>VLOOKUP($G19,$B$9:$E$12,4,FALSE)</f>
        <v>500</v>
      </c>
      <c r="J19" s="17">
        <f>VLOOKUP($G19,$B$15:$E$18,4,FALSE)</f>
        <v>0</v>
      </c>
      <c r="K19" s="17">
        <f>VLOOKUP($G19,$B$21:$E$24,4,FALSE)</f>
        <v>0</v>
      </c>
      <c r="L19" s="23">
        <f>VLOOKUP($G19,$B$27:$E$30,4,FALSE)</f>
        <v>100</v>
      </c>
      <c r="M19" s="17">
        <f t="shared" ref="M19:M21" si="6">M12</f>
        <v>10</v>
      </c>
      <c r="N19" s="17">
        <f t="shared" ref="N19:N21" si="7">P12</f>
        <v>0</v>
      </c>
      <c r="O19" s="17">
        <f t="shared" ref="O19:O21" si="8">N5</f>
        <v>0</v>
      </c>
      <c r="P19" s="23">
        <f>$D$67/100* (I18+ L18)</f>
        <v>1</v>
      </c>
      <c r="Q19" s="23">
        <f>0.01* $D$68* (H18)</f>
        <v>50</v>
      </c>
      <c r="R19" s="23">
        <f>R18+I18+L18-K18+M18-N18-O18-P19-Q19</f>
        <v>1000</v>
      </c>
      <c r="S19" s="17">
        <f>D72</f>
        <v>1000</v>
      </c>
    </row>
    <row r="20" spans="1:19" ht="15" thickBot="1" x14ac:dyDescent="0.35">
      <c r="B20" s="20" t="s">
        <v>6</v>
      </c>
      <c r="C20" s="20" t="str">
        <f>IF(Results!C20= "Eps", 0, Results!C20)</f>
        <v>Unskilled</v>
      </c>
      <c r="D20" s="20" t="str">
        <f>IF(Results!D20= "Eps", 0, Results!D20)</f>
        <v>Semi-skilled</v>
      </c>
      <c r="E20" s="20" t="str">
        <f>IF(Results!E20= "Eps", 0, Results!E20)</f>
        <v>Skilled</v>
      </c>
      <c r="G20" s="19">
        <v>2</v>
      </c>
      <c r="H20" s="17">
        <f>VLOOKUP($G20,$B$3:$E$6,4,FALSE)</f>
        <v>1500</v>
      </c>
      <c r="I20" s="23">
        <f>VLOOKUP($G20,$B$9:$E$12,4,FALSE)</f>
        <v>500.0000000000004</v>
      </c>
      <c r="J20" s="17">
        <f>VLOOKUP($G20,$B$15:$E$18,4,FALSE)</f>
        <v>0</v>
      </c>
      <c r="K20" s="17">
        <f>VLOOKUP($G20,$B$21:$E$24,4,FALSE)</f>
        <v>0</v>
      </c>
      <c r="L20" s="23">
        <f>VLOOKUP($G20,$B$27:$E$30,4,FALSE)</f>
        <v>140</v>
      </c>
      <c r="M20" s="17">
        <f t="shared" si="6"/>
        <v>0</v>
      </c>
      <c r="N20" s="17">
        <f t="shared" si="7"/>
        <v>0</v>
      </c>
      <c r="O20" s="17">
        <f t="shared" si="8"/>
        <v>0</v>
      </c>
      <c r="P20" s="23">
        <f t="shared" ref="P20:P21" si="9">$D$67/100* (I19+ L19)</f>
        <v>60</v>
      </c>
      <c r="Q20" s="23">
        <f t="shared" ref="Q20:Q21" si="10">0.01* $D$68* (H19)</f>
        <v>50</v>
      </c>
      <c r="R20" s="23">
        <f t="shared" ref="R20:R21" si="11">R19+I19+L19-K19+M19-N19-O19-P20-Q20</f>
        <v>1500</v>
      </c>
      <c r="S20" s="17">
        <f>D73</f>
        <v>1500</v>
      </c>
    </row>
    <row r="21" spans="1:19" x14ac:dyDescent="0.3">
      <c r="A21" s="18" t="s">
        <v>20</v>
      </c>
      <c r="B21" s="19">
        <f>_xlfn.NUMBERVALUE(Results!B21)</f>
        <v>0</v>
      </c>
      <c r="C21" s="17">
        <f>IF(Results!C21= "Eps", 0, Results!C21)</f>
        <v>0</v>
      </c>
      <c r="D21" s="17">
        <f>IF(Results!D21= "Eps", 0, Results!D21)</f>
        <v>0</v>
      </c>
      <c r="E21" s="17">
        <f>IF(Results!E21= "Eps", 0, Results!E21)</f>
        <v>0</v>
      </c>
      <c r="G21" s="19">
        <v>3</v>
      </c>
      <c r="H21" s="17">
        <f>VLOOKUP($G21,$B$3:$E$6,4,FALSE)</f>
        <v>2001</v>
      </c>
      <c r="I21" s="23">
        <f>VLOOKUP($G21,$B$9:$E$12,4,FALSE)</f>
        <v>0</v>
      </c>
      <c r="J21" s="17">
        <f>VLOOKUP($G21,$B$15:$E$18,4,FALSE)</f>
        <v>0</v>
      </c>
      <c r="K21" s="17">
        <f>VLOOKUP($G21,$B$21:$E$24,4,FALSE)</f>
        <v>0</v>
      </c>
      <c r="L21" s="23">
        <f>VLOOKUP($G21,$B$27:$E$30,4,FALSE)</f>
        <v>0</v>
      </c>
      <c r="M21" s="17">
        <f t="shared" si="6"/>
        <v>0</v>
      </c>
      <c r="N21" s="17">
        <f t="shared" si="7"/>
        <v>0</v>
      </c>
      <c r="O21" s="17">
        <f t="shared" si="8"/>
        <v>0</v>
      </c>
      <c r="P21" s="23">
        <f t="shared" si="9"/>
        <v>64.000000000000043</v>
      </c>
      <c r="Q21" s="23">
        <f t="shared" si="10"/>
        <v>75</v>
      </c>
      <c r="R21" s="23">
        <f t="shared" si="11"/>
        <v>2001.0000000000005</v>
      </c>
      <c r="S21" s="17">
        <f>D74</f>
        <v>2000</v>
      </c>
    </row>
    <row r="22" spans="1:19" x14ac:dyDescent="0.3">
      <c r="A22" s="18"/>
      <c r="B22" s="19">
        <f>_xlfn.NUMBERVALUE(Results!B22)</f>
        <v>1</v>
      </c>
      <c r="C22" s="17">
        <f>IF(Results!C22= "Eps", 0, Results!C22)</f>
        <v>0</v>
      </c>
      <c r="D22" s="17">
        <f>IF(Results!D22= "Eps", 0, Results!D22)</f>
        <v>0</v>
      </c>
      <c r="E22" s="17">
        <f>IF(Results!E22= "Eps", 0, Results!E22)</f>
        <v>0</v>
      </c>
    </row>
    <row r="23" spans="1:19" x14ac:dyDescent="0.3">
      <c r="A23" s="18"/>
      <c r="B23" s="19">
        <f>_xlfn.NUMBERVALUE(Results!B23)</f>
        <v>2</v>
      </c>
      <c r="C23" s="17">
        <f>IF(Results!C23= "Eps", 0, Results!C23)</f>
        <v>0</v>
      </c>
      <c r="D23" s="17">
        <f>IF(Results!D23= "Eps", 0, Results!D23)</f>
        <v>0</v>
      </c>
      <c r="E23" s="17">
        <f>IF(Results!E23= "Eps", 0, Results!E23)</f>
        <v>0</v>
      </c>
    </row>
    <row r="24" spans="1:19" x14ac:dyDescent="0.3">
      <c r="A24" s="18"/>
      <c r="B24" s="19">
        <f>_xlfn.NUMBERVALUE(Results!B24)</f>
        <v>3</v>
      </c>
      <c r="C24" s="17">
        <f>IF(Results!C24= "Eps", 0, Results!C24)</f>
        <v>0</v>
      </c>
      <c r="D24" s="17">
        <f>IF(Results!D24= "Eps", 0, Results!D24)</f>
        <v>0</v>
      </c>
      <c r="E24" s="17">
        <f>IF(Results!E24= "Eps", 0, Results!E24)</f>
        <v>0</v>
      </c>
    </row>
    <row r="26" spans="1:19" x14ac:dyDescent="0.3">
      <c r="B26" s="19" t="s">
        <v>6</v>
      </c>
      <c r="C26" s="19" t="str">
        <f>IF(Results!C26= "Eps", 0, Results!C26)</f>
        <v>Unskilled</v>
      </c>
      <c r="D26" s="19" t="str">
        <f>IF(Results!D26= "Eps", 0, Results!D26)</f>
        <v>Semi-skilled</v>
      </c>
      <c r="E26" s="19" t="str">
        <f>IF(Results!E26= "Eps", 0, Results!E26)</f>
        <v>Skilled</v>
      </c>
    </row>
    <row r="27" spans="1:19" x14ac:dyDescent="0.3">
      <c r="A27" s="18" t="s">
        <v>21</v>
      </c>
      <c r="B27" s="19">
        <f>_xlfn.NUMBERVALUE(Results!B27)</f>
        <v>0</v>
      </c>
      <c r="C27" s="17">
        <f>IF(Results!C27= "Eps", 0, Results!C27)</f>
        <v>4</v>
      </c>
      <c r="D27" s="17">
        <f>IF(Results!D27= "Eps", 0, Results!D27)</f>
        <v>0</v>
      </c>
      <c r="E27" s="17">
        <f>IF(Results!E27= "Eps", 0, Results!E27)</f>
        <v>0</v>
      </c>
    </row>
    <row r="28" spans="1:19" x14ac:dyDescent="0.3">
      <c r="A28" s="18"/>
      <c r="B28" s="19">
        <f>_xlfn.NUMBERVALUE(Results!B28)</f>
        <v>1</v>
      </c>
      <c r="C28" s="17">
        <f>IF(Results!C28= "Eps", 0, Results!C28)</f>
        <v>0</v>
      </c>
      <c r="D28" s="17">
        <f>IF(Results!D28= "Eps", 0, Results!D28)</f>
        <v>0</v>
      </c>
      <c r="E28" s="17">
        <f>IF(Results!E28= "Eps", 0, Results!E28)</f>
        <v>100</v>
      </c>
    </row>
    <row r="29" spans="1:19" x14ac:dyDescent="0.3">
      <c r="A29" s="18"/>
      <c r="B29" s="19">
        <f>_xlfn.NUMBERVALUE(Results!B29)</f>
        <v>2</v>
      </c>
      <c r="C29" s="17">
        <f>IF(Results!C29= "Eps", 0, Results!C29)</f>
        <v>8</v>
      </c>
      <c r="D29" s="17">
        <f>IF(Results!D29= "Eps", 0, Results!D29)</f>
        <v>0</v>
      </c>
      <c r="E29" s="17">
        <f>IF(Results!E29= "Eps", 0, Results!E29)</f>
        <v>140</v>
      </c>
    </row>
    <row r="30" spans="1:19" x14ac:dyDescent="0.3">
      <c r="A30" s="18"/>
      <c r="B30" s="19">
        <f>_xlfn.NUMBERVALUE(Results!B30)</f>
        <v>3</v>
      </c>
      <c r="C30" s="17">
        <f>IF(Results!C30= "Eps", 0, Results!C30)</f>
        <v>0</v>
      </c>
      <c r="D30" s="17">
        <f>IF(Results!D30= "Eps", 0, Results!D30)</f>
        <v>0</v>
      </c>
      <c r="E30" s="17">
        <f>IF(Results!E30= "Eps", 0, Results!E30)</f>
        <v>0</v>
      </c>
    </row>
    <row r="32" spans="1:19" ht="15" thickBot="1" x14ac:dyDescent="0.35">
      <c r="B32" s="19" t="s">
        <v>23</v>
      </c>
      <c r="C32" s="20" t="s">
        <v>24</v>
      </c>
      <c r="D32" s="20" t="str">
        <f>IF(Results!D32= "Eps", 0, Results!D32)</f>
        <v>Unskilled</v>
      </c>
      <c r="E32" s="20" t="str">
        <f>IF(Results!E32= "Eps", 0, Results!E32)</f>
        <v>Semi-skilled</v>
      </c>
      <c r="F32" s="20" t="str">
        <f>IF(Results!F32= "Eps", 0, Results!F32)</f>
        <v>Skilled</v>
      </c>
    </row>
    <row r="33" spans="1:6" x14ac:dyDescent="0.3">
      <c r="A33" s="18" t="s">
        <v>25</v>
      </c>
      <c r="B33" s="19">
        <f>_xlfn.NUMBERVALUE(Results!B33)</f>
        <v>0</v>
      </c>
      <c r="C33" s="19" t="str">
        <f>IF(Results!C33= "Eps", 0, Results!C33)</f>
        <v>Unskilled</v>
      </c>
      <c r="E33" s="17">
        <f>IF(Results!E33= "Eps", 0, Results!E33)</f>
        <v>200</v>
      </c>
    </row>
    <row r="34" spans="1:6" x14ac:dyDescent="0.3">
      <c r="A34" s="18"/>
      <c r="B34" s="19">
        <f>_xlfn.NUMBERVALUE(Results!B34)</f>
        <v>0</v>
      </c>
      <c r="C34" s="19" t="str">
        <f>IF(Results!C34= "Eps", 0, Results!C34)</f>
        <v>Semi-skilled</v>
      </c>
      <c r="F34" s="17">
        <f>IF(Results!F34= "Eps", 0, Results!F34)</f>
        <v>41</v>
      </c>
    </row>
    <row r="35" spans="1:6" x14ac:dyDescent="0.3">
      <c r="A35" s="18"/>
      <c r="B35" s="19">
        <f>_xlfn.NUMBERVALUE(Results!B35)</f>
        <v>0</v>
      </c>
      <c r="C35" s="19" t="str">
        <f>IF(Results!C35= "Eps", 0, Results!C35)</f>
        <v>Skilled</v>
      </c>
    </row>
    <row r="36" spans="1:6" x14ac:dyDescent="0.3">
      <c r="A36" s="18"/>
      <c r="B36" s="19">
        <f>_xlfn.NUMBERVALUE(Results!B36)</f>
        <v>1</v>
      </c>
      <c r="C36" s="19" t="str">
        <f>IF(Results!C36= "Eps", 0, Results!C36)</f>
        <v>Unskilled</v>
      </c>
      <c r="E36" s="17">
        <f>IF(Results!E36= "Eps", 0, Results!E36)</f>
        <v>200</v>
      </c>
    </row>
    <row r="37" spans="1:6" x14ac:dyDescent="0.3">
      <c r="A37" s="18"/>
      <c r="B37" s="19">
        <f>_xlfn.NUMBERVALUE(Results!B37)</f>
        <v>1</v>
      </c>
      <c r="C37" s="19" t="str">
        <f>IF(Results!C37= "Eps", 0, Results!C37)</f>
        <v>Semi-skilled</v>
      </c>
      <c r="F37" s="17">
        <f>IF(Results!F37= "Eps", 0, Results!F37)</f>
        <v>10</v>
      </c>
    </row>
    <row r="38" spans="1:6" x14ac:dyDescent="0.3">
      <c r="A38" s="18"/>
      <c r="B38" s="19">
        <f>_xlfn.NUMBERVALUE(Results!B38)</f>
        <v>1</v>
      </c>
      <c r="C38" s="19" t="str">
        <f>IF(Results!C38= "Eps", 0, Results!C38)</f>
        <v>Skilled</v>
      </c>
    </row>
    <row r="39" spans="1:6" x14ac:dyDescent="0.3">
      <c r="A39" s="18"/>
      <c r="B39" s="19">
        <f>_xlfn.NUMBERVALUE(Results!B39)</f>
        <v>2</v>
      </c>
      <c r="C39" s="19" t="str">
        <f>IF(Results!C39= "Eps", 0, Results!C39)</f>
        <v>Unskilled</v>
      </c>
      <c r="E39" s="17">
        <f>IF(Results!E39= "Eps", 0, Results!E39)</f>
        <v>0</v>
      </c>
    </row>
    <row r="40" spans="1:6" x14ac:dyDescent="0.3">
      <c r="A40" s="18"/>
      <c r="B40" s="19">
        <f>_xlfn.NUMBERVALUE(Results!B40)</f>
        <v>2</v>
      </c>
      <c r="C40" s="19" t="str">
        <f>IF(Results!C40= "Eps", 0, Results!C40)</f>
        <v>Semi-skilled</v>
      </c>
      <c r="F40" s="17">
        <f>IF(Results!F40= "Eps", 0, Results!F40)</f>
        <v>0</v>
      </c>
    </row>
    <row r="41" spans="1:6" x14ac:dyDescent="0.3">
      <c r="A41" s="18"/>
      <c r="B41" s="19">
        <f>_xlfn.NUMBERVALUE(Results!B41)</f>
        <v>2</v>
      </c>
      <c r="C41" s="19" t="str">
        <f>IF(Results!C41= "Eps", 0, Results!C41)</f>
        <v>Skilled</v>
      </c>
    </row>
    <row r="42" spans="1:6" x14ac:dyDescent="0.3">
      <c r="A42" s="18"/>
      <c r="B42" s="19">
        <f>_xlfn.NUMBERVALUE(Results!B42)</f>
        <v>3</v>
      </c>
      <c r="C42" s="19" t="str">
        <f>IF(Results!C42= "Eps", 0, Results!C42)</f>
        <v>Unskilled</v>
      </c>
      <c r="E42" s="17">
        <f>IF(Results!E42= "Eps", 0, Results!E42)</f>
        <v>0</v>
      </c>
    </row>
    <row r="43" spans="1:6" x14ac:dyDescent="0.3">
      <c r="A43" s="18"/>
      <c r="B43" s="19">
        <f>_xlfn.NUMBERVALUE(Results!B43)</f>
        <v>3</v>
      </c>
      <c r="C43" s="19" t="str">
        <f>IF(Results!C43= "Eps", 0, Results!C43)</f>
        <v>Semi-skilled</v>
      </c>
      <c r="F43" s="17">
        <f>IF(Results!F43= "Eps", 0, Results!F43)</f>
        <v>0</v>
      </c>
    </row>
    <row r="44" spans="1:6" x14ac:dyDescent="0.3">
      <c r="A44" s="18"/>
      <c r="B44" s="19">
        <f>_xlfn.NUMBERVALUE(Results!B44)</f>
        <v>3</v>
      </c>
      <c r="C44" s="19" t="str">
        <f>IF(Results!C44= "Eps", 0, Results!C44)</f>
        <v>Skilled</v>
      </c>
    </row>
    <row r="46" spans="1:6" ht="15" thickBot="1" x14ac:dyDescent="0.35">
      <c r="C46" s="20" t="s">
        <v>24</v>
      </c>
      <c r="D46" s="20" t="str">
        <f>IF(Results!D50= "Eps", 0, Results!D50)</f>
        <v>Unskilled</v>
      </c>
      <c r="E46" s="20" t="str">
        <f>IF(Results!E50= "Eps", 0, Results!E50)</f>
        <v>Semi-skilled</v>
      </c>
      <c r="F46" s="20" t="str">
        <f>IF(Results!F50= "Eps", 0, Results!F50)</f>
        <v>Skilled</v>
      </c>
    </row>
    <row r="47" spans="1:6" x14ac:dyDescent="0.3">
      <c r="A47" s="18" t="s">
        <v>26</v>
      </c>
      <c r="B47" s="19">
        <f>_xlfn.NUMBERVALUE(Results!B51)</f>
        <v>0</v>
      </c>
      <c r="C47" s="19" t="str">
        <f>IF(Results!C51= "Eps", 0, Results!C51)</f>
        <v>Unskilled</v>
      </c>
    </row>
    <row r="48" spans="1:6" x14ac:dyDescent="0.3">
      <c r="A48" s="18"/>
      <c r="B48" s="19">
        <f>_xlfn.NUMBERVALUE(Results!B52)</f>
        <v>0</v>
      </c>
      <c r="C48" s="19" t="str">
        <f>IF(Results!C52= "Eps", 0, Results!C52)</f>
        <v>Semi-skilled</v>
      </c>
      <c r="D48" s="17">
        <f>IF(Results!D52= "Eps", 0, Results!D52)</f>
        <v>184</v>
      </c>
    </row>
    <row r="49" spans="1:5" x14ac:dyDescent="0.3">
      <c r="A49" s="18"/>
      <c r="B49" s="19">
        <f>_xlfn.NUMBERVALUE(Results!B53)</f>
        <v>0</v>
      </c>
      <c r="C49" s="19" t="str">
        <f>IF(Results!C53= "Eps", 0, Results!C53)</f>
        <v>Skilled</v>
      </c>
      <c r="D49" s="17">
        <f>IF(Results!D53= "Eps", 0, Results!D53)</f>
        <v>0</v>
      </c>
      <c r="E49" s="17">
        <f>IF(Results!E53= "Eps", 0, Results!E53)</f>
        <v>0</v>
      </c>
    </row>
    <row r="50" spans="1:5" x14ac:dyDescent="0.3">
      <c r="A50" s="18"/>
      <c r="B50" s="19">
        <f>_xlfn.NUMBERVALUE(Results!B54)</f>
        <v>1</v>
      </c>
      <c r="C50" s="19" t="str">
        <f>IF(Results!C54= "Eps", 0, Results!C54)</f>
        <v>Unskilled</v>
      </c>
    </row>
    <row r="51" spans="1:5" x14ac:dyDescent="0.3">
      <c r="A51" s="18"/>
      <c r="B51" s="19">
        <f>_xlfn.NUMBERVALUE(Results!B55)</f>
        <v>1</v>
      </c>
      <c r="C51" s="19" t="str">
        <f>IF(Results!C55= "Eps", 0, Results!C55)</f>
        <v>Semi-skilled</v>
      </c>
      <c r="D51" s="17">
        <f>IF(Results!D55= "Eps", 0, Results!D55)</f>
        <v>0</v>
      </c>
    </row>
    <row r="52" spans="1:5" x14ac:dyDescent="0.3">
      <c r="A52" s="18"/>
      <c r="B52" s="19">
        <f>_xlfn.NUMBERVALUE(Results!B56)</f>
        <v>1</v>
      </c>
      <c r="C52" s="19" t="str">
        <f>IF(Results!C56= "Eps", 0, Results!C56)</f>
        <v>Skilled</v>
      </c>
      <c r="D52" s="17">
        <f>IF(Results!D56= "Eps", 0, Results!D56)</f>
        <v>0</v>
      </c>
      <c r="E52" s="17">
        <f>IF(Results!E56= "Eps", 0, Results!E56)</f>
        <v>0</v>
      </c>
    </row>
    <row r="53" spans="1:5" x14ac:dyDescent="0.3">
      <c r="A53" s="18"/>
      <c r="B53" s="19">
        <f>_xlfn.NUMBERVALUE(Results!B57)</f>
        <v>2</v>
      </c>
      <c r="C53" s="19" t="str">
        <f>IF(Results!C57= "Eps", 0, Results!C57)</f>
        <v>Unskilled</v>
      </c>
    </row>
    <row r="54" spans="1:5" x14ac:dyDescent="0.3">
      <c r="A54" s="18"/>
      <c r="B54" s="19">
        <f>_xlfn.NUMBERVALUE(Results!B58)</f>
        <v>2</v>
      </c>
      <c r="C54" s="19" t="str">
        <f>IF(Results!C58= "Eps", 0, Results!C58)</f>
        <v>Semi-skilled</v>
      </c>
      <c r="D54" s="17">
        <f>IF(Results!D58= "Eps", 0, Results!D58)</f>
        <v>0</v>
      </c>
    </row>
    <row r="55" spans="1:5" x14ac:dyDescent="0.3">
      <c r="A55" s="18"/>
      <c r="B55" s="19">
        <f>_xlfn.NUMBERVALUE(Results!B59)</f>
        <v>2</v>
      </c>
      <c r="C55" s="19" t="str">
        <f>IF(Results!C59= "Eps", 0, Results!C59)</f>
        <v>Skilled</v>
      </c>
      <c r="D55" s="17">
        <f>IF(Results!D59= "Eps", 0, Results!D59)</f>
        <v>0</v>
      </c>
      <c r="E55" s="17">
        <f>IF(Results!E59= "Eps", 0, Results!E59)</f>
        <v>0</v>
      </c>
    </row>
    <row r="56" spans="1:5" x14ac:dyDescent="0.3">
      <c r="A56" s="18"/>
      <c r="B56" s="19">
        <f>_xlfn.NUMBERVALUE(Results!B60)</f>
        <v>3</v>
      </c>
      <c r="C56" s="19" t="str">
        <f>IF(Results!C60= "Eps", 0, Results!C60)</f>
        <v>Unskilled</v>
      </c>
    </row>
    <row r="57" spans="1:5" x14ac:dyDescent="0.3">
      <c r="A57" s="18"/>
      <c r="B57" s="19">
        <f>_xlfn.NUMBERVALUE(Results!B61)</f>
        <v>3</v>
      </c>
      <c r="C57" s="19" t="str">
        <f>IF(Results!C61= "Eps", 0, Results!C61)</f>
        <v>Semi-skilled</v>
      </c>
      <c r="D57" s="17">
        <f>IF(Results!D61= "Eps", 0, Results!D61)</f>
        <v>0</v>
      </c>
    </row>
    <row r="58" spans="1:5" x14ac:dyDescent="0.3">
      <c r="A58" s="18"/>
      <c r="B58" s="19">
        <f>_xlfn.NUMBERVALUE(Results!B62)</f>
        <v>3</v>
      </c>
      <c r="C58" s="19" t="str">
        <f>IF(Results!C62= "Eps", 0, Results!C62)</f>
        <v>Skilled</v>
      </c>
      <c r="D58" s="17">
        <f>IF(Results!D62= "Eps", 0, Results!D62)</f>
        <v>0</v>
      </c>
      <c r="E58" s="17">
        <f>IF(Results!E62= "Eps", 0, Results!E62)</f>
        <v>0</v>
      </c>
    </row>
    <row r="66" spans="1:4" x14ac:dyDescent="0.3">
      <c r="A66" s="4"/>
      <c r="B66" s="5" t="s">
        <v>0</v>
      </c>
      <c r="C66" s="5" t="s">
        <v>1</v>
      </c>
      <c r="D66" s="5" t="s">
        <v>2</v>
      </c>
    </row>
    <row r="67" spans="1:4" x14ac:dyDescent="0.3">
      <c r="A67" s="5" t="s">
        <v>11</v>
      </c>
      <c r="B67" s="6">
        <v>25</v>
      </c>
      <c r="C67" s="6">
        <v>20</v>
      </c>
      <c r="D67" s="6">
        <v>10</v>
      </c>
    </row>
    <row r="68" spans="1:4" x14ac:dyDescent="0.3">
      <c r="A68" s="5" t="s">
        <v>12</v>
      </c>
      <c r="B68" s="6">
        <v>10</v>
      </c>
      <c r="C68" s="6">
        <v>5</v>
      </c>
      <c r="D68" s="6">
        <v>5</v>
      </c>
    </row>
    <row r="70" spans="1:4" x14ac:dyDescent="0.3">
      <c r="A70" s="13" t="s">
        <v>6</v>
      </c>
      <c r="B70" s="2" t="s">
        <v>0</v>
      </c>
      <c r="C70" s="2" t="s">
        <v>1</v>
      </c>
      <c r="D70" s="2" t="s">
        <v>2</v>
      </c>
    </row>
    <row r="71" spans="1:4" x14ac:dyDescent="0.3">
      <c r="A71" s="2">
        <v>0</v>
      </c>
      <c r="B71" s="3">
        <v>2000</v>
      </c>
      <c r="C71" s="3">
        <v>1500</v>
      </c>
      <c r="D71" s="3">
        <v>1000</v>
      </c>
    </row>
    <row r="72" spans="1:4" x14ac:dyDescent="0.3">
      <c r="A72" s="2">
        <v>1</v>
      </c>
      <c r="B72" s="3">
        <v>1000</v>
      </c>
      <c r="C72" s="3">
        <v>1400</v>
      </c>
      <c r="D72" s="3">
        <v>1000</v>
      </c>
    </row>
    <row r="73" spans="1:4" x14ac:dyDescent="0.3">
      <c r="A73" s="2">
        <v>2</v>
      </c>
      <c r="B73" s="3">
        <v>500</v>
      </c>
      <c r="C73" s="3">
        <v>2000</v>
      </c>
      <c r="D73" s="3">
        <v>1500</v>
      </c>
    </row>
    <row r="74" spans="1:4" x14ac:dyDescent="0.3">
      <c r="A74" s="2">
        <v>3</v>
      </c>
      <c r="B74" s="3">
        <v>0</v>
      </c>
      <c r="C74" s="3">
        <v>2500</v>
      </c>
      <c r="D74" s="3">
        <v>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</vt:lpstr>
      <vt:lpstr>W</vt:lpstr>
      <vt:lpstr>R</vt:lpstr>
      <vt:lpstr>T</vt:lpstr>
      <vt:lpstr>O</vt:lpstr>
      <vt:lpstr>S</vt:lpstr>
      <vt:lpstr>Results</vt:lpstr>
      <vt:lpstr>Analytic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Sadra</dc:creator>
  <cp:lastModifiedBy>LENOVO</cp:lastModifiedBy>
  <dcterms:created xsi:type="dcterms:W3CDTF">2022-12-30T13:33:19Z</dcterms:created>
  <dcterms:modified xsi:type="dcterms:W3CDTF">2023-02-04T18:55:49Z</dcterms:modified>
</cp:coreProperties>
</file>