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eyra\Desktop\UNI\UNI-Alicante\3er Año\Tecnicas Experimentales II\Optica\P6\"/>
    </mc:Choice>
  </mc:AlternateContent>
  <xr:revisionPtr revIDLastSave="0" documentId="13_ncr:1_{F4188374-3F1E-4D8F-9D5E-8E2B7D4BB04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E28" i="1" l="1"/>
  <c r="E6" i="1"/>
  <c r="E7" i="1"/>
  <c r="E8" i="1"/>
  <c r="E9" i="1"/>
  <c r="E10" i="1"/>
  <c r="E26" i="1"/>
  <c r="E11" i="1" s="1"/>
  <c r="B3" i="1"/>
  <c r="C3" i="1" s="1"/>
  <c r="D21" i="1"/>
  <c r="E21" i="1" s="1"/>
  <c r="D20" i="1"/>
  <c r="E20" i="1" s="1"/>
  <c r="D19" i="1"/>
  <c r="E19" i="1" s="1"/>
  <c r="D5" i="1"/>
  <c r="E5" i="1" s="1"/>
  <c r="D4" i="1"/>
  <c r="E4" i="1" s="1"/>
  <c r="D3" i="1"/>
  <c r="E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21" i="1" s="1"/>
  <c r="C21" i="1" s="1"/>
  <c r="E18" i="1" l="1"/>
  <c r="E17" i="1"/>
  <c r="E16" i="1"/>
  <c r="E15" i="1"/>
  <c r="E14" i="1"/>
  <c r="E13" i="1"/>
  <c r="E12" i="1"/>
  <c r="B6" i="1"/>
  <c r="C6" i="1" s="1"/>
  <c r="B4" i="1"/>
  <c r="C4" i="1" s="1"/>
  <c r="B5" i="1"/>
  <c r="C5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</calcChain>
</file>

<file path=xl/sharedStrings.xml><?xml version="1.0" encoding="utf-8"?>
<sst xmlns="http://schemas.openxmlformats.org/spreadsheetml/2006/main" count="25" uniqueCount="24">
  <si>
    <t>alfa</t>
  </si>
  <si>
    <t>sen^2</t>
  </si>
  <si>
    <t>Iexp</t>
  </si>
  <si>
    <t>Inorm</t>
  </si>
  <si>
    <t>3 grados nuestro cero</t>
  </si>
  <si>
    <t>Coeficientes</t>
  </si>
  <si>
    <t>P1</t>
  </si>
  <si>
    <t>Lamin</t>
  </si>
  <si>
    <t>P2</t>
  </si>
  <si>
    <t>Transmitancia+</t>
  </si>
  <si>
    <t>It</t>
  </si>
  <si>
    <t>Ii</t>
  </si>
  <si>
    <t>It2</t>
  </si>
  <si>
    <t>Ii90</t>
  </si>
  <si>
    <t>mW</t>
  </si>
  <si>
    <t>T11</t>
  </si>
  <si>
    <t>T2</t>
  </si>
  <si>
    <t>m = sin^2 (2 sigma)</t>
  </si>
  <si>
    <t xml:space="preserve">Para 2 </t>
  </si>
  <si>
    <t>error Alfa</t>
  </si>
  <si>
    <t>err 2rad</t>
  </si>
  <si>
    <t>error Iexp</t>
  </si>
  <si>
    <t>ER</t>
  </si>
  <si>
    <t>alfa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</si>
</sst>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9.7638888888888886E-2"/>
          <c:w val="0.8808425196850393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61417322834643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Sheet1!$C$3:$C$21</c:f>
              <c:numCache>
                <c:formatCode>General</c:formatCode>
                <c:ptCount val="19"/>
                <c:pt idx="0">
                  <c:v>0</c:v>
                </c:pt>
                <c:pt idx="1">
                  <c:v>3.0153689607045803E-2</c:v>
                </c:pt>
                <c:pt idx="2">
                  <c:v>0.11697777844051097</c:v>
                </c:pt>
                <c:pt idx="3">
                  <c:v>0.24999999999999994</c:v>
                </c:pt>
                <c:pt idx="4">
                  <c:v>0.41317591116653474</c:v>
                </c:pt>
                <c:pt idx="5">
                  <c:v>0.58682408883346515</c:v>
                </c:pt>
                <c:pt idx="6">
                  <c:v>0.74999999999999989</c:v>
                </c:pt>
                <c:pt idx="7">
                  <c:v>0.88302222155948884</c:v>
                </c:pt>
                <c:pt idx="8">
                  <c:v>0.9698463103929541</c:v>
                </c:pt>
                <c:pt idx="9">
                  <c:v>1</c:v>
                </c:pt>
                <c:pt idx="10">
                  <c:v>0.9698463103929541</c:v>
                </c:pt>
                <c:pt idx="11">
                  <c:v>0.88302222155948906</c:v>
                </c:pt>
                <c:pt idx="12">
                  <c:v>0.75000000000000011</c:v>
                </c:pt>
                <c:pt idx="13">
                  <c:v>0.58682408883346515</c:v>
                </c:pt>
                <c:pt idx="14">
                  <c:v>0.41317591116653501</c:v>
                </c:pt>
                <c:pt idx="15">
                  <c:v>0.24999999999999994</c:v>
                </c:pt>
                <c:pt idx="16">
                  <c:v>0.11697777844051108</c:v>
                </c:pt>
                <c:pt idx="17">
                  <c:v>3.0153689607045783E-2</c:v>
                </c:pt>
                <c:pt idx="18">
                  <c:v>1.5009887365649789E-32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4.9243530192435319E-4</c:v>
                </c:pt>
                <c:pt idx="1">
                  <c:v>1.8046892280468924E-2</c:v>
                </c:pt>
                <c:pt idx="2">
                  <c:v>6.4841849148418507E-2</c:v>
                </c:pt>
                <c:pt idx="3">
                  <c:v>0.13829904888299049</c:v>
                </c:pt>
                <c:pt idx="4">
                  <c:v>0.22581287325812877</c:v>
                </c:pt>
                <c:pt idx="5">
                  <c:v>0.31831453218314532</c:v>
                </c:pt>
                <c:pt idx="6">
                  <c:v>0.40401459854014604</c:v>
                </c:pt>
                <c:pt idx="7">
                  <c:v>0.47475116124751165</c:v>
                </c:pt>
                <c:pt idx="8">
                  <c:v>0.52372262773722633</c:v>
                </c:pt>
                <c:pt idx="9">
                  <c:v>0.53143109931431098</c:v>
                </c:pt>
                <c:pt idx="10">
                  <c:v>0.52190886971908879</c:v>
                </c:pt>
                <c:pt idx="11">
                  <c:v>0.47021676620216768</c:v>
                </c:pt>
                <c:pt idx="12">
                  <c:v>0.40356115903561163</c:v>
                </c:pt>
                <c:pt idx="13">
                  <c:v>0.31423357664233575</c:v>
                </c:pt>
                <c:pt idx="14">
                  <c:v>0.2217319177173192</c:v>
                </c:pt>
                <c:pt idx="15">
                  <c:v>0.12968369829683699</c:v>
                </c:pt>
                <c:pt idx="16">
                  <c:v>6.0760893607608946E-2</c:v>
                </c:pt>
                <c:pt idx="17">
                  <c:v>1.496350364963504E-2</c:v>
                </c:pt>
                <c:pt idx="18">
                  <c:v>8.1619110816191125E-4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6-432B-8A64-A7132550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5120"/>
        <c:axId val="128895376"/>
      </c:scatterChart>
      <c:valAx>
        <c:axId val="1264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95376"/>
        <c:crosses val="autoZero"/>
        <c:crossBetween val="midCat"/>
      </c:valAx>
      <c:valAx>
        <c:axId val="1288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15240</xdr:rowOff>
    </xdr:from>
    <xdr:to>
      <xdr:col>17</xdr:col>
      <xdr:colOff>342900</xdr:colOff>
      <xdr:row>18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B9C8E5-9F3C-4454-9757-2A584D0CE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Q22" sqref="Q22"/>
    </sheetView>
  </sheetViews>
  <sheetFormatPr baseColWidth="10" defaultColWidth="8.88671875" defaultRowHeight="14.4" x14ac:dyDescent="0.3"/>
  <cols>
    <col min="1" max="1" width="11.33203125" bestFit="1" customWidth="1"/>
    <col min="3" max="3" width="11.33203125" bestFit="1" customWidth="1"/>
  </cols>
  <sheetData>
    <row r="1" spans="1:10" x14ac:dyDescent="0.3">
      <c r="A1" t="s">
        <v>4</v>
      </c>
    </row>
    <row r="2" spans="1:10" x14ac:dyDescent="0.3">
      <c r="A2" t="s">
        <v>0</v>
      </c>
      <c r="B2" t="s">
        <v>23</v>
      </c>
      <c r="C2" t="s">
        <v>1</v>
      </c>
      <c r="D2" t="s">
        <v>2</v>
      </c>
      <c r="E2" t="s">
        <v>3</v>
      </c>
      <c r="G2" t="s">
        <v>19</v>
      </c>
      <c r="H2" t="s">
        <v>20</v>
      </c>
      <c r="I2" t="s">
        <v>21</v>
      </c>
      <c r="J2" t="s">
        <v>22</v>
      </c>
    </row>
    <row r="3" spans="1:10" x14ac:dyDescent="0.3">
      <c r="A3">
        <v>0</v>
      </c>
      <c r="B3">
        <f t="shared" ref="B3:B21" si="0">2*A3*PI()/180</f>
        <v>0</v>
      </c>
      <c r="C3">
        <f t="shared" ref="C3:C21" si="1">SIN(B3)^2</f>
        <v>0</v>
      </c>
      <c r="D3">
        <f>1.086*10^-3</f>
        <v>1.0860000000000002E-3</v>
      </c>
      <c r="E3">
        <f>D3/($B$26*$E$26*$E$28)</f>
        <v>4.9243530192435319E-4</v>
      </c>
      <c r="G3">
        <v>1</v>
      </c>
      <c r="H3">
        <f>2*PI()/180</f>
        <v>3.4906585039886591E-2</v>
      </c>
      <c r="I3">
        <f>10^-6</f>
        <v>9.9999999999999995E-7</v>
      </c>
    </row>
    <row r="4" spans="1:10" x14ac:dyDescent="0.3">
      <c r="A4">
        <f>A3+5</f>
        <v>5</v>
      </c>
      <c r="B4">
        <f t="shared" si="0"/>
        <v>0.17453292519943295</v>
      </c>
      <c r="C4">
        <f t="shared" si="1"/>
        <v>3.0153689607045803E-2</v>
      </c>
      <c r="D4">
        <f>39.8*10^-3</f>
        <v>3.9799999999999995E-2</v>
      </c>
      <c r="E4">
        <f t="shared" ref="E4:E21" si="2">D4/($B$26*$E$26*$E$28)</f>
        <v>1.8046892280468924E-2</v>
      </c>
      <c r="G4">
        <v>1</v>
      </c>
      <c r="H4">
        <f t="shared" ref="H4:H21" si="3">2*PI()/180</f>
        <v>3.4906585039886591E-2</v>
      </c>
      <c r="I4">
        <f>10^-6</f>
        <v>9.9999999999999995E-7</v>
      </c>
    </row>
    <row r="5" spans="1:10" x14ac:dyDescent="0.3">
      <c r="A5">
        <f t="shared" ref="A5:A21" si="4">A4+5</f>
        <v>10</v>
      </c>
      <c r="B5">
        <f t="shared" si="0"/>
        <v>0.3490658503988659</v>
      </c>
      <c r="C5">
        <f t="shared" si="1"/>
        <v>0.11697777844051097</v>
      </c>
      <c r="D5">
        <f>143*10^-3</f>
        <v>0.14300000000000002</v>
      </c>
      <c r="E5">
        <f t="shared" si="2"/>
        <v>6.4841849148418507E-2</v>
      </c>
      <c r="G5">
        <v>1</v>
      </c>
      <c r="H5">
        <f t="shared" si="3"/>
        <v>3.4906585039886591E-2</v>
      </c>
      <c r="I5">
        <v>1E-3</v>
      </c>
    </row>
    <row r="6" spans="1:10" x14ac:dyDescent="0.3">
      <c r="A6">
        <f t="shared" si="4"/>
        <v>15</v>
      </c>
      <c r="B6">
        <f t="shared" si="0"/>
        <v>0.52359877559829882</v>
      </c>
      <c r="C6">
        <f t="shared" si="1"/>
        <v>0.24999999999999994</v>
      </c>
      <c r="D6">
        <v>0.30499999999999999</v>
      </c>
      <c r="E6">
        <f t="shared" si="2"/>
        <v>0.13829904888299049</v>
      </c>
      <c r="G6">
        <v>1</v>
      </c>
      <c r="H6">
        <f t="shared" si="3"/>
        <v>3.4906585039886591E-2</v>
      </c>
      <c r="I6">
        <v>1E-3</v>
      </c>
    </row>
    <row r="7" spans="1:10" x14ac:dyDescent="0.3">
      <c r="A7">
        <f t="shared" si="4"/>
        <v>20</v>
      </c>
      <c r="B7">
        <f t="shared" si="0"/>
        <v>0.69813170079773179</v>
      </c>
      <c r="C7">
        <f t="shared" si="1"/>
        <v>0.41317591116653474</v>
      </c>
      <c r="D7">
        <v>0.498</v>
      </c>
      <c r="E7">
        <f t="shared" si="2"/>
        <v>0.22581287325812877</v>
      </c>
      <c r="G7">
        <v>1</v>
      </c>
      <c r="H7">
        <f t="shared" si="3"/>
        <v>3.4906585039886591E-2</v>
      </c>
      <c r="I7">
        <v>1E-3</v>
      </c>
    </row>
    <row r="8" spans="1:10" x14ac:dyDescent="0.3">
      <c r="A8">
        <f t="shared" si="4"/>
        <v>25</v>
      </c>
      <c r="B8">
        <f t="shared" si="0"/>
        <v>0.87266462599716477</v>
      </c>
      <c r="C8">
        <f t="shared" si="1"/>
        <v>0.58682408883346515</v>
      </c>
      <c r="D8">
        <v>0.70199999999999996</v>
      </c>
      <c r="E8">
        <f t="shared" si="2"/>
        <v>0.31831453218314532</v>
      </c>
      <c r="G8">
        <v>1</v>
      </c>
      <c r="H8">
        <f t="shared" si="3"/>
        <v>3.4906585039886591E-2</v>
      </c>
      <c r="I8">
        <v>1E-3</v>
      </c>
    </row>
    <row r="9" spans="1:10" x14ac:dyDescent="0.3">
      <c r="A9">
        <f t="shared" si="4"/>
        <v>30</v>
      </c>
      <c r="B9">
        <f t="shared" si="0"/>
        <v>1.0471975511965976</v>
      </c>
      <c r="C9">
        <f t="shared" si="1"/>
        <v>0.74999999999999989</v>
      </c>
      <c r="D9">
        <v>0.89100000000000001</v>
      </c>
      <c r="E9">
        <f t="shared" si="2"/>
        <v>0.40401459854014604</v>
      </c>
      <c r="G9">
        <v>1</v>
      </c>
      <c r="H9">
        <f t="shared" si="3"/>
        <v>3.4906585039886591E-2</v>
      </c>
      <c r="I9">
        <v>1E-3</v>
      </c>
    </row>
    <row r="10" spans="1:10" x14ac:dyDescent="0.3">
      <c r="A10">
        <f t="shared" si="4"/>
        <v>35</v>
      </c>
      <c r="B10">
        <f t="shared" si="0"/>
        <v>1.2217304763960306</v>
      </c>
      <c r="C10">
        <f t="shared" si="1"/>
        <v>0.88302222155948884</v>
      </c>
      <c r="D10" s="1">
        <v>1.0469999999999999</v>
      </c>
      <c r="E10">
        <f t="shared" si="2"/>
        <v>0.47475116124751165</v>
      </c>
      <c r="G10">
        <v>1</v>
      </c>
      <c r="H10">
        <f t="shared" si="3"/>
        <v>3.4906585039886591E-2</v>
      </c>
      <c r="I10">
        <v>1E-3</v>
      </c>
    </row>
    <row r="11" spans="1:10" x14ac:dyDescent="0.3">
      <c r="A11">
        <f t="shared" si="4"/>
        <v>40</v>
      </c>
      <c r="B11">
        <f t="shared" si="0"/>
        <v>1.3962634015954636</v>
      </c>
      <c r="C11">
        <f t="shared" si="1"/>
        <v>0.9698463103929541</v>
      </c>
      <c r="D11" s="1">
        <v>1.155</v>
      </c>
      <c r="E11">
        <f t="shared" si="2"/>
        <v>0.52372262773722633</v>
      </c>
      <c r="G11">
        <v>1</v>
      </c>
      <c r="H11">
        <f t="shared" si="3"/>
        <v>3.4906585039886591E-2</v>
      </c>
      <c r="I11">
        <v>1E-3</v>
      </c>
    </row>
    <row r="12" spans="1:10" x14ac:dyDescent="0.3">
      <c r="A12">
        <f t="shared" si="4"/>
        <v>45</v>
      </c>
      <c r="B12">
        <f t="shared" si="0"/>
        <v>1.5707963267948966</v>
      </c>
      <c r="C12">
        <f t="shared" si="1"/>
        <v>1</v>
      </c>
      <c r="D12" s="2">
        <v>1.1719999999999999</v>
      </c>
      <c r="E12">
        <f t="shared" si="2"/>
        <v>0.53143109931431098</v>
      </c>
      <c r="G12">
        <v>1</v>
      </c>
      <c r="H12">
        <f t="shared" si="3"/>
        <v>3.4906585039886591E-2</v>
      </c>
      <c r="I12">
        <v>1E-3</v>
      </c>
    </row>
    <row r="13" spans="1:10" x14ac:dyDescent="0.3">
      <c r="A13">
        <f t="shared" si="4"/>
        <v>50</v>
      </c>
      <c r="B13">
        <f t="shared" si="0"/>
        <v>1.7453292519943295</v>
      </c>
      <c r="C13">
        <f t="shared" si="1"/>
        <v>0.9698463103929541</v>
      </c>
      <c r="D13" s="2">
        <v>1.151</v>
      </c>
      <c r="E13">
        <f t="shared" si="2"/>
        <v>0.52190886971908879</v>
      </c>
      <c r="G13">
        <v>1</v>
      </c>
      <c r="H13">
        <f t="shared" si="3"/>
        <v>3.4906585039886591E-2</v>
      </c>
      <c r="I13">
        <v>1E-3</v>
      </c>
    </row>
    <row r="14" spans="1:10" x14ac:dyDescent="0.3">
      <c r="A14">
        <f t="shared" si="4"/>
        <v>55</v>
      </c>
      <c r="B14">
        <f t="shared" si="0"/>
        <v>1.9198621771937625</v>
      </c>
      <c r="C14">
        <f t="shared" si="1"/>
        <v>0.88302222155948906</v>
      </c>
      <c r="D14" s="2">
        <v>1.0369999999999999</v>
      </c>
      <c r="E14">
        <f t="shared" si="2"/>
        <v>0.47021676620216768</v>
      </c>
      <c r="G14">
        <v>1</v>
      </c>
      <c r="H14">
        <f t="shared" si="3"/>
        <v>3.4906585039886591E-2</v>
      </c>
      <c r="I14">
        <v>1E-3</v>
      </c>
    </row>
    <row r="15" spans="1:10" x14ac:dyDescent="0.3">
      <c r="A15">
        <f t="shared" si="4"/>
        <v>60</v>
      </c>
      <c r="B15">
        <f t="shared" si="0"/>
        <v>2.0943951023931953</v>
      </c>
      <c r="C15">
        <f t="shared" si="1"/>
        <v>0.75000000000000011</v>
      </c>
      <c r="D15" s="2">
        <v>0.89</v>
      </c>
      <c r="E15">
        <f t="shared" si="2"/>
        <v>0.40356115903561163</v>
      </c>
      <c r="G15">
        <v>1</v>
      </c>
      <c r="H15">
        <f t="shared" si="3"/>
        <v>3.4906585039886591E-2</v>
      </c>
      <c r="I15">
        <v>1E-3</v>
      </c>
    </row>
    <row r="16" spans="1:10" x14ac:dyDescent="0.3">
      <c r="A16">
        <f t="shared" si="4"/>
        <v>65</v>
      </c>
      <c r="B16">
        <f t="shared" si="0"/>
        <v>2.2689280275926285</v>
      </c>
      <c r="C16">
        <f t="shared" si="1"/>
        <v>0.58682408883346515</v>
      </c>
      <c r="D16" s="2">
        <v>0.69299999999999995</v>
      </c>
      <c r="E16">
        <f t="shared" si="2"/>
        <v>0.31423357664233575</v>
      </c>
      <c r="G16">
        <v>1</v>
      </c>
      <c r="H16">
        <f t="shared" si="3"/>
        <v>3.4906585039886591E-2</v>
      </c>
      <c r="I16">
        <v>1E-3</v>
      </c>
    </row>
    <row r="17" spans="1:9" x14ac:dyDescent="0.3">
      <c r="A17">
        <f t="shared" si="4"/>
        <v>70</v>
      </c>
      <c r="B17">
        <f t="shared" si="0"/>
        <v>2.4434609527920612</v>
      </c>
      <c r="C17">
        <f t="shared" si="1"/>
        <v>0.41317591116653501</v>
      </c>
      <c r="D17" s="2">
        <v>0.48899999999999999</v>
      </c>
      <c r="E17">
        <f t="shared" si="2"/>
        <v>0.2217319177173192</v>
      </c>
      <c r="G17">
        <v>1</v>
      </c>
      <c r="H17">
        <f t="shared" si="3"/>
        <v>3.4906585039886591E-2</v>
      </c>
      <c r="I17">
        <v>1E-3</v>
      </c>
    </row>
    <row r="18" spans="1:9" x14ac:dyDescent="0.3">
      <c r="A18">
        <f t="shared" si="4"/>
        <v>75</v>
      </c>
      <c r="B18">
        <f t="shared" si="0"/>
        <v>2.6179938779914944</v>
      </c>
      <c r="C18">
        <f t="shared" si="1"/>
        <v>0.24999999999999994</v>
      </c>
      <c r="D18" s="2">
        <v>0.28599999999999998</v>
      </c>
      <c r="E18">
        <f t="shared" si="2"/>
        <v>0.12968369829683699</v>
      </c>
      <c r="G18">
        <v>1</v>
      </c>
      <c r="H18">
        <f t="shared" si="3"/>
        <v>3.4906585039886591E-2</v>
      </c>
      <c r="I18">
        <v>1E-3</v>
      </c>
    </row>
    <row r="19" spans="1:9" x14ac:dyDescent="0.3">
      <c r="A19">
        <f t="shared" si="4"/>
        <v>80</v>
      </c>
      <c r="B19">
        <f t="shared" si="0"/>
        <v>2.7925268031909272</v>
      </c>
      <c r="C19">
        <f t="shared" si="1"/>
        <v>0.11697777844051108</v>
      </c>
      <c r="D19">
        <f>134*10^-3</f>
        <v>0.13400000000000001</v>
      </c>
      <c r="E19">
        <f t="shared" si="2"/>
        <v>6.0760893607608946E-2</v>
      </c>
      <c r="G19">
        <v>1</v>
      </c>
      <c r="H19">
        <f t="shared" si="3"/>
        <v>3.4906585039886591E-2</v>
      </c>
      <c r="I19">
        <v>1E-3</v>
      </c>
    </row>
    <row r="20" spans="1:9" x14ac:dyDescent="0.3">
      <c r="A20">
        <f t="shared" si="4"/>
        <v>85</v>
      </c>
      <c r="B20">
        <f t="shared" si="0"/>
        <v>2.9670597283903604</v>
      </c>
      <c r="C20">
        <f t="shared" si="1"/>
        <v>3.0153689607045783E-2</v>
      </c>
      <c r="D20">
        <f>33*10^-3</f>
        <v>3.3000000000000002E-2</v>
      </c>
      <c r="E20">
        <f t="shared" si="2"/>
        <v>1.496350364963504E-2</v>
      </c>
      <c r="G20">
        <v>1</v>
      </c>
      <c r="H20">
        <f t="shared" si="3"/>
        <v>3.4906585039886591E-2</v>
      </c>
      <c r="I20">
        <v>1E-3</v>
      </c>
    </row>
    <row r="21" spans="1:9" x14ac:dyDescent="0.3">
      <c r="A21">
        <f t="shared" si="4"/>
        <v>90</v>
      </c>
      <c r="B21">
        <f t="shared" si="0"/>
        <v>3.1415926535897931</v>
      </c>
      <c r="C21">
        <f t="shared" si="1"/>
        <v>1.5009887365649789E-32</v>
      </c>
      <c r="D21">
        <f>1.8*10^-3</f>
        <v>1.8000000000000002E-3</v>
      </c>
      <c r="E21">
        <f t="shared" si="2"/>
        <v>8.1619110816191125E-4</v>
      </c>
      <c r="G21">
        <v>1</v>
      </c>
      <c r="H21">
        <f t="shared" si="3"/>
        <v>3.4906585039886591E-2</v>
      </c>
      <c r="I21">
        <v>1E-3</v>
      </c>
    </row>
    <row r="23" spans="1:9" x14ac:dyDescent="0.3">
      <c r="A23" t="s">
        <v>5</v>
      </c>
    </row>
    <row r="25" spans="1:9" x14ac:dyDescent="0.3">
      <c r="B25" t="s">
        <v>6</v>
      </c>
      <c r="C25" t="s">
        <v>7</v>
      </c>
      <c r="D25" t="s">
        <v>8</v>
      </c>
      <c r="E25" t="s">
        <v>9</v>
      </c>
    </row>
    <row r="26" spans="1:9" x14ac:dyDescent="0.3">
      <c r="A26" t="s">
        <v>14</v>
      </c>
      <c r="B26">
        <v>4.24</v>
      </c>
      <c r="C26">
        <v>3.63</v>
      </c>
      <c r="D26">
        <v>0.27400000000000002</v>
      </c>
      <c r="E26">
        <f>C26/B26</f>
        <v>0.85613207547169801</v>
      </c>
      <c r="G26" t="s">
        <v>15</v>
      </c>
    </row>
    <row r="27" spans="1:9" x14ac:dyDescent="0.3">
      <c r="B27" t="s">
        <v>11</v>
      </c>
      <c r="C27" t="s">
        <v>10</v>
      </c>
      <c r="D27" t="s">
        <v>12</v>
      </c>
    </row>
    <row r="28" spans="1:9" x14ac:dyDescent="0.3">
      <c r="A28" t="s">
        <v>14</v>
      </c>
      <c r="B28">
        <v>0.45100000000000001</v>
      </c>
      <c r="E28">
        <f>D26/B28</f>
        <v>0.60753880266075388</v>
      </c>
      <c r="G28" t="s">
        <v>16</v>
      </c>
    </row>
    <row r="29" spans="1:9" x14ac:dyDescent="0.3">
      <c r="B29" t="s">
        <v>13</v>
      </c>
    </row>
    <row r="34" spans="1:14" x14ac:dyDescent="0.3">
      <c r="A34" t="s">
        <v>18</v>
      </c>
      <c r="N34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2024-11-18T09:55:19Z</dcterms:modified>
</cp:coreProperties>
</file>