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feyra\Desktop\UNI\T-cnicas-experimentales-II\Bloque Optica\P4\"/>
    </mc:Choice>
  </mc:AlternateContent>
  <xr:revisionPtr revIDLastSave="0" documentId="13_ncr:1_{C207DE47-BBE5-4984-AB5C-0765F61389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3" i="1"/>
  <c r="L13" i="1"/>
  <c r="X9" i="1"/>
  <c r="R8" i="1"/>
  <c r="O15" i="1"/>
  <c r="O16" i="1"/>
  <c r="O17" i="1"/>
  <c r="O18" i="1"/>
  <c r="O19" i="1"/>
  <c r="O20" i="1"/>
  <c r="O21" i="1"/>
  <c r="O22" i="1"/>
  <c r="O23" i="1"/>
  <c r="O24" i="1" s="1"/>
  <c r="O25" i="1" s="1"/>
  <c r="O26" i="1" s="1"/>
  <c r="O27" i="1" s="1"/>
  <c r="O28" i="1" s="1"/>
  <c r="O29" i="1" s="1"/>
  <c r="O30" i="1" s="1"/>
  <c r="O31" i="1" s="1"/>
  <c r="O1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30" i="1"/>
  <c r="H31" i="1"/>
  <c r="H23" i="1"/>
  <c r="H24" i="1"/>
  <c r="H25" i="1"/>
  <c r="H26" i="1"/>
  <c r="H27" i="1"/>
  <c r="H28" i="1" s="1"/>
  <c r="H29" i="1" s="1"/>
  <c r="H15" i="1"/>
  <c r="H16" i="1"/>
  <c r="H17" i="1"/>
  <c r="H18" i="1"/>
  <c r="H19" i="1"/>
  <c r="H20" i="1"/>
  <c r="H21" i="1" s="1"/>
  <c r="H22" i="1" s="1"/>
  <c r="H14" i="1"/>
  <c r="C14" i="1" l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<sst xmlns="http://schemas.openxmlformats.org/spreadsheetml/2006/main" count="34" uniqueCount="26">
  <si>
    <t>Alfa</t>
  </si>
  <si>
    <t>Error</t>
  </si>
  <si>
    <t>1 Pol</t>
  </si>
  <si>
    <t>2Pol</t>
  </si>
  <si>
    <t>I fondo: Minima config</t>
  </si>
  <si>
    <t>Corregir con la transmitancia del ultimo pol</t>
  </si>
  <si>
    <t>Error I (luxenes)</t>
  </si>
  <si>
    <t>Iexp (lux)</t>
  </si>
  <si>
    <t>No es cte porque la luz no es homogenea</t>
  </si>
  <si>
    <t>(Filamento vertical)</t>
  </si>
  <si>
    <t>Ifondo</t>
  </si>
  <si>
    <t>Desfase</t>
  </si>
  <si>
    <t>Imed</t>
  </si>
  <si>
    <t>Err I</t>
  </si>
  <si>
    <t>Icorregida</t>
  </si>
  <si>
    <t>It</t>
  </si>
  <si>
    <t>ErrI</t>
  </si>
  <si>
    <t>Lux</t>
  </si>
  <si>
    <t>I'max (incidente)</t>
  </si>
  <si>
    <t>Ifondo1</t>
  </si>
  <si>
    <t>Ifondo2</t>
  </si>
  <si>
    <t>I max =</t>
  </si>
  <si>
    <t>It90</t>
  </si>
  <si>
    <t>Ii90</t>
  </si>
  <si>
    <t xml:space="preserve">TP3 </t>
  </si>
  <si>
    <t>PolMedio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</si>
</sst>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Sheet1!$H$13:$H$31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Sheet1!$J$13:$J$31</c:f>
              <c:numCache>
                <c:formatCode>0</c:formatCode>
                <c:ptCount val="19"/>
                <c:pt idx="0">
                  <c:v>681.2</c:v>
                </c:pt>
                <c:pt idx="1">
                  <c:v>679.2</c:v>
                </c:pt>
                <c:pt idx="2">
                  <c:v>671.2</c:v>
                </c:pt>
                <c:pt idx="3">
                  <c:v>644.20000000000005</c:v>
                </c:pt>
                <c:pt idx="4">
                  <c:v>611.20000000000005</c:v>
                </c:pt>
                <c:pt idx="5">
                  <c:v>571.20000000000005</c:v>
                </c:pt>
                <c:pt idx="6">
                  <c:v>521.20000000000005</c:v>
                </c:pt>
                <c:pt idx="7">
                  <c:v>463.2</c:v>
                </c:pt>
                <c:pt idx="8">
                  <c:v>408.2</c:v>
                </c:pt>
                <c:pt idx="9" formatCode="General">
                  <c:v>356.7</c:v>
                </c:pt>
                <c:pt idx="10" formatCode="General">
                  <c:v>299</c:v>
                </c:pt>
                <c:pt idx="11" formatCode="General">
                  <c:v>239.5</c:v>
                </c:pt>
                <c:pt idx="12" formatCode="General">
                  <c:v>184.8</c:v>
                </c:pt>
                <c:pt idx="13" formatCode="General">
                  <c:v>132.69999999999999</c:v>
                </c:pt>
                <c:pt idx="14" formatCode="General">
                  <c:v>88.2</c:v>
                </c:pt>
                <c:pt idx="15" formatCode="General">
                  <c:v>51.2</c:v>
                </c:pt>
                <c:pt idx="16" formatCode="General">
                  <c:v>24</c:v>
                </c:pt>
                <c:pt idx="17" formatCode="General">
                  <c:v>6.9000000000000057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A-4266-B2EC-D8764E55F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002463"/>
        <c:axId val="1484516319"/>
      </c:scatterChart>
      <c:valAx>
        <c:axId val="16030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4516319"/>
        <c:crosses val="autoZero"/>
        <c:crossBetween val="midCat"/>
      </c:valAx>
      <c:valAx>
        <c:axId val="14845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0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 numerica (azul</a:t>
            </a:r>
            <a:r>
              <a:rPr lang="es-ES" baseline="0"/>
              <a:t>) vs teorica (naranja)</a:t>
            </a:r>
            <a:endParaRPr lang="es-ES"/>
          </a:p>
        </c:rich>
      </c:tx>
      <c:layout>
        <c:manualLayout>
          <c:xMode val="edge"/>
          <c:yMode val="edge"/>
          <c:x val="9.683333333333332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Sheet1!$H$13:$H$31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Sheet1!$J$13:$J$31</c:f>
              <c:numCache>
                <c:formatCode>0</c:formatCode>
                <c:ptCount val="19"/>
                <c:pt idx="0">
                  <c:v>681.2</c:v>
                </c:pt>
                <c:pt idx="1">
                  <c:v>679.2</c:v>
                </c:pt>
                <c:pt idx="2">
                  <c:v>671.2</c:v>
                </c:pt>
                <c:pt idx="3">
                  <c:v>644.20000000000005</c:v>
                </c:pt>
                <c:pt idx="4">
                  <c:v>611.20000000000005</c:v>
                </c:pt>
                <c:pt idx="5">
                  <c:v>571.20000000000005</c:v>
                </c:pt>
                <c:pt idx="6">
                  <c:v>521.20000000000005</c:v>
                </c:pt>
                <c:pt idx="7">
                  <c:v>463.2</c:v>
                </c:pt>
                <c:pt idx="8">
                  <c:v>408.2</c:v>
                </c:pt>
                <c:pt idx="9" formatCode="General">
                  <c:v>356.7</c:v>
                </c:pt>
                <c:pt idx="10" formatCode="General">
                  <c:v>299</c:v>
                </c:pt>
                <c:pt idx="11" formatCode="General">
                  <c:v>239.5</c:v>
                </c:pt>
                <c:pt idx="12" formatCode="General">
                  <c:v>184.8</c:v>
                </c:pt>
                <c:pt idx="13" formatCode="General">
                  <c:v>132.69999999999999</c:v>
                </c:pt>
                <c:pt idx="14" formatCode="General">
                  <c:v>88.2</c:v>
                </c:pt>
                <c:pt idx="15" formatCode="General">
                  <c:v>51.2</c:v>
                </c:pt>
                <c:pt idx="16" formatCode="General">
                  <c:v>24</c:v>
                </c:pt>
                <c:pt idx="17" formatCode="General">
                  <c:v>6.9000000000000057</c:v>
                </c:pt>
                <c:pt idx="1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D-43BF-B794-46916503F85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Sheet1!$H$13:$H$31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Sheet1!$L$13:$L$31</c:f>
              <c:numCache>
                <c:formatCode>General</c:formatCode>
                <c:ptCount val="19"/>
                <c:pt idx="0">
                  <c:v>681.2</c:v>
                </c:pt>
                <c:pt idx="1">
                  <c:v>676.02552067595809</c:v>
                </c:pt>
                <c:pt idx="2">
                  <c:v>660.65930663968038</c:v>
                </c:pt>
                <c:pt idx="3">
                  <c:v>635.56825252897988</c:v>
                </c:pt>
                <c:pt idx="4">
                  <c:v>601.51473732632394</c:v>
                </c:pt>
                <c:pt idx="5">
                  <c:v>559.53345985923534</c:v>
                </c:pt>
                <c:pt idx="6">
                  <c:v>510.90000000000009</c:v>
                </c:pt>
                <c:pt idx="7">
                  <c:v>457.09206081672278</c:v>
                </c:pt>
                <c:pt idx="8">
                  <c:v>399.74456931335646</c:v>
                </c:pt>
                <c:pt idx="9">
                  <c:v>340.60000000000008</c:v>
                </c:pt>
                <c:pt idx="10">
                  <c:v>281.45543068664358</c:v>
                </c:pt>
                <c:pt idx="11">
                  <c:v>224.1079391832773</c:v>
                </c:pt>
                <c:pt idx="12">
                  <c:v>170.3000000000001</c:v>
                </c:pt>
                <c:pt idx="13">
                  <c:v>121.66654014076472</c:v>
                </c:pt>
                <c:pt idx="14">
                  <c:v>79.685262673676135</c:v>
                </c:pt>
                <c:pt idx="15">
                  <c:v>45.631747471020191</c:v>
                </c:pt>
                <c:pt idx="16">
                  <c:v>20.540693360319622</c:v>
                </c:pt>
                <c:pt idx="17">
                  <c:v>5.1744793240419309</c:v>
                </c:pt>
                <c:pt idx="18">
                  <c:v>2.5561838183701591E-30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1D-43BF-B794-46916503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088319"/>
        <c:axId val="1973486799"/>
      </c:scatterChart>
      <c:valAx>
        <c:axId val="186308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3486799"/>
        <c:crosses val="autoZero"/>
        <c:crossBetween val="midCat"/>
      </c:valAx>
      <c:valAx>
        <c:axId val="197348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308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 corregida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Sheet1!$O$13:$O$31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Sheet1!$Q$13:$Q$31</c:f>
              <c:numCache>
                <c:formatCode>General</c:formatCode>
                <c:ptCount val="19"/>
                <c:pt idx="0">
                  <c:v>0.62154150197628455</c:v>
                </c:pt>
                <c:pt idx="1">
                  <c:v>5.2085177865612664</c:v>
                </c:pt>
                <c:pt idx="2">
                  <c:v>20.635177865612643</c:v>
                </c:pt>
                <c:pt idx="3">
                  <c:v>43.632213438735171</c:v>
                </c:pt>
                <c:pt idx="4">
                  <c:v>72.596047430830026</c:v>
                </c:pt>
                <c:pt idx="5">
                  <c:v>103.67312252964426</c:v>
                </c:pt>
                <c:pt idx="6">
                  <c:v>132.76126482213436</c:v>
                </c:pt>
                <c:pt idx="7">
                  <c:v>155.7583003952569</c:v>
                </c:pt>
                <c:pt idx="8">
                  <c:v>170.30237154150197</c:v>
                </c:pt>
                <c:pt idx="9">
                  <c:v>175.89624505928853</c:v>
                </c:pt>
                <c:pt idx="10">
                  <c:v>170.30237154150197</c:v>
                </c:pt>
                <c:pt idx="11">
                  <c:v>155.50968379446641</c:v>
                </c:pt>
                <c:pt idx="12">
                  <c:v>131.5181818181818</c:v>
                </c:pt>
                <c:pt idx="13">
                  <c:v>103.67312252964426</c:v>
                </c:pt>
                <c:pt idx="14">
                  <c:v>72.347430830039528</c:v>
                </c:pt>
                <c:pt idx="15">
                  <c:v>43.259288537549402</c:v>
                </c:pt>
                <c:pt idx="16">
                  <c:v>20.013636363636362</c:v>
                </c:pt>
                <c:pt idx="17">
                  <c:v>6.2154150197628502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CEC-9A89-F1B2E7877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30655"/>
        <c:axId val="1982200559"/>
      </c:scatterChart>
      <c:valAx>
        <c:axId val="198323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2200559"/>
        <c:crosses val="autoZero"/>
        <c:crossBetween val="midCat"/>
      </c:valAx>
      <c:valAx>
        <c:axId val="19822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323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Sheet1!$O$13:$O$31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Sheet1!$Q$13:$Q$31</c:f>
              <c:numCache>
                <c:formatCode>General</c:formatCode>
                <c:ptCount val="19"/>
                <c:pt idx="0">
                  <c:v>0.62154150197628455</c:v>
                </c:pt>
                <c:pt idx="1">
                  <c:v>5.2085177865612664</c:v>
                </c:pt>
                <c:pt idx="2">
                  <c:v>20.635177865612643</c:v>
                </c:pt>
                <c:pt idx="3">
                  <c:v>43.632213438735171</c:v>
                </c:pt>
                <c:pt idx="4">
                  <c:v>72.596047430830026</c:v>
                </c:pt>
                <c:pt idx="5">
                  <c:v>103.67312252964426</c:v>
                </c:pt>
                <c:pt idx="6">
                  <c:v>132.76126482213436</c:v>
                </c:pt>
                <c:pt idx="7">
                  <c:v>155.7583003952569</c:v>
                </c:pt>
                <c:pt idx="8">
                  <c:v>170.30237154150197</c:v>
                </c:pt>
                <c:pt idx="9">
                  <c:v>175.89624505928853</c:v>
                </c:pt>
                <c:pt idx="10">
                  <c:v>170.30237154150197</c:v>
                </c:pt>
                <c:pt idx="11">
                  <c:v>155.50968379446641</c:v>
                </c:pt>
                <c:pt idx="12">
                  <c:v>131.5181818181818</c:v>
                </c:pt>
                <c:pt idx="13">
                  <c:v>103.67312252964426</c:v>
                </c:pt>
                <c:pt idx="14">
                  <c:v>72.347430830039528</c:v>
                </c:pt>
                <c:pt idx="15">
                  <c:v>43.259288537549402</c:v>
                </c:pt>
                <c:pt idx="16">
                  <c:v>20.013636363636362</c:v>
                </c:pt>
                <c:pt idx="17">
                  <c:v>6.2154150197628502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E-4E76-A63E-52DFC3A1A19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Sheet1!$O$13:$O$31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Sheet1!$S$13:$S$31</c:f>
              <c:numCache>
                <c:formatCode>General</c:formatCode>
                <c:ptCount val="19"/>
                <c:pt idx="0">
                  <c:v>2.5314175042168369E-30</c:v>
                </c:pt>
                <c:pt idx="1">
                  <c:v>5.0854197522282716</c:v>
                </c:pt>
                <c:pt idx="2">
                  <c:v>19.72830233399219</c:v>
                </c:pt>
                <c:pt idx="3">
                  <c:v>42.162499999999994</c:v>
                </c:pt>
                <c:pt idx="4">
                  <c:v>69.682117418236146</c:v>
                </c:pt>
                <c:pt idx="5">
                  <c:v>98.967882581763902</c:v>
                </c:pt>
                <c:pt idx="6">
                  <c:v>126.48749999999997</c:v>
                </c:pt>
                <c:pt idx="7">
                  <c:v>148.92169766600787</c:v>
                </c:pt>
                <c:pt idx="8">
                  <c:v>163.56458024777174</c:v>
                </c:pt>
                <c:pt idx="9">
                  <c:v>168.65000000000006</c:v>
                </c:pt>
                <c:pt idx="10">
                  <c:v>163.56458024777174</c:v>
                </c:pt>
                <c:pt idx="11">
                  <c:v>148.92169766600784</c:v>
                </c:pt>
                <c:pt idx="12">
                  <c:v>126.48750000000005</c:v>
                </c:pt>
                <c:pt idx="13">
                  <c:v>98.967882581763902</c:v>
                </c:pt>
                <c:pt idx="14">
                  <c:v>69.682117418236132</c:v>
                </c:pt>
                <c:pt idx="15">
                  <c:v>42.162499999999994</c:v>
                </c:pt>
                <c:pt idx="16">
                  <c:v>19.72830233399219</c:v>
                </c:pt>
                <c:pt idx="17">
                  <c:v>5.0854197522282716</c:v>
                </c:pt>
                <c:pt idx="18">
                  <c:v>2.5314175042168369E-30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E-4E76-A63E-52DFC3A1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58127"/>
        <c:axId val="1862011807"/>
      </c:scatterChart>
      <c:valAx>
        <c:axId val="19817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2011807"/>
        <c:crosses val="autoZero"/>
        <c:crossBetween val="midCat"/>
      </c:valAx>
      <c:valAx>
        <c:axId val="186201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75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35</xdr:row>
      <xdr:rowOff>45720</xdr:rowOff>
    </xdr:from>
    <xdr:to>
      <xdr:col>13</xdr:col>
      <xdr:colOff>220980</xdr:colOff>
      <xdr:row>50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C037C6-2171-46DB-9944-6D724A282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483870</xdr:colOff>
      <xdr:row>49</xdr:row>
      <xdr:rowOff>160020</xdr:rowOff>
    </xdr:from>
    <xdr:to>
      <xdr:col>13</xdr:col>
      <xdr:colOff>11430</xdr:colOff>
      <xdr:row>64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FF37C4-0F63-490E-9119-C440518E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33</xdr:row>
      <xdr:rowOff>106680</xdr:rowOff>
    </xdr:from>
    <xdr:to>
      <xdr:col>20</xdr:col>
      <xdr:colOff>278130</xdr:colOff>
      <xdr:row>48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5DD9FF-AD60-49EE-BE01-58B910B30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48</xdr:row>
      <xdr:rowOff>99060</xdr:rowOff>
    </xdr:from>
    <xdr:to>
      <xdr:col>20</xdr:col>
      <xdr:colOff>64770</xdr:colOff>
      <xdr:row>63</xdr:row>
      <xdr:rowOff>99060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069CB7-AF5C-48CE-92DD-3D6BF8C79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X31"/>
  <sheetViews>
    <sheetView tabSelected="1" topLeftCell="H34" workbookViewId="0">
      <selection activeCell="V40" sqref="V40"/>
    </sheetView>
  </sheetViews>
  <sheetFormatPr baseColWidth="10" defaultColWidth="8.88671875" defaultRowHeight="14.4" x14ac:dyDescent="0.3"/>
  <cols>
    <col min="12" max="12" width="11.33203125" bestFit="1" customWidth="1"/>
    <col min="15" max="15" width="14" customWidth="1"/>
    <col min="19" max="19" width="12" bestFit="1" customWidth="1"/>
  </cols>
  <sheetData>
    <row r="6" spans="2:24" x14ac:dyDescent="0.3">
      <c r="F6" t="s">
        <v>4</v>
      </c>
    </row>
    <row r="7" spans="2:24" x14ac:dyDescent="0.3">
      <c r="F7" t="s">
        <v>5</v>
      </c>
      <c r="P7" t="s">
        <v>17</v>
      </c>
    </row>
    <row r="8" spans="2:24" x14ac:dyDescent="0.3">
      <c r="I8" t="s">
        <v>17</v>
      </c>
      <c r="O8" t="s">
        <v>18</v>
      </c>
      <c r="P8">
        <v>712</v>
      </c>
      <c r="Q8" t="s">
        <v>21</v>
      </c>
      <c r="R8">
        <f>P8-P9</f>
        <v>674.6</v>
      </c>
      <c r="T8" t="s">
        <v>22</v>
      </c>
      <c r="U8">
        <v>506</v>
      </c>
    </row>
    <row r="9" spans="2:24" x14ac:dyDescent="0.3">
      <c r="H9" t="s">
        <v>11</v>
      </c>
      <c r="I9">
        <v>0</v>
      </c>
      <c r="O9" t="s">
        <v>19</v>
      </c>
      <c r="P9">
        <v>37.4</v>
      </c>
      <c r="T9" t="s">
        <v>23</v>
      </c>
      <c r="U9">
        <v>629</v>
      </c>
      <c r="W9" t="s">
        <v>24</v>
      </c>
      <c r="X9">
        <f>U8/U9</f>
        <v>0.80445151033386331</v>
      </c>
    </row>
    <row r="10" spans="2:24" x14ac:dyDescent="0.3">
      <c r="H10" t="s">
        <v>10</v>
      </c>
      <c r="I10">
        <v>32.799999999999997</v>
      </c>
      <c r="O10" t="s">
        <v>20</v>
      </c>
    </row>
    <row r="11" spans="2:24" x14ac:dyDescent="0.3">
      <c r="C11" t="s">
        <v>2</v>
      </c>
      <c r="H11" t="s">
        <v>3</v>
      </c>
      <c r="O11" t="s">
        <v>25</v>
      </c>
    </row>
    <row r="12" spans="2:24" x14ac:dyDescent="0.3">
      <c r="B12" t="s">
        <v>1</v>
      </c>
      <c r="C12" t="s">
        <v>0</v>
      </c>
      <c r="D12" t="s">
        <v>7</v>
      </c>
      <c r="E12" t="s">
        <v>6</v>
      </c>
      <c r="G12" t="s">
        <v>1</v>
      </c>
      <c r="H12" t="s">
        <v>0</v>
      </c>
      <c r="I12" t="s">
        <v>12</v>
      </c>
      <c r="J12" t="s">
        <v>14</v>
      </c>
      <c r="K12" t="s">
        <v>13</v>
      </c>
      <c r="L12" t="s">
        <v>15</v>
      </c>
      <c r="N12" t="s">
        <v>1</v>
      </c>
      <c r="O12" t="s">
        <v>0</v>
      </c>
      <c r="P12" t="s">
        <v>12</v>
      </c>
      <c r="Q12" t="s">
        <v>14</v>
      </c>
      <c r="R12" t="s">
        <v>16</v>
      </c>
      <c r="S12" t="s">
        <v>15</v>
      </c>
    </row>
    <row r="13" spans="2:24" x14ac:dyDescent="0.3">
      <c r="B13">
        <v>1</v>
      </c>
      <c r="C13">
        <v>0</v>
      </c>
      <c r="D13">
        <v>931</v>
      </c>
      <c r="G13">
        <v>1</v>
      </c>
      <c r="H13">
        <v>0</v>
      </c>
      <c r="I13">
        <v>714</v>
      </c>
      <c r="J13" s="4">
        <f>I13-$I$10</f>
        <v>681.2</v>
      </c>
      <c r="K13">
        <v>2</v>
      </c>
      <c r="L13">
        <f>$J$13*COS(RADIANS(H13))^2</f>
        <v>681.2</v>
      </c>
      <c r="N13">
        <v>1</v>
      </c>
      <c r="O13">
        <v>0</v>
      </c>
      <c r="P13">
        <v>28.7</v>
      </c>
      <c r="Q13">
        <f>(P13-$P$31)/$X$9</f>
        <v>0.62154150197628455</v>
      </c>
      <c r="R13">
        <v>0.2</v>
      </c>
      <c r="S13">
        <f>$R$8 * COS(RADIANS(O13))^2 * COS(PI()/2 - RADIANS(O13))^2</f>
        <v>2.5314175042168369E-30</v>
      </c>
    </row>
    <row r="14" spans="2:24" x14ac:dyDescent="0.3">
      <c r="B14">
        <v>1</v>
      </c>
      <c r="C14">
        <f t="shared" ref="C14:C22" si="0">C13+10</f>
        <v>10</v>
      </c>
      <c r="D14">
        <v>932</v>
      </c>
      <c r="G14">
        <v>1</v>
      </c>
      <c r="H14">
        <f>H13+5</f>
        <v>5</v>
      </c>
      <c r="I14">
        <v>712</v>
      </c>
      <c r="J14" s="4">
        <f t="shared" ref="J14:J31" si="1">I14-$I$10</f>
        <v>679.2</v>
      </c>
      <c r="K14">
        <v>2</v>
      </c>
      <c r="L14">
        <f t="shared" ref="L14:L31" si="2">$J$13*COS(RADIANS(H14))^2</f>
        <v>676.02552067595809</v>
      </c>
      <c r="N14">
        <v>1</v>
      </c>
      <c r="O14">
        <f>O13+5</f>
        <v>5</v>
      </c>
      <c r="P14" s="3">
        <v>32.39</v>
      </c>
      <c r="Q14">
        <f t="shared" ref="Q14:Q31" si="3">(P14-$P$31)/$X$9</f>
        <v>5.2085177865612664</v>
      </c>
      <c r="R14">
        <v>0.2</v>
      </c>
      <c r="S14">
        <f t="shared" ref="S14:S31" si="4">$R$8 * COS(RADIANS(O14))^2 * COS(PI()/2 - RADIANS(O14))^2</f>
        <v>5.0854197522282716</v>
      </c>
    </row>
    <row r="15" spans="2:24" x14ac:dyDescent="0.3">
      <c r="B15">
        <v>1</v>
      </c>
      <c r="C15">
        <f t="shared" si="0"/>
        <v>20</v>
      </c>
      <c r="D15">
        <v>928</v>
      </c>
      <c r="G15">
        <v>1</v>
      </c>
      <c r="H15">
        <f t="shared" ref="H15:H31" si="5">H14+5</f>
        <v>10</v>
      </c>
      <c r="I15">
        <v>704</v>
      </c>
      <c r="J15" s="4">
        <f t="shared" si="1"/>
        <v>671.2</v>
      </c>
      <c r="K15">
        <v>2</v>
      </c>
      <c r="L15">
        <f t="shared" si="2"/>
        <v>660.65930663968038</v>
      </c>
      <c r="N15">
        <v>1</v>
      </c>
      <c r="O15">
        <f t="shared" ref="O15:O31" si="6">O14+5</f>
        <v>10</v>
      </c>
      <c r="P15">
        <v>44.8</v>
      </c>
      <c r="Q15">
        <f t="shared" si="3"/>
        <v>20.635177865612643</v>
      </c>
      <c r="R15">
        <v>0.2</v>
      </c>
      <c r="S15">
        <f t="shared" si="4"/>
        <v>19.72830233399219</v>
      </c>
    </row>
    <row r="16" spans="2:24" x14ac:dyDescent="0.3">
      <c r="B16">
        <v>1</v>
      </c>
      <c r="C16">
        <f t="shared" si="0"/>
        <v>30</v>
      </c>
      <c r="D16">
        <v>920</v>
      </c>
      <c r="G16">
        <v>1</v>
      </c>
      <c r="H16">
        <f t="shared" si="5"/>
        <v>15</v>
      </c>
      <c r="I16">
        <v>677</v>
      </c>
      <c r="J16" s="4">
        <f t="shared" si="1"/>
        <v>644.20000000000005</v>
      </c>
      <c r="K16">
        <v>2</v>
      </c>
      <c r="L16">
        <f t="shared" si="2"/>
        <v>635.56825252897988</v>
      </c>
      <c r="N16">
        <v>1</v>
      </c>
      <c r="O16">
        <f t="shared" si="6"/>
        <v>15</v>
      </c>
      <c r="P16">
        <v>63.3</v>
      </c>
      <c r="Q16">
        <f t="shared" si="3"/>
        <v>43.632213438735171</v>
      </c>
      <c r="R16">
        <v>0.2</v>
      </c>
      <c r="S16">
        <f t="shared" si="4"/>
        <v>42.162499999999994</v>
      </c>
    </row>
    <row r="17" spans="2:19" x14ac:dyDescent="0.3">
      <c r="B17">
        <v>1</v>
      </c>
      <c r="C17">
        <f t="shared" si="0"/>
        <v>40</v>
      </c>
      <c r="D17">
        <v>910</v>
      </c>
      <c r="G17">
        <v>1</v>
      </c>
      <c r="H17">
        <f t="shared" si="5"/>
        <v>20</v>
      </c>
      <c r="I17">
        <v>644</v>
      </c>
      <c r="J17" s="4">
        <f t="shared" si="1"/>
        <v>611.20000000000005</v>
      </c>
      <c r="K17">
        <v>2</v>
      </c>
      <c r="L17">
        <f t="shared" si="2"/>
        <v>601.51473732632394</v>
      </c>
      <c r="N17">
        <v>1</v>
      </c>
      <c r="O17">
        <f t="shared" si="6"/>
        <v>20</v>
      </c>
      <c r="P17">
        <v>86.6</v>
      </c>
      <c r="Q17">
        <f t="shared" si="3"/>
        <v>72.596047430830026</v>
      </c>
      <c r="R17">
        <v>0.2</v>
      </c>
      <c r="S17">
        <f t="shared" si="4"/>
        <v>69.682117418236146</v>
      </c>
    </row>
    <row r="18" spans="2:19" x14ac:dyDescent="0.3">
      <c r="B18">
        <v>1</v>
      </c>
      <c r="C18">
        <f t="shared" si="0"/>
        <v>50</v>
      </c>
      <c r="D18">
        <v>893</v>
      </c>
      <c r="G18">
        <v>1</v>
      </c>
      <c r="H18">
        <f t="shared" si="5"/>
        <v>25</v>
      </c>
      <c r="I18">
        <v>604</v>
      </c>
      <c r="J18" s="4">
        <f t="shared" si="1"/>
        <v>571.20000000000005</v>
      </c>
      <c r="K18">
        <v>2</v>
      </c>
      <c r="L18">
        <f t="shared" si="2"/>
        <v>559.53345985923534</v>
      </c>
      <c r="N18">
        <v>1</v>
      </c>
      <c r="O18">
        <f t="shared" si="6"/>
        <v>25</v>
      </c>
      <c r="P18">
        <v>111.6</v>
      </c>
      <c r="Q18">
        <f t="shared" si="3"/>
        <v>103.67312252964426</v>
      </c>
      <c r="R18">
        <v>0.2</v>
      </c>
      <c r="S18">
        <f t="shared" si="4"/>
        <v>98.967882581763902</v>
      </c>
    </row>
    <row r="19" spans="2:19" x14ac:dyDescent="0.3">
      <c r="B19">
        <v>1</v>
      </c>
      <c r="C19">
        <f t="shared" si="0"/>
        <v>60</v>
      </c>
      <c r="D19">
        <v>875</v>
      </c>
      <c r="G19">
        <v>1</v>
      </c>
      <c r="H19">
        <f t="shared" si="5"/>
        <v>30</v>
      </c>
      <c r="I19">
        <v>554</v>
      </c>
      <c r="J19" s="4">
        <f t="shared" si="1"/>
        <v>521.20000000000005</v>
      </c>
      <c r="K19">
        <v>2</v>
      </c>
      <c r="L19">
        <f t="shared" si="2"/>
        <v>510.90000000000009</v>
      </c>
      <c r="N19">
        <v>1</v>
      </c>
      <c r="O19">
        <f t="shared" si="6"/>
        <v>30</v>
      </c>
      <c r="P19">
        <v>135</v>
      </c>
      <c r="Q19">
        <f t="shared" si="3"/>
        <v>132.76126482213436</v>
      </c>
      <c r="R19">
        <v>0.2</v>
      </c>
      <c r="S19">
        <f t="shared" si="4"/>
        <v>126.48749999999997</v>
      </c>
    </row>
    <row r="20" spans="2:19" x14ac:dyDescent="0.3">
      <c r="B20">
        <v>1</v>
      </c>
      <c r="C20">
        <f t="shared" si="0"/>
        <v>70</v>
      </c>
      <c r="D20">
        <v>857</v>
      </c>
      <c r="G20">
        <v>1</v>
      </c>
      <c r="H20">
        <f t="shared" si="5"/>
        <v>35</v>
      </c>
      <c r="I20">
        <v>496</v>
      </c>
      <c r="J20" s="4">
        <f t="shared" si="1"/>
        <v>463.2</v>
      </c>
      <c r="K20">
        <v>2</v>
      </c>
      <c r="L20">
        <f t="shared" si="2"/>
        <v>457.09206081672278</v>
      </c>
      <c r="N20">
        <v>1</v>
      </c>
      <c r="O20">
        <f t="shared" si="6"/>
        <v>35</v>
      </c>
      <c r="P20">
        <v>153.5</v>
      </c>
      <c r="Q20">
        <f t="shared" si="3"/>
        <v>155.7583003952569</v>
      </c>
      <c r="R20">
        <v>0.2</v>
      </c>
      <c r="S20">
        <f t="shared" si="4"/>
        <v>148.92169766600787</v>
      </c>
    </row>
    <row r="21" spans="2:19" x14ac:dyDescent="0.3">
      <c r="B21">
        <v>1</v>
      </c>
      <c r="C21">
        <f t="shared" si="0"/>
        <v>80</v>
      </c>
      <c r="D21">
        <v>856</v>
      </c>
      <c r="G21">
        <v>1</v>
      </c>
      <c r="H21">
        <f t="shared" si="5"/>
        <v>40</v>
      </c>
      <c r="I21">
        <v>441</v>
      </c>
      <c r="J21" s="4">
        <f t="shared" si="1"/>
        <v>408.2</v>
      </c>
      <c r="K21">
        <v>2</v>
      </c>
      <c r="L21">
        <f t="shared" si="2"/>
        <v>399.74456931335646</v>
      </c>
      <c r="N21">
        <v>1</v>
      </c>
      <c r="O21">
        <f t="shared" si="6"/>
        <v>40</v>
      </c>
      <c r="P21">
        <v>165.2</v>
      </c>
      <c r="Q21">
        <f t="shared" si="3"/>
        <v>170.30237154150197</v>
      </c>
      <c r="R21">
        <v>0.2</v>
      </c>
      <c r="S21">
        <f t="shared" si="4"/>
        <v>163.56458024777174</v>
      </c>
    </row>
    <row r="22" spans="2:19" x14ac:dyDescent="0.3">
      <c r="B22">
        <v>1</v>
      </c>
      <c r="C22">
        <f t="shared" si="0"/>
        <v>90</v>
      </c>
      <c r="D22">
        <v>838</v>
      </c>
      <c r="G22">
        <v>1</v>
      </c>
      <c r="H22">
        <f t="shared" si="5"/>
        <v>45</v>
      </c>
      <c r="I22">
        <v>389.5</v>
      </c>
      <c r="J22">
        <f t="shared" si="1"/>
        <v>356.7</v>
      </c>
      <c r="K22">
        <v>0.1</v>
      </c>
      <c r="L22">
        <f t="shared" si="2"/>
        <v>340.60000000000008</v>
      </c>
      <c r="N22">
        <v>1</v>
      </c>
      <c r="O22">
        <f t="shared" si="6"/>
        <v>45</v>
      </c>
      <c r="P22">
        <v>169.7</v>
      </c>
      <c r="Q22">
        <f t="shared" si="3"/>
        <v>175.89624505928853</v>
      </c>
      <c r="R22">
        <v>0.2</v>
      </c>
      <c r="S22">
        <f t="shared" si="4"/>
        <v>168.65000000000006</v>
      </c>
    </row>
    <row r="23" spans="2:19" x14ac:dyDescent="0.3">
      <c r="C23" s="2" t="s">
        <v>8</v>
      </c>
      <c r="D23" s="2"/>
      <c r="E23" s="2"/>
      <c r="G23">
        <v>1</v>
      </c>
      <c r="H23">
        <f>H22+5</f>
        <v>50</v>
      </c>
      <c r="I23">
        <v>331.8</v>
      </c>
      <c r="J23">
        <f t="shared" si="1"/>
        <v>299</v>
      </c>
      <c r="K23">
        <v>0.1</v>
      </c>
      <c r="L23">
        <f t="shared" si="2"/>
        <v>281.45543068664358</v>
      </c>
      <c r="N23">
        <v>1</v>
      </c>
      <c r="O23">
        <f t="shared" si="6"/>
        <v>50</v>
      </c>
      <c r="P23">
        <v>165.2</v>
      </c>
      <c r="Q23">
        <f t="shared" si="3"/>
        <v>170.30237154150197</v>
      </c>
      <c r="R23">
        <v>0.2</v>
      </c>
      <c r="S23">
        <f t="shared" si="4"/>
        <v>163.56458024777174</v>
      </c>
    </row>
    <row r="24" spans="2:19" x14ac:dyDescent="0.3">
      <c r="C24" s="1" t="s">
        <v>9</v>
      </c>
      <c r="D24" s="1"/>
      <c r="E24" s="1"/>
      <c r="G24">
        <v>1</v>
      </c>
      <c r="H24">
        <f t="shared" si="5"/>
        <v>55</v>
      </c>
      <c r="I24">
        <v>272.3</v>
      </c>
      <c r="J24">
        <f t="shared" si="1"/>
        <v>239.5</v>
      </c>
      <c r="K24">
        <v>0.1</v>
      </c>
      <c r="L24">
        <f t="shared" si="2"/>
        <v>224.1079391832773</v>
      </c>
      <c r="N24">
        <v>1</v>
      </c>
      <c r="O24">
        <f t="shared" si="6"/>
        <v>55</v>
      </c>
      <c r="P24">
        <v>153.30000000000001</v>
      </c>
      <c r="Q24">
        <f t="shared" si="3"/>
        <v>155.50968379446641</v>
      </c>
      <c r="R24">
        <v>0.2</v>
      </c>
      <c r="S24">
        <f t="shared" si="4"/>
        <v>148.92169766600784</v>
      </c>
    </row>
    <row r="25" spans="2:19" x14ac:dyDescent="0.3">
      <c r="G25">
        <v>1</v>
      </c>
      <c r="H25">
        <f t="shared" si="5"/>
        <v>60</v>
      </c>
      <c r="I25">
        <v>217.6</v>
      </c>
      <c r="J25">
        <f t="shared" si="1"/>
        <v>184.8</v>
      </c>
      <c r="K25">
        <v>0.1</v>
      </c>
      <c r="L25">
        <f t="shared" si="2"/>
        <v>170.3000000000001</v>
      </c>
      <c r="N25">
        <v>1</v>
      </c>
      <c r="O25">
        <f t="shared" si="6"/>
        <v>60</v>
      </c>
      <c r="P25">
        <v>134</v>
      </c>
      <c r="Q25">
        <f t="shared" si="3"/>
        <v>131.5181818181818</v>
      </c>
      <c r="R25">
        <v>0.2</v>
      </c>
      <c r="S25">
        <f t="shared" si="4"/>
        <v>126.48750000000005</v>
      </c>
    </row>
    <row r="26" spans="2:19" x14ac:dyDescent="0.3">
      <c r="G26">
        <v>1</v>
      </c>
      <c r="H26">
        <f t="shared" si="5"/>
        <v>65</v>
      </c>
      <c r="I26">
        <v>165.5</v>
      </c>
      <c r="J26">
        <f t="shared" si="1"/>
        <v>132.69999999999999</v>
      </c>
      <c r="K26">
        <v>0.1</v>
      </c>
      <c r="L26">
        <f t="shared" si="2"/>
        <v>121.66654014076472</v>
      </c>
      <c r="N26">
        <v>1</v>
      </c>
      <c r="O26">
        <f t="shared" si="6"/>
        <v>65</v>
      </c>
      <c r="P26">
        <v>111.6</v>
      </c>
      <c r="Q26">
        <f t="shared" si="3"/>
        <v>103.67312252964426</v>
      </c>
      <c r="R26">
        <v>0.2</v>
      </c>
      <c r="S26">
        <f t="shared" si="4"/>
        <v>98.967882581763902</v>
      </c>
    </row>
    <row r="27" spans="2:19" x14ac:dyDescent="0.3">
      <c r="G27">
        <v>1</v>
      </c>
      <c r="H27">
        <f t="shared" si="5"/>
        <v>70</v>
      </c>
      <c r="I27">
        <v>121</v>
      </c>
      <c r="J27">
        <f t="shared" si="1"/>
        <v>88.2</v>
      </c>
      <c r="K27">
        <v>0.1</v>
      </c>
      <c r="L27">
        <f t="shared" si="2"/>
        <v>79.685262673676135</v>
      </c>
      <c r="N27">
        <v>1</v>
      </c>
      <c r="O27">
        <f t="shared" si="6"/>
        <v>70</v>
      </c>
      <c r="P27">
        <v>86.4</v>
      </c>
      <c r="Q27">
        <f t="shared" si="3"/>
        <v>72.347430830039528</v>
      </c>
      <c r="R27">
        <v>0.2</v>
      </c>
      <c r="S27">
        <f t="shared" si="4"/>
        <v>69.682117418236132</v>
      </c>
    </row>
    <row r="28" spans="2:19" x14ac:dyDescent="0.3">
      <c r="G28">
        <v>1</v>
      </c>
      <c r="H28">
        <f t="shared" si="5"/>
        <v>75</v>
      </c>
      <c r="I28">
        <v>84</v>
      </c>
      <c r="J28">
        <f t="shared" si="1"/>
        <v>51.2</v>
      </c>
      <c r="K28">
        <v>0.1</v>
      </c>
      <c r="L28">
        <f t="shared" si="2"/>
        <v>45.631747471020191</v>
      </c>
      <c r="N28">
        <v>1</v>
      </c>
      <c r="O28">
        <f t="shared" si="6"/>
        <v>75</v>
      </c>
      <c r="P28">
        <v>63</v>
      </c>
      <c r="Q28">
        <f t="shared" si="3"/>
        <v>43.259288537549402</v>
      </c>
      <c r="R28">
        <v>0.2</v>
      </c>
      <c r="S28">
        <f t="shared" si="4"/>
        <v>42.162499999999994</v>
      </c>
    </row>
    <row r="29" spans="2:19" x14ac:dyDescent="0.3">
      <c r="G29">
        <v>1</v>
      </c>
      <c r="H29">
        <f t="shared" si="5"/>
        <v>80</v>
      </c>
      <c r="I29">
        <v>56.8</v>
      </c>
      <c r="J29">
        <f t="shared" si="1"/>
        <v>24</v>
      </c>
      <c r="K29">
        <v>0.1</v>
      </c>
      <c r="L29">
        <f t="shared" si="2"/>
        <v>20.540693360319622</v>
      </c>
      <c r="N29">
        <v>1</v>
      </c>
      <c r="O29">
        <f t="shared" si="6"/>
        <v>80</v>
      </c>
      <c r="P29">
        <v>44.3</v>
      </c>
      <c r="Q29">
        <f t="shared" si="3"/>
        <v>20.013636363636362</v>
      </c>
      <c r="R29">
        <v>0.2</v>
      </c>
      <c r="S29">
        <f t="shared" si="4"/>
        <v>19.72830233399219</v>
      </c>
    </row>
    <row r="30" spans="2:19" x14ac:dyDescent="0.3">
      <c r="G30">
        <v>1</v>
      </c>
      <c r="H30">
        <f>H29+5</f>
        <v>85</v>
      </c>
      <c r="I30">
        <v>39.700000000000003</v>
      </c>
      <c r="J30">
        <f t="shared" si="1"/>
        <v>6.9000000000000057</v>
      </c>
      <c r="K30">
        <v>0.1</v>
      </c>
      <c r="L30">
        <f t="shared" si="2"/>
        <v>5.1744793240419309</v>
      </c>
      <c r="N30">
        <v>1</v>
      </c>
      <c r="O30">
        <f t="shared" si="6"/>
        <v>85</v>
      </c>
      <c r="P30">
        <v>33.200000000000003</v>
      </c>
      <c r="Q30">
        <f t="shared" si="3"/>
        <v>6.2154150197628502</v>
      </c>
      <c r="R30">
        <v>0.2</v>
      </c>
      <c r="S30">
        <f t="shared" si="4"/>
        <v>5.0854197522282716</v>
      </c>
    </row>
    <row r="31" spans="2:19" x14ac:dyDescent="0.3">
      <c r="G31">
        <v>1</v>
      </c>
      <c r="H31">
        <f t="shared" si="5"/>
        <v>90</v>
      </c>
      <c r="I31">
        <v>32.799999999999997</v>
      </c>
      <c r="J31">
        <f t="shared" si="1"/>
        <v>0</v>
      </c>
      <c r="K31">
        <v>0.1</v>
      </c>
      <c r="L31">
        <f t="shared" si="2"/>
        <v>2.5561838183701591E-30</v>
      </c>
      <c r="N31">
        <v>1</v>
      </c>
      <c r="O31">
        <f t="shared" si="6"/>
        <v>90</v>
      </c>
      <c r="P31">
        <v>28.2</v>
      </c>
      <c r="Q31">
        <f t="shared" si="3"/>
        <v>0</v>
      </c>
      <c r="R31">
        <v>0.2</v>
      </c>
      <c r="S31">
        <f t="shared" si="4"/>
        <v>2.5314175042168369E-30</v>
      </c>
    </row>
  </sheetData>
  <mergeCells count="2">
    <mergeCell ref="C23:E23"/>
    <mergeCell ref="C24:E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Hernandez</dc:creator>
  <cp:lastModifiedBy>Lucas Hernandez</cp:lastModifiedBy>
  <dcterms:created xsi:type="dcterms:W3CDTF">2015-06-05T18:17:20Z</dcterms:created>
  <dcterms:modified xsi:type="dcterms:W3CDTF">2024-12-11T16:08:25Z</dcterms:modified>
</cp:coreProperties>
</file>