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Matt\Documents\Norway\Norway-version-control\HYDRUS output and Cluster Analysis\"/>
    </mc:Choice>
  </mc:AlternateContent>
  <xr:revisionPtr revIDLastSave="0" documentId="13_ncr:1_{704AD311-D2CC-4062-BA93-7D3E078DF324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3" i="1" l="1"/>
  <c r="AI33" i="1"/>
  <c r="AJ33" i="1"/>
  <c r="AK33" i="1"/>
  <c r="AI31" i="1"/>
  <c r="AJ31" i="1"/>
  <c r="AK31" i="1"/>
  <c r="AI28" i="1"/>
  <c r="AJ28" i="1"/>
  <c r="AK28" i="1"/>
  <c r="AI26" i="1"/>
  <c r="AJ26" i="1"/>
  <c r="AK26" i="1"/>
  <c r="AI23" i="1"/>
  <c r="AJ23" i="1"/>
  <c r="AK23" i="1"/>
  <c r="AI21" i="1"/>
  <c r="AJ21" i="1"/>
  <c r="AK21" i="1"/>
  <c r="AI16" i="1"/>
  <c r="AJ16" i="1"/>
  <c r="AK16" i="1"/>
  <c r="AI14" i="1"/>
  <c r="AJ14" i="1"/>
  <c r="AK14" i="1"/>
  <c r="AI11" i="1"/>
  <c r="AJ11" i="1"/>
  <c r="AK11" i="1"/>
  <c r="AI9" i="1"/>
  <c r="AJ9" i="1"/>
  <c r="AK9" i="1"/>
  <c r="AI6" i="1"/>
  <c r="AJ6" i="1"/>
  <c r="AK6" i="1"/>
  <c r="AI5" i="1"/>
  <c r="AJ5" i="1"/>
  <c r="AK5" i="1"/>
  <c r="AK4" i="1"/>
  <c r="AJ4" i="1"/>
  <c r="AI4" i="1"/>
  <c r="P40" i="1"/>
  <c r="P41" i="1"/>
  <c r="P42" i="1"/>
  <c r="P43" i="1"/>
  <c r="P44" i="1"/>
  <c r="P45" i="1"/>
  <c r="P46" i="1"/>
  <c r="P47" i="1"/>
  <c r="P48" i="1"/>
  <c r="T48" i="1" l="1"/>
  <c r="T41" i="1"/>
  <c r="T42" i="1"/>
  <c r="T43" i="1"/>
  <c r="T44" i="1"/>
  <c r="T45" i="1"/>
  <c r="T46" i="1"/>
  <c r="T47" i="1"/>
  <c r="T40" i="1"/>
  <c r="T3" i="1" l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AH33" i="1"/>
  <c r="AH31" i="1"/>
  <c r="AH28" i="1"/>
  <c r="AH26" i="1"/>
  <c r="AH23" i="1"/>
  <c r="AH21" i="1"/>
  <c r="AH16" i="1"/>
  <c r="AH14" i="1"/>
  <c r="AH11" i="1"/>
  <c r="AH9" i="1"/>
  <c r="AH6" i="1"/>
  <c r="AH5" i="1"/>
  <c r="AH4" i="1"/>
  <c r="AF33" i="1"/>
  <c r="AG33" i="1"/>
  <c r="AF31" i="1"/>
  <c r="AG31" i="1"/>
  <c r="AF28" i="1"/>
  <c r="AG28" i="1"/>
  <c r="AF26" i="1"/>
  <c r="AG26" i="1"/>
  <c r="AF23" i="1"/>
  <c r="AF21" i="1"/>
  <c r="AG21" i="1"/>
  <c r="AF4" i="1"/>
  <c r="AF16" i="1"/>
  <c r="AG16" i="1"/>
  <c r="AF14" i="1"/>
  <c r="AG14" i="1"/>
  <c r="AF11" i="1"/>
  <c r="AG11" i="1"/>
  <c r="AF9" i="1"/>
  <c r="AG9" i="1"/>
  <c r="AG5" i="1"/>
  <c r="AG6" i="1"/>
  <c r="AF6" i="1"/>
  <c r="AF5" i="1"/>
  <c r="AG4" i="1"/>
  <c r="AE44" i="1"/>
  <c r="AE43" i="1"/>
  <c r="Z33" i="1"/>
  <c r="AA33" i="1"/>
  <c r="AB33" i="1"/>
  <c r="AC33" i="1"/>
  <c r="AD33" i="1"/>
  <c r="AE33" i="1"/>
  <c r="Y33" i="1"/>
  <c r="Y16" i="1"/>
  <c r="Z31" i="1"/>
  <c r="AA31" i="1"/>
  <c r="AB31" i="1"/>
  <c r="AC31" i="1"/>
  <c r="AD31" i="1"/>
  <c r="AE31" i="1"/>
  <c r="Y31" i="1"/>
  <c r="Y14" i="1"/>
  <c r="Z28" i="1"/>
  <c r="AA28" i="1"/>
  <c r="AB28" i="1"/>
  <c r="AC28" i="1"/>
  <c r="AD28" i="1"/>
  <c r="AE28" i="1"/>
  <c r="Y28" i="1"/>
  <c r="Y11" i="1"/>
  <c r="Z26" i="1"/>
  <c r="AA26" i="1"/>
  <c r="AB26" i="1"/>
  <c r="AC26" i="1"/>
  <c r="AD26" i="1"/>
  <c r="AE26" i="1"/>
  <c r="Y26" i="1"/>
  <c r="Y9" i="1"/>
  <c r="AA21" i="1"/>
  <c r="Z21" i="1"/>
  <c r="AB21" i="1"/>
  <c r="AC21" i="1"/>
  <c r="AD21" i="1"/>
  <c r="AE21" i="1"/>
  <c r="Z23" i="1"/>
  <c r="AA23" i="1"/>
  <c r="AB23" i="1"/>
  <c r="AC23" i="1"/>
  <c r="AD23" i="1"/>
  <c r="AE23" i="1"/>
  <c r="Y23" i="1"/>
  <c r="Y6" i="1"/>
  <c r="Y5" i="1"/>
  <c r="Y21" i="1"/>
  <c r="Y4" i="1"/>
  <c r="Z16" i="1"/>
  <c r="AA16" i="1"/>
  <c r="AB16" i="1"/>
  <c r="AC16" i="1"/>
  <c r="AD16" i="1"/>
  <c r="AE16" i="1"/>
  <c r="Z14" i="1"/>
  <c r="AA14" i="1"/>
  <c r="AB14" i="1"/>
  <c r="AC14" i="1"/>
  <c r="AD14" i="1"/>
  <c r="AE14" i="1"/>
  <c r="Z11" i="1"/>
  <c r="AA11" i="1"/>
  <c r="AB11" i="1"/>
  <c r="AC11" i="1"/>
  <c r="AD11" i="1"/>
  <c r="AE11" i="1"/>
  <c r="Z9" i="1"/>
  <c r="AA9" i="1"/>
  <c r="AB9" i="1"/>
  <c r="AC9" i="1"/>
  <c r="AD9" i="1"/>
  <c r="AE9" i="1"/>
  <c r="Z6" i="1"/>
  <c r="AA6" i="1"/>
  <c r="AB6" i="1"/>
  <c r="AC6" i="1"/>
  <c r="AD6" i="1"/>
  <c r="AE6" i="1"/>
  <c r="Z5" i="1"/>
  <c r="AA5" i="1"/>
  <c r="AB5" i="1"/>
  <c r="AC5" i="1"/>
  <c r="AD5" i="1"/>
  <c r="AE5" i="1"/>
  <c r="Z4" i="1"/>
  <c r="AA4" i="1"/>
  <c r="AB4" i="1"/>
  <c r="AC4" i="1"/>
  <c r="AD4" i="1"/>
  <c r="AE4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2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</calcChain>
</file>

<file path=xl/sharedStrings.xml><?xml version="1.0" encoding="utf-8"?>
<sst xmlns="http://schemas.openxmlformats.org/spreadsheetml/2006/main" count="378" uniqueCount="193">
  <si>
    <t>SKU 2016</t>
  </si>
  <si>
    <t>2016 CT1</t>
  </si>
  <si>
    <t>2016 CT10</t>
  </si>
  <si>
    <t>2016 CT11</t>
  </si>
  <si>
    <t>2016 CT12</t>
  </si>
  <si>
    <t>2016 CT14</t>
  </si>
  <si>
    <t>2016 CT15</t>
  </si>
  <si>
    <t>2016 CT16</t>
  </si>
  <si>
    <t>2016 CT19</t>
  </si>
  <si>
    <t>2016 CT2</t>
  </si>
  <si>
    <t>2016 CT20</t>
  </si>
  <si>
    <t>2016 CT3</t>
  </si>
  <si>
    <t>2016 CT5</t>
  </si>
  <si>
    <t>2016 CT6</t>
  </si>
  <si>
    <t>2016 CT8</t>
  </si>
  <si>
    <t>2016 CT90 cm-N</t>
  </si>
  <si>
    <t>2016 CT90 cm-S</t>
  </si>
  <si>
    <t>2016 CTHOR-N</t>
  </si>
  <si>
    <t>2016 CTHOR-S</t>
  </si>
  <si>
    <t>2016 Steel 1</t>
  </si>
  <si>
    <t>2016 Steel 10</t>
  </si>
  <si>
    <t>2016 Steel 101</t>
  </si>
  <si>
    <t>2016 Steel 124</t>
  </si>
  <si>
    <t>2016 Steel 130</t>
  </si>
  <si>
    <t>2016 Steel 132</t>
  </si>
  <si>
    <t>2016 Steel 143</t>
  </si>
  <si>
    <t>2016 Steel 146</t>
  </si>
  <si>
    <t>2016 Steel 155</t>
  </si>
  <si>
    <t>2016 Steel 157</t>
  </si>
  <si>
    <t>2016 Steel 158</t>
  </si>
  <si>
    <t>2016 Steel 160</t>
  </si>
  <si>
    <t>2016 Steel 29</t>
  </si>
  <si>
    <t>2016 Steel 34</t>
  </si>
  <si>
    <t>2016 Steel 64</t>
  </si>
  <si>
    <t>2016 Steel 68</t>
  </si>
  <si>
    <t>2016 Steel 70</t>
  </si>
  <si>
    <t>2016 Steel 72</t>
  </si>
  <si>
    <t>2016 Steel 73</t>
  </si>
  <si>
    <t>2016 Steel 94</t>
  </si>
  <si>
    <t>SKU2015</t>
  </si>
  <si>
    <t>LISA fdr</t>
  </si>
  <si>
    <t>Cluster</t>
  </si>
  <si>
    <t>2015 CT 1</t>
  </si>
  <si>
    <t>2015 CT 10</t>
  </si>
  <si>
    <t>2015 CT 11</t>
  </si>
  <si>
    <t>2015 CT 12</t>
  </si>
  <si>
    <t>2015 CT 13</t>
  </si>
  <si>
    <t>2015 CT 14</t>
  </si>
  <si>
    <t>2015 CT 15</t>
  </si>
  <si>
    <t>2015 CT 16</t>
  </si>
  <si>
    <t>2015 CT 17</t>
  </si>
  <si>
    <t>2015 CT 18</t>
  </si>
  <si>
    <t>2015 CT 19</t>
  </si>
  <si>
    <t>2015 CT 2</t>
  </si>
  <si>
    <t>2015 CT 20</t>
  </si>
  <si>
    <t>2015 CT 3</t>
  </si>
  <si>
    <t>2015 CT 4</t>
  </si>
  <si>
    <t>2015 CT 5</t>
  </si>
  <si>
    <t>2015 CT 6</t>
  </si>
  <si>
    <t>2015 CT 7</t>
  </si>
  <si>
    <t>2015 CT 8</t>
  </si>
  <si>
    <t>2015 CT 9</t>
  </si>
  <si>
    <t>2015 Steel 102</t>
  </si>
  <si>
    <t>2015 Steel 107</t>
  </si>
  <si>
    <t>2015 Steel 109</t>
  </si>
  <si>
    <t>2015 Steel 11</t>
  </si>
  <si>
    <t>2015 Steel 112</t>
  </si>
  <si>
    <t>2015 Steel 115</t>
  </si>
  <si>
    <t>2015 Steel 116</t>
  </si>
  <si>
    <t>2015 Steel 12</t>
  </si>
  <si>
    <t>2015 Steel 120</t>
  </si>
  <si>
    <t>2015 Steel 122</t>
  </si>
  <si>
    <t>2015 Steel 123</t>
  </si>
  <si>
    <t>2015 Steel 125</t>
  </si>
  <si>
    <t>2015 Steel 127</t>
  </si>
  <si>
    <t>2015 Steel 129</t>
  </si>
  <si>
    <t>2015 Steel 136</t>
  </si>
  <si>
    <t>2015 Steel 140</t>
  </si>
  <si>
    <t>2015 Steel 141</t>
  </si>
  <si>
    <t>2015 Steel 144</t>
  </si>
  <si>
    <t>2015 Steel 147</t>
  </si>
  <si>
    <t>2015 Steel 148</t>
  </si>
  <si>
    <t>2015 Steel 149</t>
  </si>
  <si>
    <t>2015 Steel 150</t>
  </si>
  <si>
    <t>2015 Steel 152</t>
  </si>
  <si>
    <t>2015 Steel 153</t>
  </si>
  <si>
    <t>2015 Steel 156</t>
  </si>
  <si>
    <t>2015 Steel 159</t>
  </si>
  <si>
    <t>2015 Steel 16</t>
  </si>
  <si>
    <t>2015 Steel 2</t>
  </si>
  <si>
    <t>2015 Steel 23</t>
  </si>
  <si>
    <t>2015 Steel 3</t>
  </si>
  <si>
    <t>2015 Steel 30</t>
  </si>
  <si>
    <t>2015 Steel 31</t>
  </si>
  <si>
    <t>2015 Steel 33</t>
  </si>
  <si>
    <t>2015 Steel 36</t>
  </si>
  <si>
    <t>2015 Steel 37</t>
  </si>
  <si>
    <t>2015 Steel 4</t>
  </si>
  <si>
    <t>2015 Steel 40</t>
  </si>
  <si>
    <t>2015 Steel 46</t>
  </si>
  <si>
    <t>2015 Steel 5</t>
  </si>
  <si>
    <t>2015 Steel 51</t>
  </si>
  <si>
    <t>2015 Steel 54</t>
  </si>
  <si>
    <t>2015 Steel 55</t>
  </si>
  <si>
    <t>2015 Steel 56</t>
  </si>
  <si>
    <t>2015 Steel 57</t>
  </si>
  <si>
    <t>2015 Steel 59</t>
  </si>
  <si>
    <t>2015 Steel 60</t>
  </si>
  <si>
    <t>2015 Steel 61</t>
  </si>
  <si>
    <t>2015 Steel 62</t>
  </si>
  <si>
    <t>2015 Steel 63</t>
  </si>
  <si>
    <t>2015 Steel 65</t>
  </si>
  <si>
    <t>2015 Steel 66</t>
  </si>
  <si>
    <t>2015 Steel 67</t>
  </si>
  <si>
    <t>2015 Steel 69</t>
  </si>
  <si>
    <t>2015 Steel 7</t>
  </si>
  <si>
    <t>2015 Steel 71</t>
  </si>
  <si>
    <t>2015 Steel 75</t>
  </si>
  <si>
    <t>2015 Steel 79</t>
  </si>
  <si>
    <t>2015 Steel 83</t>
  </si>
  <si>
    <t>2015 Steel 84</t>
  </si>
  <si>
    <t>2015 Steel 85</t>
  </si>
  <si>
    <t>2015 Steel 93</t>
  </si>
  <si>
    <t>2015 Steel 95</t>
  </si>
  <si>
    <t>2015 Steel 98</t>
  </si>
  <si>
    <t>x (cm)</t>
  </si>
  <si>
    <t>y (cm)</t>
  </si>
  <si>
    <t>z (cm)</t>
  </si>
  <si>
    <t>Sand (%)</t>
  </si>
  <si>
    <t xml:space="preserve">Silt (%) </t>
  </si>
  <si>
    <t>Clay (%)</t>
  </si>
  <si>
    <t>Bulk density</t>
  </si>
  <si>
    <t>HH</t>
  </si>
  <si>
    <t>NS</t>
  </si>
  <si>
    <t>LL</t>
  </si>
  <si>
    <t>Carbon (%)</t>
  </si>
  <si>
    <t>Nitrogen (%)</t>
  </si>
  <si>
    <t>C/N ratio</t>
  </si>
  <si>
    <t>AVERAGES</t>
  </si>
  <si>
    <t>2015 data</t>
  </si>
  <si>
    <t>2016 data</t>
  </si>
  <si>
    <t>ALL DATA</t>
  </si>
  <si>
    <t>n=</t>
  </si>
  <si>
    <t>n= 16</t>
  </si>
  <si>
    <t>n= 42</t>
  </si>
  <si>
    <t>n= 0</t>
  </si>
  <si>
    <t xml:space="preserve">n= 2 </t>
  </si>
  <si>
    <t>n= 20</t>
  </si>
  <si>
    <t>n= 41</t>
  </si>
  <si>
    <t>NA</t>
  </si>
  <si>
    <t>n = 58</t>
  </si>
  <si>
    <t>n = 2</t>
  </si>
  <si>
    <t>n = 61</t>
  </si>
  <si>
    <t>STDEV</t>
  </si>
  <si>
    <t>Average depth of LL cluster points</t>
  </si>
  <si>
    <t xml:space="preserve">109 cm </t>
  </si>
  <si>
    <t xml:space="preserve">129 cm </t>
  </si>
  <si>
    <t>* Why so few LL points? Majority of LL cluster points for both 2015 and 2016 datasets were at depths below 50 cm</t>
  </si>
  <si>
    <t xml:space="preserve">*Soil was typically wetter at those depths (shallow water table), so resistivity can be expected to be lower there </t>
  </si>
  <si>
    <t>points</t>
  </si>
  <si>
    <t>Max</t>
  </si>
  <si>
    <t>min</t>
  </si>
  <si>
    <t>155 cm</t>
  </si>
  <si>
    <t>49.5 cm</t>
  </si>
  <si>
    <t>6.25 cm</t>
  </si>
  <si>
    <t>N</t>
  </si>
  <si>
    <t>Percent total LL</t>
  </si>
  <si>
    <t>Theta_s</t>
  </si>
  <si>
    <t>w2</t>
  </si>
  <si>
    <t>theta_s</t>
  </si>
  <si>
    <t>depth</t>
  </si>
  <si>
    <t>Core id</t>
  </si>
  <si>
    <t>RMSE measured v scaled WRC</t>
  </si>
  <si>
    <t>Sensor 1</t>
  </si>
  <si>
    <t>Sensor 2</t>
  </si>
  <si>
    <t>Sensor 3</t>
  </si>
  <si>
    <t>Sensor 5</t>
  </si>
  <si>
    <t>Sensor 10</t>
  </si>
  <si>
    <t>Sensor 14</t>
  </si>
  <si>
    <t>Sensor 15</t>
  </si>
  <si>
    <t>Sensor 19</t>
  </si>
  <si>
    <t>Sensor 20</t>
  </si>
  <si>
    <t>CV</t>
  </si>
  <si>
    <t>water content scaling factors</t>
  </si>
  <si>
    <t>pressure potential scaling factors</t>
  </si>
  <si>
    <t>Before kriging</t>
  </si>
  <si>
    <t>After kriging</t>
  </si>
  <si>
    <t>WC(0.33 kPa)</t>
  </si>
  <si>
    <t>WC (0.01 kPa)</t>
  </si>
  <si>
    <t>WC(0.03 Kpa</t>
  </si>
  <si>
    <t>WC(0.1 kPa)</t>
  </si>
  <si>
    <t>WC (0.03 kPa)</t>
  </si>
  <si>
    <t>WC (0.1 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</si>
</sst>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9">
    <xf numFmtId="0" fontId="0" fillId="0" borderId="0" xfId="0"/>
    <xf numFmtId="0" fontId="3" fillId="4" borderId="0" xfId="3"/>
    <xf numFmtId="2" fontId="0" fillId="0" borderId="0" xfId="0" applyNumberFormat="1"/>
    <xf numFmtId="0" fontId="1" fillId="2" borderId="0" xfId="1"/>
    <xf numFmtId="0" fontId="5" fillId="0" borderId="0" xfId="0" applyFont="1"/>
    <xf numFmtId="0" fontId="2" fillId="3" borderId="0" xfId="2"/>
    <xf numFmtId="0" fontId="4" fillId="0" borderId="0" xfId="0" applyFont="1"/>
    <xf numFmtId="0" fontId="4" fillId="0" borderId="0" xfId="0" applyFont="1" applyAlignment="1"/>
    <xf numFmtId="2" fontId="4" fillId="0" borderId="0" xfId="0" applyNumberFormat="1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33"/>
  <sheetViews>
    <sheetView tabSelected="1" topLeftCell="Q1" workbookViewId="0">
      <selection activeCell="AG21" sqref="AG21"/>
    </sheetView>
  </sheetViews>
  <sheetFormatPr defaultRowHeight="14.4" x14ac:dyDescent="0.3"/>
  <cols>
    <col min="1" max="1" width="14.5546875" bestFit="1" customWidth="1"/>
    <col min="7" max="7" width="16.33203125" bestFit="1" customWidth="1"/>
    <col min="9" max="9" width="11.5546875" bestFit="1" customWidth="1"/>
    <col min="10" max="10" width="10.44140625" bestFit="1" customWidth="1"/>
    <col min="11" max="11" width="11.88671875" bestFit="1" customWidth="1"/>
    <col min="15" max="15" width="8.88671875" customWidth="1"/>
    <col min="17" max="18" width="12.77734375" bestFit="1" customWidth="1"/>
    <col min="19" max="19" width="11.6640625" bestFit="1" customWidth="1"/>
    <col min="20" max="20" width="12.77734375" bestFit="1" customWidth="1"/>
    <col min="21" max="21" width="10.44140625" bestFit="1" customWidth="1"/>
    <col min="22" max="22" width="26.88671875" bestFit="1" customWidth="1"/>
    <col min="33" max="33" width="12.77734375" bestFit="1" customWidth="1"/>
    <col min="34" max="34" width="11.6640625" bestFit="1" customWidth="1"/>
    <col min="35" max="35" width="11.21875" bestFit="1" customWidth="1"/>
    <col min="36" max="36" width="12.77734375" bestFit="1" customWidth="1"/>
    <col min="37" max="37" width="11.6640625" bestFit="1" customWidth="1"/>
    <col min="38" max="38" width="12.5546875" bestFit="1" customWidth="1"/>
  </cols>
  <sheetData>
    <row r="1" spans="1:39" x14ac:dyDescent="0.3">
      <c r="A1" s="3" t="s">
        <v>0</v>
      </c>
      <c r="B1" s="3" t="s">
        <v>125</v>
      </c>
      <c r="C1" s="3" t="s">
        <v>126</v>
      </c>
      <c r="D1" s="3" t="s">
        <v>127</v>
      </c>
      <c r="E1" s="3" t="s">
        <v>40</v>
      </c>
      <c r="F1" s="3" t="s">
        <v>128</v>
      </c>
      <c r="G1" s="3" t="s">
        <v>129</v>
      </c>
      <c r="H1" s="3" t="s">
        <v>130</v>
      </c>
      <c r="I1" s="3" t="s">
        <v>131</v>
      </c>
      <c r="J1" s="3" t="s">
        <v>135</v>
      </c>
      <c r="K1" s="3" t="s">
        <v>136</v>
      </c>
      <c r="L1" s="3" t="s">
        <v>137</v>
      </c>
      <c r="M1" s="3" t="s">
        <v>167</v>
      </c>
      <c r="N1" s="3" t="s">
        <v>168</v>
      </c>
      <c r="O1" s="3" t="s">
        <v>170</v>
      </c>
      <c r="P1" s="3" t="s">
        <v>41</v>
      </c>
      <c r="Q1" s="3" t="s">
        <v>188</v>
      </c>
      <c r="R1" s="3" t="s">
        <v>191</v>
      </c>
      <c r="S1" s="3" t="s">
        <v>192</v>
      </c>
      <c r="T1" s="3" t="s">
        <v>171</v>
      </c>
      <c r="U1" s="3" t="s">
        <v>172</v>
      </c>
      <c r="X1" s="4" t="s">
        <v>138</v>
      </c>
      <c r="AB1" s="4"/>
      <c r="AE1" s="4" t="s">
        <v>187</v>
      </c>
    </row>
    <row r="2" spans="1:39" x14ac:dyDescent="0.3">
      <c r="A2" s="4" t="s">
        <v>1</v>
      </c>
      <c r="B2">
        <v>27</v>
      </c>
      <c r="C2">
        <v>27</v>
      </c>
      <c r="D2">
        <v>-7.5</v>
      </c>
      <c r="E2">
        <v>0</v>
      </c>
      <c r="F2">
        <v>26.065799999999999</v>
      </c>
      <c r="G2">
        <v>55.742100000000008</v>
      </c>
      <c r="H2">
        <v>18.1922</v>
      </c>
      <c r="I2" s="2">
        <v>1.3237351373513699</v>
      </c>
      <c r="J2">
        <v>1.978</v>
      </c>
      <c r="K2">
        <v>0.17299999999999999</v>
      </c>
      <c r="L2" s="2">
        <v>11.43</v>
      </c>
      <c r="M2">
        <v>0.50047730665985901</v>
      </c>
      <c r="N2">
        <v>0.58811009987485596</v>
      </c>
      <c r="O2">
        <v>-7.5</v>
      </c>
      <c r="P2" t="str">
        <f>IF(E2=4,"HH",IF(E2=1, "LL", IF(E2=0, "NS", NA)))</f>
        <v>NS</v>
      </c>
      <c r="Q2" s="2">
        <v>0.43280000000000002</v>
      </c>
      <c r="R2" s="2">
        <v>0.38462839999999998</v>
      </c>
      <c r="S2" s="2">
        <v>0.36624390000000001</v>
      </c>
      <c r="T2">
        <v>1</v>
      </c>
      <c r="U2">
        <v>4.0941293857535102E-2</v>
      </c>
    </row>
    <row r="3" spans="1:39" x14ac:dyDescent="0.3">
      <c r="A3" s="4" t="s">
        <v>2</v>
      </c>
      <c r="B3">
        <v>110.00000000000001</v>
      </c>
      <c r="C3">
        <v>35</v>
      </c>
      <c r="D3">
        <v>-22.5</v>
      </c>
      <c r="E3">
        <v>4</v>
      </c>
      <c r="F3">
        <v>18.5716</v>
      </c>
      <c r="G3">
        <v>42.526299999999999</v>
      </c>
      <c r="H3">
        <v>38.902200000000001</v>
      </c>
      <c r="I3" s="2">
        <v>1.47117773677737</v>
      </c>
      <c r="J3">
        <v>1.841</v>
      </c>
      <c r="K3">
        <v>0.17899999999999999</v>
      </c>
      <c r="L3" s="2">
        <v>10.27</v>
      </c>
      <c r="M3">
        <v>0.44483858989533298</v>
      </c>
      <c r="N3">
        <v>0.27873057031415699</v>
      </c>
      <c r="O3">
        <v>-22.5</v>
      </c>
      <c r="P3" t="str">
        <f>IF(E3=4,"HH",IF(E3=1, "LL", IF(E3=0, "NS", NA)))</f>
        <v>HH</v>
      </c>
      <c r="Q3" s="2">
        <v>0.45840360000000002</v>
      </c>
      <c r="R3" s="2">
        <v>0.44227939999999999</v>
      </c>
      <c r="S3" s="2">
        <v>0.42761189999999999</v>
      </c>
      <c r="T3">
        <f>T2+1</f>
        <v>2</v>
      </c>
      <c r="U3">
        <v>3.4874083268607199E-2</v>
      </c>
      <c r="X3" s="4" t="s">
        <v>140</v>
      </c>
      <c r="Y3" s="3" t="s">
        <v>128</v>
      </c>
      <c r="Z3" s="3" t="s">
        <v>129</v>
      </c>
      <c r="AA3" s="3" t="s">
        <v>130</v>
      </c>
      <c r="AB3" s="3" t="s">
        <v>131</v>
      </c>
      <c r="AC3" s="3" t="s">
        <v>135</v>
      </c>
      <c r="AD3" s="3" t="s">
        <v>136</v>
      </c>
      <c r="AE3" s="3" t="s">
        <v>137</v>
      </c>
      <c r="AF3" s="3" t="s">
        <v>169</v>
      </c>
      <c r="AG3" s="3" t="s">
        <v>168</v>
      </c>
      <c r="AH3" s="3" t="s">
        <v>170</v>
      </c>
      <c r="AI3" s="3" t="s">
        <v>188</v>
      </c>
      <c r="AJ3" s="3" t="s">
        <v>189</v>
      </c>
      <c r="AK3" s="3" t="s">
        <v>190</v>
      </c>
      <c r="AL3" s="3" t="s">
        <v>187</v>
      </c>
    </row>
    <row r="4" spans="1:39" x14ac:dyDescent="0.3">
      <c r="A4" s="4" t="s">
        <v>3</v>
      </c>
      <c r="B4">
        <v>105</v>
      </c>
      <c r="C4">
        <v>60</v>
      </c>
      <c r="D4">
        <v>-42.5</v>
      </c>
      <c r="E4">
        <v>4</v>
      </c>
      <c r="F4">
        <v>22.1477</v>
      </c>
      <c r="G4">
        <v>57.6905</v>
      </c>
      <c r="H4">
        <v>20.161899999999999</v>
      </c>
      <c r="I4" s="2">
        <v>1.6382462074620701</v>
      </c>
      <c r="J4">
        <v>0.441</v>
      </c>
      <c r="K4">
        <v>5.6000000000000001E-2</v>
      </c>
      <c r="L4" s="2">
        <v>7.8639999999999999</v>
      </c>
      <c r="M4">
        <v>0.38179388397657599</v>
      </c>
      <c r="N4">
        <v>0.95782899918199005</v>
      </c>
      <c r="O4">
        <v>-42.5</v>
      </c>
      <c r="P4" t="str">
        <f>IF(E4=4,"HH",IF(E4=1, "LL", IF(E4=0, "NS", NA)))</f>
        <v>HH</v>
      </c>
      <c r="Q4" s="2">
        <v>0.39571519999999999</v>
      </c>
      <c r="R4" s="2">
        <v>0.36537560000000002</v>
      </c>
      <c r="S4" s="2">
        <v>0.356987</v>
      </c>
      <c r="T4">
        <f t="shared" ref="T4:T39" si="0">T3+1</f>
        <v>3</v>
      </c>
      <c r="U4">
        <v>4.3061936183257897E-2</v>
      </c>
      <c r="W4" t="s">
        <v>143</v>
      </c>
      <c r="X4" t="s">
        <v>132</v>
      </c>
      <c r="Y4" s="2">
        <f>AVERAGE(F3:F4,F6:F7,F11,F13:F14,F20:F21,F24:F26,F29,F33,F35,F39)</f>
        <v>22.71280625</v>
      </c>
      <c r="Z4" s="2">
        <f>AVERAGE(G3:G4,G6:G7,G11,G13:G14,G20:G21,G24:G26,G29,G33,G35,G39)</f>
        <v>51.682468749999998</v>
      </c>
      <c r="AA4" s="2">
        <f>AVERAGE(H3:H4,H6:H7,H11,H13:H14,H20:H21,H24:H26,H29,H33,H35,H39)</f>
        <v>25.604743750000001</v>
      </c>
      <c r="AB4" s="8">
        <f>AVERAGE(I3:I4,I6:I7,I11,I13:I14,I20:I21,I24:I26,I29,I33,I35,I39)</f>
        <v>1.4447062823944283</v>
      </c>
      <c r="AC4" s="8">
        <f>AVERAGE(J3:J4,J6:J7,J11,J13:J14,J20:J21,J24:J26,J29,J33,J35,J39)</f>
        <v>1.6180624999999997</v>
      </c>
      <c r="AD4" s="8">
        <f>AVERAGE(K3:K4,K6:K7,K11,K13:K14,K20:K21,K24:K26,K29,K33,K35,K39)</f>
        <v>0.15387500000000001</v>
      </c>
      <c r="AE4" s="8">
        <f>AVERAGE(L3:L4,L6:L7,L11,L13:L14,L20:L21,L24:L26,L29,L33,L35,L39)</f>
        <v>9.9496875000000014</v>
      </c>
      <c r="AF4" s="8">
        <f>AVERAGE(M3:M4,M6:M7,M11,M13:M14,M20:M21,M24:M26,M29,M33,M35,M39)</f>
        <v>0.45482781796436661</v>
      </c>
      <c r="AG4" s="8">
        <f>AVERAGE(N3:N4,N6:N7,N11,N13:N14,N20:N21,N24:N26,N29,N33,N35,N39)</f>
        <v>0.65950736526007936</v>
      </c>
      <c r="AH4" s="8">
        <f>AVERAGE(O3:O4,O6:O7,O11,O13:O14,O20:O21,O24:O26,O29,O33,O35,O39)</f>
        <v>-23.59375</v>
      </c>
      <c r="AI4" s="2">
        <f>AVERAGE(Q3:Q4,Q6:Q7,Q11,Q13:Q14,Q20:Q21,Q24:Q26,Q29,Q33,Q35,Q39)</f>
        <v>0.43237699374999994</v>
      </c>
      <c r="AJ4" s="2">
        <f>AVERAGE(R3:R4,R6:R7,R11,R13:R14,R20:R21,R24:R26,R29,R33,R35,R39)</f>
        <v>0.40378575</v>
      </c>
      <c r="AK4" s="2">
        <f>AVERAGE(S3:S4,S6:S7,S11,S13:S14,S20:S21,S24:S26,S29,S33,S35,S39)</f>
        <v>0.38891467500000004</v>
      </c>
    </row>
    <row r="5" spans="1:39" x14ac:dyDescent="0.3">
      <c r="A5" s="4" t="s">
        <v>4</v>
      </c>
      <c r="B5">
        <v>100</v>
      </c>
      <c r="C5">
        <v>75</v>
      </c>
      <c r="D5">
        <v>-60</v>
      </c>
      <c r="E5">
        <v>0</v>
      </c>
      <c r="F5">
        <v>16.589300000000001</v>
      </c>
      <c r="G5">
        <v>54.578099999999999</v>
      </c>
      <c r="H5">
        <v>28.832600000000003</v>
      </c>
      <c r="I5" s="2">
        <v>1.6703772037720399</v>
      </c>
      <c r="J5">
        <v>0.222</v>
      </c>
      <c r="K5">
        <v>6.7000000000000004E-2</v>
      </c>
      <c r="L5" s="2">
        <v>3.2890000000000001</v>
      </c>
      <c r="M5">
        <v>0.36966897970866502</v>
      </c>
      <c r="N5">
        <v>0.85618716773851999</v>
      </c>
      <c r="O5">
        <v>-60</v>
      </c>
      <c r="P5" t="str">
        <f>IF(E5=4,"HH",IF(E5=1, "LL", IF(E5=0, "NS", NA)))</f>
        <v>NS</v>
      </c>
      <c r="Q5" s="2">
        <v>0.35775709999999999</v>
      </c>
      <c r="R5" s="2">
        <v>0.3384683</v>
      </c>
      <c r="S5" s="2">
        <v>0.33384710000000001</v>
      </c>
      <c r="T5">
        <f t="shared" si="0"/>
        <v>4</v>
      </c>
      <c r="U5">
        <v>4.2880768131697201E-2</v>
      </c>
      <c r="W5" s="6" t="s">
        <v>146</v>
      </c>
      <c r="X5" t="s">
        <v>134</v>
      </c>
      <c r="Y5" s="2">
        <f>AVERAGE(F12,F17)</f>
        <v>18.841249999999999</v>
      </c>
      <c r="Z5" s="2">
        <f>AVERAGE(G12,G17)</f>
        <v>51.537700000000001</v>
      </c>
      <c r="AA5" s="2">
        <f>AVERAGE(H12,H17)</f>
        <v>29.62105</v>
      </c>
      <c r="AB5" s="2">
        <f>AVERAGE(I12,I17)</f>
        <v>1.59623257482575</v>
      </c>
      <c r="AC5" s="2">
        <f>AVERAGE(J12,J17)</f>
        <v>0.23299999999999998</v>
      </c>
      <c r="AD5" s="2">
        <f>AVERAGE(K12,K17)</f>
        <v>0.05</v>
      </c>
      <c r="AE5" s="2">
        <f>AVERAGE(L12,L17)</f>
        <v>4.7095000000000002</v>
      </c>
      <c r="AF5" s="2">
        <f>AVERAGE(M12,M17)</f>
        <v>0.39764808497141552</v>
      </c>
      <c r="AG5" s="2">
        <f>AVERAGE(N12,N17)</f>
        <v>0.86338751312232453</v>
      </c>
      <c r="AH5" s="2">
        <f>AVERAGE(O12,O17)</f>
        <v>-76.25</v>
      </c>
      <c r="AI5" s="2">
        <f>AVERAGE(Q12,Q17)</f>
        <v>0.39832239999999997</v>
      </c>
      <c r="AJ5" s="2">
        <f>AVERAGE(R12,R17)</f>
        <v>0.37576865000000004</v>
      </c>
      <c r="AK5" s="2">
        <f>AVERAGE(S12,S17)</f>
        <v>0.36763124999999997</v>
      </c>
    </row>
    <row r="6" spans="1:39" x14ac:dyDescent="0.3">
      <c r="A6" s="4" t="s">
        <v>5</v>
      </c>
      <c r="B6">
        <v>146</v>
      </c>
      <c r="C6">
        <v>40</v>
      </c>
      <c r="D6">
        <v>-22.5</v>
      </c>
      <c r="E6">
        <v>4</v>
      </c>
      <c r="F6">
        <v>25.481900000000003</v>
      </c>
      <c r="G6">
        <v>52.485800000000005</v>
      </c>
      <c r="H6">
        <v>22.032299999999999</v>
      </c>
      <c r="I6" s="2">
        <v>1.2235982984829801</v>
      </c>
      <c r="J6">
        <v>2.1019999999999999</v>
      </c>
      <c r="K6">
        <v>0.19500000000000001</v>
      </c>
      <c r="L6" s="2">
        <v>10.77</v>
      </c>
      <c r="M6">
        <v>0.53826479302528896</v>
      </c>
      <c r="N6">
        <v>0.62176629575588804</v>
      </c>
      <c r="O6">
        <v>-22.5</v>
      </c>
      <c r="P6" t="str">
        <f>IF(E6=4,"HH",IF(E6=1, "LL", IF(E6=0, "NS", NA)))</f>
        <v>HH</v>
      </c>
      <c r="Q6" s="2">
        <v>0.47893819999999998</v>
      </c>
      <c r="R6" s="2">
        <v>0.42996289999999998</v>
      </c>
      <c r="S6" s="2">
        <v>0.40851419999999999</v>
      </c>
      <c r="T6">
        <f t="shared" si="0"/>
        <v>5</v>
      </c>
      <c r="U6">
        <v>6.4016025648760702E-2</v>
      </c>
      <c r="W6" t="s">
        <v>147</v>
      </c>
      <c r="X6" t="s">
        <v>133</v>
      </c>
      <c r="Y6" s="2">
        <f>AVERAGE(F2,F5,F8:F10,F15:F16,F18:F19,F22:F23,F27:F28,F30:F32,F34,F36:F38)</f>
        <v>20.665270000000003</v>
      </c>
      <c r="Z6" s="2">
        <f>AVERAGE(G2,G5,G8:G10,G15:G16,G18:G19,G22:G23,G27:G28,G30:G32,G34,G36:G38)</f>
        <v>53.651245000000003</v>
      </c>
      <c r="AA6" s="2">
        <f>AVERAGE(H2,H5,H8:H10,H15:H16,H18:H19,H22:H23,H27:H28,H30:H32,H34,H36:H38)</f>
        <v>25.683505000000004</v>
      </c>
      <c r="AB6" s="2">
        <f>AVERAGE(I2,I5,I8:I10,I15:I16,I18:I19,I22:I23,I27:I28,I30:I32,I34,I36:I38)</f>
        <v>1.6256905034691822</v>
      </c>
      <c r="AC6" s="2">
        <f>AVERAGE(J2,J5,J8:J10,J15:J16,J18:J19,J22:J23,J27:J28,J30:J32,J34,J36:J38)</f>
        <v>0.55630000000000002</v>
      </c>
      <c r="AD6" s="2">
        <f>AVERAGE(K2,K5,K8:K10,K15:K16,K18:K19,K22:K23,K27:K28,K30:K32,K34,K36:K38)</f>
        <v>7.3499999999999996E-2</v>
      </c>
      <c r="AE6" s="2">
        <f>AVERAGE(L2,L5,L8:L10,L15:L16,L18:L19,L22:L23,L27:L28,L30:L32,L34,L36:L38)</f>
        <v>6.1454500000000003</v>
      </c>
      <c r="AF6" s="2">
        <f>AVERAGE(M2,M5,M8:M10,M15:M16,M18:M19,M22:M23,M27:M28,M30:M32,M34,M36:M38)</f>
        <v>0.38653188548332751</v>
      </c>
      <c r="AG6" s="2">
        <f>AVERAGE(N2,N5,N8:N10,N15:N16,N18:N19,N22:N23,N27:N28,N30:N32,N34,N36:N38)</f>
        <v>0.76477724738919972</v>
      </c>
      <c r="AH6" s="2">
        <f>AVERAGE(O2,O5,O8:O10,O15:O16,O18:O19,O22:O23,O27:O28,O30:O32,O34,O36:O38)</f>
        <v>-49.65</v>
      </c>
      <c r="AI6" s="2">
        <f>AVERAGE(Q2,Q5,Q8:Q10,Q15:Q16,Q18:Q19,Q22:Q23,Q27:Q28,Q30:Q32,Q34,Q36:Q38)</f>
        <v>0.38276169500000001</v>
      </c>
      <c r="AJ6" s="2">
        <f>AVERAGE(R2,R5,R8:R10,R15:R16,R18:R19,R22:R23,R27:R28,R30:R32,R34,R36:R38)</f>
        <v>0.36231624500000004</v>
      </c>
      <c r="AK6" s="2">
        <f>AVERAGE(S2,S5,S8:S10,S15:S16,S18:S19,S22:S23,S27:S28,S30:S32,S34,S36:S38)</f>
        <v>0.35497638499999995</v>
      </c>
    </row>
    <row r="7" spans="1:39" x14ac:dyDescent="0.3">
      <c r="A7" s="4" t="s">
        <v>6</v>
      </c>
      <c r="B7">
        <v>160</v>
      </c>
      <c r="C7">
        <v>55.000000000000007</v>
      </c>
      <c r="D7">
        <v>-42.5</v>
      </c>
      <c r="E7">
        <v>4</v>
      </c>
      <c r="F7">
        <v>18.6312</v>
      </c>
      <c r="G7">
        <v>55.006999999999998</v>
      </c>
      <c r="H7">
        <v>26.361800000000002</v>
      </c>
      <c r="I7" s="2">
        <v>1.67484163591636</v>
      </c>
      <c r="J7">
        <v>0.29599999999999999</v>
      </c>
      <c r="K7">
        <v>4.9000000000000002E-2</v>
      </c>
      <c r="L7" s="2">
        <v>6.0110000000000001</v>
      </c>
      <c r="M7">
        <v>0.36798428833344898</v>
      </c>
      <c r="N7">
        <v>0.65424893516696703</v>
      </c>
      <c r="O7">
        <v>-42.5</v>
      </c>
      <c r="P7" t="str">
        <f>IF(E7=4,"HH",IF(E7=1, "LL", IF(E7=0, "NS", NA)))</f>
        <v>HH</v>
      </c>
      <c r="Q7" s="2">
        <v>0.36112899999999998</v>
      </c>
      <c r="R7" s="2">
        <v>0.33169359999999998</v>
      </c>
      <c r="S7" s="2">
        <v>0.32370680000000002</v>
      </c>
      <c r="T7">
        <f t="shared" si="0"/>
        <v>6</v>
      </c>
      <c r="U7">
        <v>4.14781422470182E-2</v>
      </c>
    </row>
    <row r="8" spans="1:39" x14ac:dyDescent="0.3">
      <c r="A8" s="4" t="s">
        <v>7</v>
      </c>
      <c r="B8">
        <v>135</v>
      </c>
      <c r="C8">
        <v>70</v>
      </c>
      <c r="D8">
        <v>-60</v>
      </c>
      <c r="E8">
        <v>0</v>
      </c>
      <c r="F8">
        <v>14.160500000000001</v>
      </c>
      <c r="G8">
        <v>53.8581</v>
      </c>
      <c r="H8">
        <v>31.981399999999997</v>
      </c>
      <c r="I8" s="2">
        <v>1.69200184501845</v>
      </c>
      <c r="J8">
        <v>0.221</v>
      </c>
      <c r="K8">
        <v>6.0999999999999999E-2</v>
      </c>
      <c r="L8" s="2">
        <v>3.605</v>
      </c>
      <c r="M8">
        <v>0.36150873772888698</v>
      </c>
      <c r="N8">
        <v>0.94466015660627101</v>
      </c>
      <c r="O8">
        <v>-60</v>
      </c>
      <c r="P8" t="str">
        <f>IF(E8=4,"HH",IF(E8=1, "LL", IF(E8=0, "NS", NA)))</f>
        <v>NS</v>
      </c>
      <c r="Q8" s="2">
        <v>0.36647190000000002</v>
      </c>
      <c r="R8" s="2">
        <v>0.34708270000000002</v>
      </c>
      <c r="S8" s="2">
        <v>0.33969870000000002</v>
      </c>
      <c r="T8">
        <f t="shared" si="0"/>
        <v>7</v>
      </c>
      <c r="U8">
        <v>3.01938164178428E-2</v>
      </c>
      <c r="X8" s="4" t="s">
        <v>139</v>
      </c>
      <c r="Y8" s="1" t="s">
        <v>128</v>
      </c>
      <c r="Z8" s="1" t="s">
        <v>129</v>
      </c>
      <c r="AA8" s="1" t="s">
        <v>130</v>
      </c>
      <c r="AB8" s="1" t="s">
        <v>131</v>
      </c>
      <c r="AC8" s="1" t="s">
        <v>135</v>
      </c>
      <c r="AD8" s="1" t="s">
        <v>136</v>
      </c>
      <c r="AE8" s="1" t="s">
        <v>137</v>
      </c>
      <c r="AF8" s="1" t="s">
        <v>169</v>
      </c>
      <c r="AG8" s="1" t="s">
        <v>168</v>
      </c>
      <c r="AH8" s="1" t="s">
        <v>170</v>
      </c>
      <c r="AI8" s="1" t="s">
        <v>188</v>
      </c>
      <c r="AJ8" s="1" t="s">
        <v>189</v>
      </c>
      <c r="AK8" s="1" t="s">
        <v>190</v>
      </c>
      <c r="AL8" s="1" t="s">
        <v>187</v>
      </c>
    </row>
    <row r="9" spans="1:39" x14ac:dyDescent="0.3">
      <c r="A9" s="4" t="s">
        <v>8</v>
      </c>
      <c r="B9">
        <v>140</v>
      </c>
      <c r="C9">
        <v>75</v>
      </c>
      <c r="D9">
        <v>-7.5</v>
      </c>
      <c r="E9">
        <v>0</v>
      </c>
      <c r="F9">
        <v>23.7593</v>
      </c>
      <c r="G9">
        <v>49.835900000000002</v>
      </c>
      <c r="H9">
        <v>26.404800000000002</v>
      </c>
      <c r="I9" s="2">
        <v>1.33731652316523</v>
      </c>
      <c r="J9">
        <v>1.9419999999999999</v>
      </c>
      <c r="K9">
        <v>0.17599999999999999</v>
      </c>
      <c r="L9" s="2">
        <v>11.04</v>
      </c>
      <c r="M9">
        <v>0.49535225540934602</v>
      </c>
      <c r="N9">
        <v>0.64187558372311104</v>
      </c>
      <c r="O9">
        <v>-7.5</v>
      </c>
      <c r="P9" t="str">
        <f>IF(E9=4,"HH",IF(E9=1, "LL", IF(E9=0, "NS", NA)))</f>
        <v>NS</v>
      </c>
      <c r="Q9" s="2">
        <v>0.46960030000000003</v>
      </c>
      <c r="R9" s="2">
        <v>0.42625089999999999</v>
      </c>
      <c r="S9" s="2">
        <v>0.40359669999999997</v>
      </c>
      <c r="T9">
        <f t="shared" si="0"/>
        <v>8</v>
      </c>
      <c r="U9">
        <v>6.4698729440839695E-2</v>
      </c>
      <c r="W9" t="s">
        <v>144</v>
      </c>
      <c r="X9" t="s">
        <v>132</v>
      </c>
      <c r="Y9" s="2">
        <f>AVERAGE(F51:F56,F62,F65:F70,F74:F78,F80,F83,F85:F87,F89:F90,F93,F95:F97,F99,F101:F102,F109,F117,F122:F123,F128:F133)</f>
        <v>25.127633333333332</v>
      </c>
      <c r="Z9" s="2">
        <f>AVERAGE(G51:G56,G62,G65:G70,G74:G78,G80,G83,G85:G87,G89:G90,G93,G95:G97,G99,G101:G102,G109,G117,G122:G123,G128:G133)</f>
        <v>50.268066666666677</v>
      </c>
      <c r="AA9" s="2">
        <f>AVERAGE(H51:H56,H62,H65:H70,H74:H78,H80,H83,H85:H87,H89:H90,H93,H95:H97,H99,H101:H102,H109,H117,H122:H123,H128:H133)</f>
        <v>24.604297619047617</v>
      </c>
      <c r="AB9" s="8">
        <f>AVERAGE(I51:I56,I62,I65:I70,I74:I78,I80,I83,I85:I87,I89:I90,I93,I95:I97,I99,I101:I102,I109,I117,I122:I123,I128:I133)</f>
        <v>1.4617153388359407</v>
      </c>
      <c r="AC9" s="8">
        <f>AVERAGE(J51:J56,J62,J65:J70,J74:J78,J80,J83,J85:J87,J89:J90,J93,J95:J97,J99,J101:J102,J109,J117,J122:J123,J128:J133)</f>
        <v>1.656166666666667</v>
      </c>
      <c r="AD9" s="8">
        <f>AVERAGE(K51:K56,K62,K65:K70,K74:K78,K80,K83,K85:K87,K89:K90,K93,K95:K97,K99,K101:K102,K109,K117,K122:K123,K128:K133)</f>
        <v>0.1528809523809524</v>
      </c>
      <c r="AE9" s="8">
        <f>AVERAGE(L51:L56,L62,L65:L70,L74:L78,L80,L83,L85:L87,L89:L90,L93,L95:L97,L99,L101:L102,L109,L117,L122:L123,L128:L133)</f>
        <v>10.77702053640771</v>
      </c>
      <c r="AF9" s="8">
        <f>AVERAGE(M51:M56,M62,M65:M70,M74:M78,M80,M83,M85:M87,M89:M90,M93,M95:M97,M99,M101:M102,M109,M117,M122:M123,M128:M133)</f>
        <v>0.44840930609964502</v>
      </c>
      <c r="AG9" s="8">
        <f>AVERAGE(N51:N56,N62,N65:N70,N74:N78,N80,N83,N85:N87,N89:N90,N93,N95:N97,N99,N101:N102,N109,N117,N122:N123,N128:N133)</f>
        <v>0.70914662546538521</v>
      </c>
      <c r="AH9" s="8">
        <f>AVERAGE(O51:O56,O62,O65:O70,O74:O78,O80,O83,O85:O87,O89:O90,O93,O95:O97,O99,O101:O102,O109,O117,O122:O123,O128:O133)</f>
        <v>-22.5</v>
      </c>
      <c r="AI9" s="2">
        <f>AVERAGE(Q51:Q56,Q62,Q65:Q70,Q74:Q78,Q80,Q83,Q85:Q87,Q89:Q90,Q93,Q95:Q97,Q99,Q101:Q102,Q109,Q117,Q122:Q123,Q128:Q133)</f>
        <v>0.41594315238095236</v>
      </c>
      <c r="AJ9" s="2">
        <f>AVERAGE(R51:R56,R62,R65:R70,R74:R78,R80,R83,R85:R87,R89:R90,R93,R95:R97,R99,R101:R102,R109,R117,R122:R123,R128:R133)</f>
        <v>0.39261316904761906</v>
      </c>
      <c r="AK9" s="2">
        <f>AVERAGE(S51:S56,S62,S65:S70,S74:S78,S80,S83,S85:S87,S89:S90,S93,S95:S97,S99,S101:S102,S109,S117,S122:S123,S128:S133)</f>
        <v>0.37740582857142851</v>
      </c>
    </row>
    <row r="10" spans="1:39" x14ac:dyDescent="0.3">
      <c r="A10" s="4" t="s">
        <v>9</v>
      </c>
      <c r="B10">
        <v>20</v>
      </c>
      <c r="C10">
        <v>50</v>
      </c>
      <c r="D10">
        <v>-42.5</v>
      </c>
      <c r="E10">
        <v>0</v>
      </c>
      <c r="F10">
        <v>25.674900000000001</v>
      </c>
      <c r="G10">
        <v>53.4041</v>
      </c>
      <c r="H10">
        <v>20.920999999999999</v>
      </c>
      <c r="I10" s="2">
        <v>1.6525143501435</v>
      </c>
      <c r="J10">
        <v>0.45100000000000001</v>
      </c>
      <c r="K10">
        <v>5.1999999999999998E-2</v>
      </c>
      <c r="L10" s="2">
        <v>8.6359999999999992</v>
      </c>
      <c r="M10">
        <v>0.376409679191132</v>
      </c>
      <c r="N10">
        <v>0.49505946971482501</v>
      </c>
      <c r="O10">
        <v>-42.5</v>
      </c>
      <c r="P10" t="str">
        <f>IF(E10=4,"HH",IF(E10=1, "LL", IF(E10=0, "NS", NA)))</f>
        <v>NS</v>
      </c>
      <c r="Q10" s="2">
        <v>0.34121190000000001</v>
      </c>
      <c r="R10" s="2">
        <v>0.31885910000000001</v>
      </c>
      <c r="S10" s="2">
        <v>0.31036999999999998</v>
      </c>
      <c r="T10">
        <f t="shared" si="0"/>
        <v>9</v>
      </c>
      <c r="U10">
        <v>4.7124847095827503E-2</v>
      </c>
      <c r="W10" s="6" t="s">
        <v>145</v>
      </c>
      <c r="X10" t="s">
        <v>134</v>
      </c>
      <c r="Y10" s="2" t="s">
        <v>149</v>
      </c>
      <c r="Z10" s="2" t="s">
        <v>149</v>
      </c>
      <c r="AA10" s="2" t="s">
        <v>149</v>
      </c>
      <c r="AB10" s="2" t="s">
        <v>149</v>
      </c>
      <c r="AC10" s="2" t="s">
        <v>149</v>
      </c>
      <c r="AD10" s="2" t="s">
        <v>149</v>
      </c>
      <c r="AE10" s="2" t="s">
        <v>149</v>
      </c>
      <c r="AF10" s="2" t="s">
        <v>149</v>
      </c>
      <c r="AG10" s="2" t="s">
        <v>149</v>
      </c>
      <c r="AH10" s="2" t="s">
        <v>149</v>
      </c>
      <c r="AI10" s="2" t="s">
        <v>149</v>
      </c>
      <c r="AJ10" s="2" t="s">
        <v>149</v>
      </c>
      <c r="AK10" s="2" t="s">
        <v>149</v>
      </c>
    </row>
    <row r="11" spans="1:39" x14ac:dyDescent="0.3">
      <c r="A11" s="4" t="s">
        <v>10</v>
      </c>
      <c r="B11">
        <v>105</v>
      </c>
      <c r="C11">
        <v>75</v>
      </c>
      <c r="D11">
        <v>-7.5</v>
      </c>
      <c r="E11">
        <v>4</v>
      </c>
      <c r="F11">
        <v>24.192</v>
      </c>
      <c r="G11">
        <v>50.670700000000004</v>
      </c>
      <c r="H11">
        <v>25.1373</v>
      </c>
      <c r="I11" s="2">
        <v>1.29644987699877</v>
      </c>
      <c r="J11">
        <v>2.0640000000000001</v>
      </c>
      <c r="K11">
        <v>0.186</v>
      </c>
      <c r="L11" s="2">
        <v>11.08</v>
      </c>
      <c r="M11">
        <v>0.510773631321219</v>
      </c>
      <c r="N11">
        <v>0.63245968625381199</v>
      </c>
      <c r="O11">
        <v>-7.5</v>
      </c>
      <c r="P11" t="str">
        <f>IF(E11=4,"HH",IF(E11=1, "LL", IF(E11=0, "NS", NA)))</f>
        <v>HH</v>
      </c>
      <c r="Q11" s="2">
        <v>0.43768220000000002</v>
      </c>
      <c r="R11" s="2">
        <v>0.40176699999999999</v>
      </c>
      <c r="S11" s="2">
        <v>0.38257869999999999</v>
      </c>
      <c r="T11">
        <f t="shared" si="0"/>
        <v>10</v>
      </c>
      <c r="U11">
        <v>8.0234911802205197E-2</v>
      </c>
      <c r="W11" t="s">
        <v>148</v>
      </c>
      <c r="X11" t="s">
        <v>133</v>
      </c>
      <c r="Y11" s="2">
        <f>AVERAGE(F57:F61,F63:F64,F71:F73,F79,F81:F82,F84,F88,F91:F92,F94,F98,F100,F103:F107,F108,F110:F116,F118:F121,F124:F127)</f>
        <v>24.497258536585367</v>
      </c>
      <c r="Z11" s="2">
        <f>AVERAGE(G57:G61,G63:G64,G71:G73,G79,G81:G82,G84,G88,G91:G92,G94,G98,G100,G103:G107,G108,G110:G116,G118:G121,G124:G127)</f>
        <v>52.153929268292693</v>
      </c>
      <c r="AA11" s="2">
        <f>AVERAGE(H57:H61,H63:H64,H71:H73,H79,H81:H82,H84,H88,H91:H92,H94,H98,H100,H103:H107,H108,H110:H116,H118:H121,H124:H127)</f>
        <v>23.348812195121951</v>
      </c>
      <c r="AB11" s="2">
        <f>AVERAGE(I57:I61,I63:I64,I71:I73,I79,I81:I82,I84,I88,I91:I92,I94,I98,I100,I103:I107,I108,I110:I116,I118:I121,I124:I127)</f>
        <v>1.6729618882455453</v>
      </c>
      <c r="AC11" s="2">
        <f>AVERAGE(J57:J61,J63:J64,J71:J73,J79,J81:J82,J84,J88,J91:J92,J94,J98,J100,J103:J107,J108,J110:J116,J118:J121,J124:J127)</f>
        <v>0.74968292682926829</v>
      </c>
      <c r="AD11" s="2">
        <f>AVERAGE(K57:K61,K63:K64,K71:K73,K79,K81:K82,K84,K88,K91:K92,K94,K98,K100,K103:K107,K108,K110:K116,K118:K121,K124:K127)</f>
        <v>8.8975609756097571E-2</v>
      </c>
      <c r="AE11" s="2">
        <f>AVERAGE(L57:L61,L63:L64,L71:L73,L79,L81:L82,L84,L88,L91:L92,L94,L98,L100,L103:L107,L108,L110:L116,L118:L121,L124:L127)</f>
        <v>6.8168122698893292</v>
      </c>
      <c r="AF11" s="2">
        <f>AVERAGE(M57:M61,M63:M64,M71:M73,M79,M81:M82,M84,M88,M91:M92,M94,M98,M100,M103:M107,M108,M110:M116,M118:M121,M124:M127)</f>
        <v>0.3686940522620068</v>
      </c>
      <c r="AG11" s="2">
        <f>AVERAGE(N57:N61,N63:N64,N71:N73,N79,N81:N82,N84,N88,N91:N92,N94,N98,N100,N103:N107,N108,N110:N116,N118:N121,N124:N127)</f>
        <v>0.7953859452041071</v>
      </c>
      <c r="AH11" s="2">
        <f>AVERAGE(O57:O61,O63:O64,O71:O73,O79,O81:O82,O84,O88,O91:O92,O94,O98,O100,O103:O107,O108,O110:O116,O118:O121,O124:O127)</f>
        <v>-52.926829268292686</v>
      </c>
      <c r="AI11" s="2">
        <f>AVERAGE(Q57:Q61,Q63:Q64,Q71:Q73,Q79,Q81:Q82,Q84,Q88,Q91:Q92,Q94,Q98,Q100,Q103:Q107,Q108,Q110:Q116,Q118:Q121,Q124:Q127)</f>
        <v>0.36353729268292678</v>
      </c>
      <c r="AJ11" s="2">
        <f>AVERAGE(R57:R61,R63:R64,R71:R73,R79,R81:R82,R84,R88,R91:R92,R94,R98,R100,R103:R107,R108,R110:R116,R118:R121,R124:R127)</f>
        <v>0.3515590878048781</v>
      </c>
      <c r="AK11" s="2">
        <f>AVERAGE(S57:S61,S63:S64,S71:S73,S79,S81:S82,S84,S88,S91:S92,S94,S98,S100,S103:S107,S108,S110:S116,S118:S121,S124:S127)</f>
        <v>0.34432673902439032</v>
      </c>
    </row>
    <row r="12" spans="1:39" x14ac:dyDescent="0.3">
      <c r="A12" s="4" t="s">
        <v>11</v>
      </c>
      <c r="B12">
        <v>20</v>
      </c>
      <c r="C12">
        <v>45</v>
      </c>
      <c r="D12">
        <v>-60</v>
      </c>
      <c r="E12">
        <v>1</v>
      </c>
      <c r="F12">
        <v>18.520199999999999</v>
      </c>
      <c r="G12">
        <v>53.657400000000003</v>
      </c>
      <c r="H12">
        <v>27.822400000000002</v>
      </c>
      <c r="I12" s="2">
        <v>1.6862494874948799</v>
      </c>
      <c r="J12">
        <v>0.223</v>
      </c>
      <c r="K12">
        <v>4.3999999999999997E-2</v>
      </c>
      <c r="L12" s="2">
        <v>5.0739999999999998</v>
      </c>
      <c r="M12">
        <v>0.36367943868117902</v>
      </c>
      <c r="N12">
        <v>0.890180465012952</v>
      </c>
      <c r="O12">
        <v>-60</v>
      </c>
      <c r="P12" t="str">
        <f>IF(E12=4,"HH",IF(E12=1, "LL", IF(E12=0, "NS", NA)))</f>
        <v>LL</v>
      </c>
      <c r="Q12" s="2">
        <v>0.35489480000000001</v>
      </c>
      <c r="R12" s="2">
        <v>0.33756510000000001</v>
      </c>
      <c r="S12" s="2">
        <v>0.3301309</v>
      </c>
      <c r="T12">
        <f t="shared" si="0"/>
        <v>11</v>
      </c>
      <c r="U12">
        <v>2.9215083133753001E-2</v>
      </c>
    </row>
    <row r="13" spans="1:39" x14ac:dyDescent="0.3">
      <c r="A13" s="4" t="s">
        <v>12</v>
      </c>
      <c r="B13">
        <v>75</v>
      </c>
      <c r="C13">
        <v>40</v>
      </c>
      <c r="D13">
        <v>-22.5</v>
      </c>
      <c r="E13">
        <v>4</v>
      </c>
      <c r="F13">
        <v>24.942</v>
      </c>
      <c r="G13">
        <v>55.877699999999997</v>
      </c>
      <c r="H13">
        <v>19.180299999999999</v>
      </c>
      <c r="I13" s="2">
        <v>1.36970223452235</v>
      </c>
      <c r="J13">
        <v>1.7749999999999999</v>
      </c>
      <c r="K13">
        <v>0.17599999999999999</v>
      </c>
      <c r="L13" s="2">
        <v>10.11</v>
      </c>
      <c r="M13">
        <v>0.48313123225571902</v>
      </c>
      <c r="N13">
        <v>0.55863902025040102</v>
      </c>
      <c r="O13">
        <v>-22.5</v>
      </c>
      <c r="P13" t="str">
        <f>IF(E13=4,"HH",IF(E13=1, "LL", IF(E13=0, "NS", NA)))</f>
        <v>HH</v>
      </c>
      <c r="Q13" s="2">
        <v>0.45946680000000001</v>
      </c>
      <c r="R13" s="2">
        <v>0.41164679999999998</v>
      </c>
      <c r="S13" s="2">
        <v>0.3857778</v>
      </c>
      <c r="T13">
        <f t="shared" si="0"/>
        <v>12</v>
      </c>
      <c r="U13">
        <v>6.5385303224042707E-2</v>
      </c>
      <c r="X13" s="4" t="s">
        <v>141</v>
      </c>
      <c r="Y13" s="5" t="s">
        <v>128</v>
      </c>
      <c r="Z13" s="5" t="s">
        <v>129</v>
      </c>
      <c r="AA13" s="5" t="s">
        <v>130</v>
      </c>
      <c r="AB13" s="5" t="s">
        <v>131</v>
      </c>
      <c r="AC13" s="5" t="s">
        <v>135</v>
      </c>
      <c r="AD13" s="5" t="s">
        <v>136</v>
      </c>
      <c r="AE13" s="5" t="s">
        <v>137</v>
      </c>
      <c r="AF13" s="5" t="s">
        <v>169</v>
      </c>
      <c r="AG13" s="5" t="s">
        <v>168</v>
      </c>
      <c r="AH13" s="5" t="s">
        <v>170</v>
      </c>
      <c r="AI13" s="5" t="s">
        <v>188</v>
      </c>
      <c r="AJ13" s="5" t="s">
        <v>189</v>
      </c>
      <c r="AK13" s="5" t="s">
        <v>190</v>
      </c>
      <c r="AL13" s="5" t="s">
        <v>187</v>
      </c>
    </row>
    <row r="14" spans="1:39" x14ac:dyDescent="0.3">
      <c r="A14" s="4" t="s">
        <v>13</v>
      </c>
      <c r="B14">
        <v>90</v>
      </c>
      <c r="C14">
        <v>50</v>
      </c>
      <c r="D14">
        <v>-35</v>
      </c>
      <c r="E14">
        <v>4</v>
      </c>
      <c r="F14">
        <v>27.079799999999999</v>
      </c>
      <c r="G14">
        <v>60.104400000000005</v>
      </c>
      <c r="H14">
        <v>12.815799999999999</v>
      </c>
      <c r="I14" s="2">
        <v>1.33097529725297</v>
      </c>
      <c r="J14">
        <v>1.9950000000000001</v>
      </c>
      <c r="K14">
        <v>0.183</v>
      </c>
      <c r="L14" s="2">
        <v>10.9</v>
      </c>
      <c r="M14">
        <v>0.49774517084793501</v>
      </c>
      <c r="N14">
        <v>0.70807382422805998</v>
      </c>
      <c r="O14">
        <v>-35</v>
      </c>
      <c r="P14" t="str">
        <f>IF(E14=4,"HH",IF(E14=1, "LL", IF(E14=0, "NS", NA)))</f>
        <v>HH</v>
      </c>
      <c r="Q14" s="2">
        <v>0.48232079999999999</v>
      </c>
      <c r="R14" s="2">
        <v>0.43640960000000001</v>
      </c>
      <c r="S14" s="2">
        <v>0.41787439999999998</v>
      </c>
      <c r="T14">
        <f t="shared" si="0"/>
        <v>13</v>
      </c>
      <c r="U14">
        <v>7.7213069014245503E-2</v>
      </c>
      <c r="W14" t="s">
        <v>150</v>
      </c>
      <c r="X14" t="s">
        <v>132</v>
      </c>
      <c r="Y14" s="2">
        <f>AVERAGE(F3:F4,F6:F7,F11,F13:F14,F20:F21,F24:F26,F29,F33,F35,F39,F51:F56,F62,F65:F70,F74,F75:F78,F80,F83,F85:F87,F89:F90,F93,F95:F97,F99,F101:F102,F109,F117,F122:F123,F128:F133)</f>
        <v>24.461474137931024</v>
      </c>
      <c r="Z14" s="2">
        <f>AVERAGE(G3:G4,G6:G7,G11,G13:G14,G20:G21,G24:G26,G29,G33,G35,G39,G51:G56,G62,G65:G70,G74,G75:G78,G80,G83,G85:G87,G89:G90,G93,G95:G97,G99,G101:G102,G109,G117,G122:G123,G128:G133)</f>
        <v>50.658246551724154</v>
      </c>
      <c r="AA14" s="2">
        <f>AVERAGE(H3:H4,H6:H7,H11,H13:H14,H20:H21,H24:H26,H29,H33,H35,H39,H51:H56,H62,H65:H70,H74,H75:H78,H80,H83,H85:H87,H89:H90,H93,H95:H97,H99,H101:H102,H109,H117,H122:H123,H128:H133)</f>
        <v>24.880282758620687</v>
      </c>
      <c r="AB14" s="8">
        <f>AVERAGE(I3:I4,I6:I7,I11,I13:I14,I20:I21,I24:I26,I29,I33,I35,I39,I51:I56,I62,I65:I70,I74,I75:I78,I80,I83,I85:I87,I89:I90,I93,I95:I97,I99,I101:I102,I109,I117,I122:I123,I128:I133)</f>
        <v>1.4570231853348345</v>
      </c>
      <c r="AC14" s="8">
        <f>AVERAGE(J3:J4,J6:J7,J11,J13:J14,J20:J21,J24:J26,J29,J33,J35,J39,J51:J56,J62,J65:J70,J74,J75:J78,J80,J83,J85:J87,J89:J90,J93,J95:J97,J99,J101:J102,J109,J117,J122:J123,J128:J133)</f>
        <v>1.6456551724137936</v>
      </c>
      <c r="AD14" s="8">
        <f>AVERAGE(K3:K4,K6:K7,K11,K13:K14,K20:K21,K24:K26,K29,K33,K35,K39,K51:K56,K62,K65:K70,K74,K75:K78,K80,K83,K85:K87,K89:K90,K93,K95:K97,K99,K101:K102,K109,K117,K122:K123,K128:K133)</f>
        <v>0.15315517241379314</v>
      </c>
      <c r="AE14" s="8">
        <f>AVERAGE(L3:L4,L6:L7,L11,L13:L14,L20:L21,L24:L26,L29,L33,L35,L39,L51:L56,L62,L65:L70,L74,L75:L78,L80,L83,L85:L87,L89:L90,L93,L95:L97,L99,L101:L102,L109,L117,L122:L123,L128:L133)</f>
        <v>10.548790733260756</v>
      </c>
      <c r="AF14" s="8">
        <f>AVERAGE(M3:M4,M6:M7,M11,M13:M14,M20:M21,M24:M26,M29,M33,M35,M39,M51:M56,M62,M65:M70,M74,M75:M78,M80,M83,M85:M87,M89:M90,M93,M95:M97,M99,M101:M102,M109,M117,M122:M123,M128:M133)</f>
        <v>0.45017993006232676</v>
      </c>
      <c r="AG14" s="8">
        <f>AVERAGE(N3:N4,N6:N7,N11,N13:N14,N20:N21,N24:N26,N29,N33,N35,N39,N51:N56,N62,N65:N70,N74,N75:N78,N80,N83,N85:N87,N89:N90,N93,N95:N97,N99,N101:N102,N109,N117,N122:N123,N128:N133)</f>
        <v>0.69545303644323186</v>
      </c>
      <c r="AH14" s="8">
        <f>AVERAGE(O3:O4,O6:O7,O11,O13:O14,O20:O21,O24:O26,O29,O33,O35,O39,O51:O56,O62,O65:O70,O74,O75:O78,O80,O83,O85:O87,O89:O90,O93,O95:O97,O99,O101:O102,O109,O117,O122:O123,O128:O133)</f>
        <v>-22.801724137931036</v>
      </c>
      <c r="AI14" s="2">
        <f>AVERAGE(Q3:Q4,Q6:Q7,Q11,Q13:Q14,Q20:Q21,Q24:Q26,Q29,Q33,Q35,Q39,Q51:Q56,Q62,Q65:Q70,Q74,Q75:Q78,Q80,Q83,Q85:Q87,Q89:Q90,Q93,Q95:Q97,Q99,Q101:Q102,Q109,Q117,Q122:Q123,Q128:Q133)</f>
        <v>0.42047662586206885</v>
      </c>
      <c r="AJ14" s="2">
        <f>AVERAGE(R3:R4,R6:R7,R11,R13:R14,R20:R21,R24:R26,R29,R33,R35,R39,R51:R56,R62,R65:R70,R74,R75:R78,R80,R83,R85:R87,R89:R90,R93,R95:R97,R99,R101:R102,R109,R117,R122:R123,R128:R133)</f>
        <v>0.39569526034482749</v>
      </c>
      <c r="AK14" s="2">
        <f>AVERAGE(S3:S4,S6:S7,S11,S13:S14,S20:S21,S24:S26,S29,S33,S35,S39,S51:S56,S62,S65:S70,S74,S75:S78,S80,S83,S85:S87,S89:S90,S93,S95:S97,S99,S101:S102,S109,S117,S122:S123,S128:S133)</f>
        <v>0.38058068275862073</v>
      </c>
      <c r="AM14" s="8"/>
    </row>
    <row r="15" spans="1:39" x14ac:dyDescent="0.3">
      <c r="A15" s="4" t="s">
        <v>14</v>
      </c>
      <c r="B15">
        <v>50</v>
      </c>
      <c r="C15">
        <v>45</v>
      </c>
      <c r="D15">
        <v>-67</v>
      </c>
      <c r="E15">
        <v>0</v>
      </c>
      <c r="F15">
        <v>17.655199999999997</v>
      </c>
      <c r="G15">
        <v>61.724400000000003</v>
      </c>
      <c r="H15">
        <v>20.6204</v>
      </c>
      <c r="I15" s="2">
        <v>1.5245423329233301</v>
      </c>
      <c r="J15">
        <v>0.25800000000000001</v>
      </c>
      <c r="K15">
        <v>5.5E-2</v>
      </c>
      <c r="L15" s="2">
        <v>4.6989999999999998</v>
      </c>
      <c r="M15">
        <v>0.42470100644402697</v>
      </c>
      <c r="N15">
        <v>0.90105013426219305</v>
      </c>
      <c r="O15">
        <v>-67</v>
      </c>
      <c r="P15" t="str">
        <f>IF(E15=4,"HH",IF(E15=1, "LL", IF(E15=0, "NS", NA)))</f>
        <v>NS</v>
      </c>
      <c r="Q15" s="2">
        <v>0.38474520000000001</v>
      </c>
      <c r="R15" s="2">
        <v>0.36852059999999998</v>
      </c>
      <c r="S15" s="2">
        <v>0.3621915</v>
      </c>
      <c r="T15">
        <f t="shared" si="0"/>
        <v>14</v>
      </c>
      <c r="U15">
        <v>4.86232987208991E-2</v>
      </c>
      <c r="W15" t="s">
        <v>151</v>
      </c>
      <c r="X15" t="s">
        <v>134</v>
      </c>
      <c r="Y15" s="2">
        <v>18.841249999999999</v>
      </c>
      <c r="Z15" s="2">
        <v>51.537700000000001</v>
      </c>
      <c r="AA15" s="2">
        <v>29.62105</v>
      </c>
      <c r="AB15" s="2">
        <v>1.59623257482575</v>
      </c>
      <c r="AC15" s="2">
        <v>0.23299999999999998</v>
      </c>
      <c r="AD15" s="2">
        <v>0.05</v>
      </c>
      <c r="AE15" s="2">
        <v>4.7095000000000002</v>
      </c>
      <c r="AF15" s="2">
        <v>0.39764808497141552</v>
      </c>
      <c r="AG15" s="2">
        <v>0.86338751312232453</v>
      </c>
      <c r="AH15" s="2">
        <v>-76.25</v>
      </c>
      <c r="AI15" s="2">
        <v>0.39832239999999997</v>
      </c>
      <c r="AJ15" s="2">
        <v>0.37576865000000004</v>
      </c>
      <c r="AK15" s="2">
        <v>0.36763124999999997</v>
      </c>
    </row>
    <row r="16" spans="1:39" x14ac:dyDescent="0.3">
      <c r="A16" s="4" t="s">
        <v>15</v>
      </c>
      <c r="B16">
        <v>140</v>
      </c>
      <c r="C16">
        <v>45</v>
      </c>
      <c r="D16">
        <v>-92.5</v>
      </c>
      <c r="E16">
        <v>0</v>
      </c>
      <c r="F16">
        <v>23.450299999999999</v>
      </c>
      <c r="G16">
        <v>48.307000000000002</v>
      </c>
      <c r="H16">
        <v>28.242800000000003</v>
      </c>
      <c r="I16" s="2">
        <v>1.5992809553095499</v>
      </c>
      <c r="J16">
        <v>0.156</v>
      </c>
      <c r="K16">
        <v>3.6999999999999998E-2</v>
      </c>
      <c r="L16" s="2">
        <v>4.2039999999999997</v>
      </c>
      <c r="M16">
        <v>0.39649775271337601</v>
      </c>
      <c r="N16">
        <v>0.61711269053050199</v>
      </c>
      <c r="O16">
        <v>-92.5</v>
      </c>
      <c r="P16" t="str">
        <f>IF(E16=4,"HH",IF(E16=1, "LL", IF(E16=0, "NS", NA)))</f>
        <v>NS</v>
      </c>
      <c r="Q16" s="2">
        <v>0.41318110000000002</v>
      </c>
      <c r="R16" s="2">
        <v>0.39183289999999998</v>
      </c>
      <c r="S16" s="2">
        <v>0.38138490000000003</v>
      </c>
      <c r="T16">
        <f t="shared" si="0"/>
        <v>15</v>
      </c>
      <c r="U16">
        <v>4.6711089091740099E-2</v>
      </c>
      <c r="W16" t="s">
        <v>152</v>
      </c>
      <c r="X16" t="s">
        <v>133</v>
      </c>
      <c r="Y16" s="2">
        <f>AVERAGE(F2,F5,F8:F10,F15:F16,F18:F19,F22:F23,F27:F28,F30:F32,F34,F36:F38,F57:F61,F63:F64,F71:F73,F79,F81:F82,F84,F88,F91:F92,F94,F98,F100,F103:F108,F110:F116,F118:F121,F124:F127)</f>
        <v>23.240868852459016</v>
      </c>
      <c r="Z16" s="2">
        <f>AVERAGE(G2,G5,G8:G10,G15:G16,G18:G19,G22:G23,G27:G28,G30:G32,G34,G36:G38,G57:G61,G63:G64,G71:G73,G79,G81:G82,G84,G88,G91:G92,G94,G98,G100,G103:G108,G110:G116,G118:G121,G124:G127)</f>
        <v>52.644852459016406</v>
      </c>
      <c r="AA16" s="2">
        <f>AVERAGE(H2,H5,H8:H10,H15:H16,H18:H19,H22:H23,H27:H28,H30:H32,H34,H36:H38,H57:H61,H63:H64,H71:H73,H79,H81:H82,H84,H88,H91:H92,H94,H98,H100,H103:H108,H110:H116,H118:H121,H124:H127)</f>
        <v>24.114285245901637</v>
      </c>
      <c r="AB16" s="2">
        <f>AVERAGE(I2,I5,I8:I10,I15:I16,I18:I19,I22:I23,I27:I28,I30:I32,I34,I36:I38,I57:I61,I63:I64,I71:I73,I79,I81:I82,I84,I88,I91:I92,I94,I98,I100,I103:I108,I110:I116,I118:I121,I124:I127)</f>
        <v>1.6574630735647702</v>
      </c>
      <c r="AC16" s="2">
        <f>AVERAGE(J2,J5,J8:J10,J15:J16,J18:J19,J22:J23,J27:J28,J30:J32,J34,J36:J38,J57:J61,J63:J64,J71:J73,J79,J81:J82,J84,J88,J91:J92,J94,J98,J100,J103:J108,J110:J116,J118:J121,J124:J127)</f>
        <v>0.68627868852459017</v>
      </c>
      <c r="AD16" s="2">
        <f>AVERAGE(K2,K5,K8:K10,K15:K16,K18:K19,K22:K23,K27:K28,K30:K32,K34,K36:K38,K57:K61,K63:K64,K71:K73,K79,K81:K82,K84,K88,K91:K92,K94,K98,K100,K103:K108,K110:K116,K118:K121,K124:K127)</f>
        <v>8.3901639344262272E-2</v>
      </c>
      <c r="AE16" s="2">
        <f>AVERAGE(L2,L5,L8:L10,L15:L16,L18:L19,L22:L23,L27:L28,L30:L32,L34,L36:L38,L57:L61,L63:L64,L71:L73,L79,L81:L82,L84,L88,L91:L92,L94,L98,L100,L103:L108,L110:L116,L118:L121,L124:L127)</f>
        <v>6.5966934928764358</v>
      </c>
      <c r="AF16" s="2">
        <f>AVERAGE(M2,M5,M8:M10,M15:M16,M18:M19,M22:M23,M27:M28,M30:M32,M34,M36:M38,M57:M61,M63:M64,M71:M73,M79,M81:M82,M84,M88,M91:M92,M94,M98,M100,M103:M108,M110:M116,M118:M121,M124:M127)</f>
        <v>0.37454252217063666</v>
      </c>
      <c r="AG16" s="2">
        <f>AVERAGE(N2,N5,N8:N10,N15:N16,N18:N19,N22:N23,N27:N28,N30:N32,N34,N36:N38,N57:N61,N63:N64,N71:N73,N79,N81:N82,N84,N88,N91:N92,N94,N98,N100,N103:N108,N110:N116,N118:N121,N124:N127)</f>
        <v>0.7853503065762687</v>
      </c>
      <c r="AH16" s="2">
        <f>AVERAGE(O2,O5,O8:O10,O15:O16,O18:O19,O22:O23,O27:O28,O30:O32,O34,O36:O38,O57:O61,O63:O64,O71:O73,O79,O81:O82,O84,O88,O91:O92,O94,O98,O100,O103:O108,O110:O116,O118:O121,O124:O127)</f>
        <v>-51.852459016393439</v>
      </c>
      <c r="AI16" s="2">
        <f>AVERAGE(Q2,Q5,Q8:Q10,Q15:Q16,Q18:Q19,Q22:Q23,Q27:Q28,Q30:Q32,Q34,Q36:Q38,Q57:Q61,Q63:Q64,Q71:Q73,Q79,Q81:Q82,Q84,Q88,Q91:Q92,Q94,Q98,Q100,Q103:Q108,Q110:Q116,Q118:Q121,Q124:Q127)</f>
        <v>0.36984037540983605</v>
      </c>
      <c r="AJ16" s="2">
        <f>AVERAGE(R2,R5,R8:R10,R15:R16,R18:R19,R22:R23,R27:R28,R30:R32,R34,R36:R38,R57:R61,R63:R64,R71:R73,R79,R81:R82,R84,R88,R91:R92,R94,R98,R100,R103:R108,R110:R116,R118:R121,R124:R127)</f>
        <v>0.35508602459016403</v>
      </c>
      <c r="AK16" s="2">
        <f>AVERAGE(S2,S5,S8:S10,S15:S16,S18:S19,S22:S23,S27:S28,S30:S32,S34,S36:S38,S57:S61,S63:S64,S71:S73,S79,S81:S82,S84,S88,S91:S92,S94,S98,S100,S103:S108,S110:S116,S118:S121,S124:S127)</f>
        <v>0.34781842622950798</v>
      </c>
    </row>
    <row r="17" spans="1:39" x14ac:dyDescent="0.3">
      <c r="A17" s="4" t="s">
        <v>16</v>
      </c>
      <c r="B17">
        <v>50</v>
      </c>
      <c r="C17">
        <v>50</v>
      </c>
      <c r="D17">
        <v>-92.5</v>
      </c>
      <c r="E17">
        <v>1</v>
      </c>
      <c r="F17">
        <v>19.162299999999998</v>
      </c>
      <c r="G17">
        <v>49.417999999999999</v>
      </c>
      <c r="H17">
        <v>31.419699999999999</v>
      </c>
      <c r="I17" s="2">
        <v>1.5062156621566201</v>
      </c>
      <c r="J17">
        <v>0.24299999999999999</v>
      </c>
      <c r="K17">
        <v>5.6000000000000001E-2</v>
      </c>
      <c r="L17" s="2">
        <v>4.3449999999999998</v>
      </c>
      <c r="M17">
        <v>0.43161673126165201</v>
      </c>
      <c r="N17">
        <v>0.83659456123169695</v>
      </c>
      <c r="O17">
        <v>-92.5</v>
      </c>
      <c r="P17" t="str">
        <f>IF(E17=4,"HH",IF(E17=1, "LL", IF(E17=0, "NS", NA)))</f>
        <v>LL</v>
      </c>
      <c r="Q17" s="2">
        <v>0.44174999999999998</v>
      </c>
      <c r="R17" s="2">
        <v>0.41397220000000001</v>
      </c>
      <c r="S17" s="2">
        <v>0.40513159999999998</v>
      </c>
      <c r="T17">
        <f t="shared" si="0"/>
        <v>16</v>
      </c>
      <c r="U17">
        <v>5.9012601708938801E-2</v>
      </c>
    </row>
    <row r="18" spans="1:39" x14ac:dyDescent="0.3">
      <c r="A18" s="4" t="s">
        <v>17</v>
      </c>
      <c r="B18">
        <v>37</v>
      </c>
      <c r="C18">
        <v>24</v>
      </c>
      <c r="D18">
        <v>-35</v>
      </c>
      <c r="E18">
        <v>0</v>
      </c>
      <c r="F18">
        <v>24.012599999999999</v>
      </c>
      <c r="G18">
        <v>49.86</v>
      </c>
      <c r="H18">
        <v>26.127400000000002</v>
      </c>
      <c r="I18" s="2">
        <v>1.39314473144731</v>
      </c>
      <c r="J18">
        <v>1.0209999999999999</v>
      </c>
      <c r="K18">
        <v>9.4E-2</v>
      </c>
      <c r="L18" s="2">
        <v>10.84</v>
      </c>
      <c r="M18">
        <v>0.474285007001013</v>
      </c>
      <c r="N18">
        <v>0.65658851634762805</v>
      </c>
      <c r="O18">
        <v>-35</v>
      </c>
      <c r="P18" t="str">
        <f>IF(E18=4,"HH",IF(E18=1, "LL", IF(E18=0, "NS", NA)))</f>
        <v>NS</v>
      </c>
      <c r="Q18" s="2">
        <v>0.43019770000000002</v>
      </c>
      <c r="R18" s="2">
        <v>0.3926249</v>
      </c>
      <c r="S18" s="2">
        <v>0.37861040000000001</v>
      </c>
      <c r="T18">
        <f t="shared" si="0"/>
        <v>17</v>
      </c>
      <c r="U18">
        <v>3.5048305249981301E-2</v>
      </c>
      <c r="X18" s="4" t="s">
        <v>153</v>
      </c>
    </row>
    <row r="19" spans="1:39" x14ac:dyDescent="0.3">
      <c r="A19" s="4" t="s">
        <v>18</v>
      </c>
      <c r="B19">
        <v>86</v>
      </c>
      <c r="C19">
        <v>18</v>
      </c>
      <c r="D19">
        <v>-35</v>
      </c>
      <c r="E19">
        <v>0</v>
      </c>
      <c r="F19">
        <v>27.047700000000003</v>
      </c>
      <c r="G19">
        <v>60.163500000000006</v>
      </c>
      <c r="H19">
        <v>12.7888</v>
      </c>
      <c r="I19" s="2">
        <v>1.5611254612546099</v>
      </c>
      <c r="J19">
        <v>0.26500000000000001</v>
      </c>
      <c r="K19">
        <v>5.7000000000000002E-2</v>
      </c>
      <c r="L19" s="2">
        <v>4.6609999999999996</v>
      </c>
      <c r="M19">
        <v>0.41089605235674997</v>
      </c>
      <c r="N19">
        <v>0.65619969685605295</v>
      </c>
      <c r="O19">
        <v>-35</v>
      </c>
      <c r="P19" t="str">
        <f>IF(E19=4,"HH",IF(E19=1, "LL", IF(E19=0, "NS", NA)))</f>
        <v>NS</v>
      </c>
      <c r="Q19" s="2">
        <v>0.37167060000000002</v>
      </c>
      <c r="R19" s="2">
        <v>0.34012550000000003</v>
      </c>
      <c r="S19" s="2">
        <v>0.3318374</v>
      </c>
      <c r="T19">
        <f t="shared" si="0"/>
        <v>18</v>
      </c>
      <c r="U19">
        <v>2.0481057702669302E-2</v>
      </c>
    </row>
    <row r="20" spans="1:39" x14ac:dyDescent="0.3">
      <c r="A20" s="4" t="s">
        <v>19</v>
      </c>
      <c r="B20">
        <v>100</v>
      </c>
      <c r="C20">
        <v>50</v>
      </c>
      <c r="D20">
        <v>-7.5</v>
      </c>
      <c r="E20">
        <v>4</v>
      </c>
      <c r="F20">
        <v>24.195599999999999</v>
      </c>
      <c r="G20">
        <v>50.6691</v>
      </c>
      <c r="H20">
        <v>25.135300000000001</v>
      </c>
      <c r="I20" s="2">
        <v>1.2860122185956999</v>
      </c>
      <c r="J20">
        <v>1.9870000000000001</v>
      </c>
      <c r="K20">
        <v>0.185</v>
      </c>
      <c r="L20" s="2">
        <v>10.77</v>
      </c>
      <c r="M20">
        <v>0.51471237034124595</v>
      </c>
      <c r="N20">
        <v>0.54785708045966497</v>
      </c>
      <c r="O20">
        <v>-7.5</v>
      </c>
      <c r="P20" t="str">
        <f>IF(E20=4,"HH",IF(E20=1, "LL", IF(E20=0, "NS", NA)))</f>
        <v>HH</v>
      </c>
      <c r="Q20" s="2">
        <v>0.47001799999999999</v>
      </c>
      <c r="R20" s="2">
        <v>0.44457960000000002</v>
      </c>
      <c r="S20" s="2">
        <v>0.4200468</v>
      </c>
      <c r="T20">
        <f t="shared" si="0"/>
        <v>19</v>
      </c>
      <c r="U20">
        <v>3.1307586836428501E-2</v>
      </c>
      <c r="X20" s="4" t="s">
        <v>140</v>
      </c>
      <c r="Y20" s="3" t="s">
        <v>128</v>
      </c>
      <c r="Z20" s="3" t="s">
        <v>129</v>
      </c>
      <c r="AA20" s="3" t="s">
        <v>130</v>
      </c>
      <c r="AB20" s="3" t="s">
        <v>131</v>
      </c>
      <c r="AC20" s="3" t="s">
        <v>135</v>
      </c>
      <c r="AD20" s="3" t="s">
        <v>136</v>
      </c>
      <c r="AE20" s="3" t="s">
        <v>137</v>
      </c>
      <c r="AF20" s="3" t="s">
        <v>169</v>
      </c>
      <c r="AG20" s="3" t="s">
        <v>168</v>
      </c>
      <c r="AH20" s="3" t="s">
        <v>170</v>
      </c>
      <c r="AI20" s="3" t="s">
        <v>188</v>
      </c>
      <c r="AJ20" s="3" t="s">
        <v>189</v>
      </c>
      <c r="AK20" s="3" t="s">
        <v>190</v>
      </c>
      <c r="AL20" s="3" t="s">
        <v>187</v>
      </c>
    </row>
    <row r="21" spans="1:39" x14ac:dyDescent="0.3">
      <c r="A21" s="4" t="s">
        <v>20</v>
      </c>
      <c r="B21">
        <v>55.000000000000007</v>
      </c>
      <c r="C21">
        <v>65</v>
      </c>
      <c r="D21">
        <v>-7.5</v>
      </c>
      <c r="E21">
        <v>4</v>
      </c>
      <c r="F21">
        <v>24.2224</v>
      </c>
      <c r="G21">
        <v>55.036499999999997</v>
      </c>
      <c r="H21">
        <v>20.741100000000003</v>
      </c>
      <c r="I21" s="2">
        <v>1.4216168717047499</v>
      </c>
      <c r="J21">
        <v>1.8360000000000001</v>
      </c>
      <c r="K21">
        <v>0.17</v>
      </c>
      <c r="L21" s="2">
        <v>10.79</v>
      </c>
      <c r="M21">
        <v>0.46354080313028501</v>
      </c>
      <c r="N21">
        <v>0.63907848271477097</v>
      </c>
      <c r="O21">
        <v>-7.5</v>
      </c>
      <c r="P21" t="str">
        <f>IF(E21=4,"HH",IF(E21=1, "LL", IF(E21=0, "NS", NA)))</f>
        <v>HH</v>
      </c>
      <c r="Q21" s="2">
        <v>0.43299739999999998</v>
      </c>
      <c r="R21" s="2">
        <v>0.39780359999999998</v>
      </c>
      <c r="S21" s="2">
        <v>0.38467269999999998</v>
      </c>
      <c r="T21">
        <f t="shared" si="0"/>
        <v>20</v>
      </c>
      <c r="U21">
        <v>2.8331596012239502E-2</v>
      </c>
      <c r="W21" t="s">
        <v>143</v>
      </c>
      <c r="X21" t="s">
        <v>132</v>
      </c>
      <c r="Y21" s="2">
        <f>STDEV(F3:F4,F6:F7,F11,F13:F14,F20:F21,F24:F26,F29,F33,F35,F39)</f>
        <v>2.75888003181695</v>
      </c>
      <c r="Z21" s="2">
        <f>STDEV(G3:G4,G6:G7,G11,G13:G14,G20:G21,G24:G26,G29,G33,G35,G39)</f>
        <v>5.0260795112053618</v>
      </c>
      <c r="AA21" s="2">
        <f>STDEV(H3:H4,H6:H7,H11,H13:H14,H20:H21,H24:H26,H29,H33,H35,H39)</f>
        <v>7.0028727878367878</v>
      </c>
      <c r="AB21" s="2">
        <f>STDEV(I3:I4,I6:I7,I11,I13:I14,I20:I21,I24:I26,I29,I33,I35,I39)</f>
        <v>0.14117305497300736</v>
      </c>
      <c r="AC21" s="2">
        <f>STDEV(J3:J4,J6:J7,J11,J13:J14,J20:J21,J24:J26,J29,J33,J35,J39)</f>
        <v>0.6608013790088525</v>
      </c>
      <c r="AD21" s="2">
        <f>STDEV(K3:K4,K6:K7,K11,K13:K14,K20:K21,K24:K26,K29,K33,K35,K39)</f>
        <v>5.2792518409335187E-2</v>
      </c>
      <c r="AE21" s="2">
        <f>STDEV(L3:L4,L6:L7,L11,L13:L14,L20:L21,L24:L26,L29,L33,L35,L39)</f>
        <v>2.0439001188495709</v>
      </c>
      <c r="AF21" s="2">
        <f>STDEV(M3:M4,M6:M7,M11,M13:M14,M20:M21,M24:M26,M29,M33,M35,M39)</f>
        <v>5.3272850933210075E-2</v>
      </c>
      <c r="AG21" s="2">
        <f>STDEV(N3:N4,N6:N7,N11,N13:N14,N20:N21,N24:N26,N29,N33,N35,N39)</f>
        <v>0.17268950575415823</v>
      </c>
      <c r="AH21" s="2">
        <f>STDEV(O3:O4,O6:O7,O11,O13:O14,O20:O21,O24:O26,O29,O33,O35,O39)</f>
        <v>13.813301258810895</v>
      </c>
      <c r="AI21" s="2">
        <f>STDEV(Q3:Q4,Q6:Q7,Q11,Q13:Q14,Q20:Q21,Q24:Q26,Q29,Q33,Q35,Q39)</f>
        <v>4.1074426521514482E-2</v>
      </c>
      <c r="AJ21" s="2">
        <f>STDEV(R3:R4,R6:R7,R11,R13:R14,R20:R21,R24:R26,R29,R33,R35,R39)</f>
        <v>3.8600550232416812E-2</v>
      </c>
      <c r="AK21" s="2">
        <f>STDEV(S3:S4,S6:S7,S11,S13:S14,S20:S21,S24:S26,S29,S33,S35,S39)</f>
        <v>3.468582639358618E-2</v>
      </c>
      <c r="AM21" s="2"/>
    </row>
    <row r="22" spans="1:39" x14ac:dyDescent="0.3">
      <c r="A22" s="4" t="s">
        <v>21</v>
      </c>
      <c r="B22">
        <v>140</v>
      </c>
      <c r="C22">
        <v>77</v>
      </c>
      <c r="D22">
        <v>-22.5</v>
      </c>
      <c r="E22">
        <v>0</v>
      </c>
      <c r="F22">
        <v>22.8993</v>
      </c>
      <c r="G22">
        <v>56.477500000000006</v>
      </c>
      <c r="H22">
        <v>20.623200000000001</v>
      </c>
      <c r="I22" s="2">
        <v>1.4519148045861601</v>
      </c>
      <c r="J22">
        <v>1.8919999999999999</v>
      </c>
      <c r="K22">
        <v>0.185</v>
      </c>
      <c r="L22" s="2">
        <v>10.25</v>
      </c>
      <c r="M22">
        <v>0.45210762091088402</v>
      </c>
      <c r="N22">
        <v>0.70405372303644598</v>
      </c>
      <c r="O22">
        <v>-22.5</v>
      </c>
      <c r="P22" t="str">
        <f>IF(E22=4,"HH",IF(E22=1, "LL", IF(E22=0, "NS", NA)))</f>
        <v>NS</v>
      </c>
      <c r="Q22" s="2">
        <v>0.45542850000000001</v>
      </c>
      <c r="R22" s="2">
        <v>0.42649130000000002</v>
      </c>
      <c r="S22" s="2">
        <v>0.41233140000000001</v>
      </c>
      <c r="T22">
        <f t="shared" si="0"/>
        <v>21</v>
      </c>
      <c r="U22">
        <v>7.2328062573785906E-2</v>
      </c>
      <c r="W22" t="s">
        <v>146</v>
      </c>
      <c r="X22" t="s">
        <v>134</v>
      </c>
      <c r="Y22" s="2" t="s">
        <v>149</v>
      </c>
      <c r="Z22" s="2" t="s">
        <v>149</v>
      </c>
      <c r="AA22" s="2" t="s">
        <v>149</v>
      </c>
      <c r="AB22" s="2" t="s">
        <v>149</v>
      </c>
      <c r="AC22" s="2" t="s">
        <v>149</v>
      </c>
      <c r="AD22" s="2" t="s">
        <v>149</v>
      </c>
      <c r="AE22" s="2" t="s">
        <v>149</v>
      </c>
      <c r="AF22" s="2" t="s">
        <v>149</v>
      </c>
      <c r="AG22" s="2" t="s">
        <v>149</v>
      </c>
      <c r="AH22" s="2" t="s">
        <v>149</v>
      </c>
      <c r="AI22" s="2" t="s">
        <v>149</v>
      </c>
      <c r="AJ22" s="2" t="s">
        <v>149</v>
      </c>
      <c r="AK22" s="2" t="s">
        <v>149</v>
      </c>
    </row>
    <row r="23" spans="1:39" x14ac:dyDescent="0.3">
      <c r="A23" s="4" t="s">
        <v>22</v>
      </c>
      <c r="B23">
        <v>140</v>
      </c>
      <c r="C23">
        <v>20</v>
      </c>
      <c r="D23">
        <v>-60.5</v>
      </c>
      <c r="E23">
        <v>0</v>
      </c>
      <c r="F23">
        <v>20.126799999999999</v>
      </c>
      <c r="G23">
        <v>47.620400000000004</v>
      </c>
      <c r="H23">
        <v>32.252900000000004</v>
      </c>
      <c r="I23" s="2">
        <v>1.7543037074232199</v>
      </c>
      <c r="J23">
        <v>0.16300000000000001</v>
      </c>
      <c r="K23">
        <v>0.04</v>
      </c>
      <c r="L23" s="2">
        <v>4.0419999999999998</v>
      </c>
      <c r="M23">
        <v>0.337998600972372</v>
      </c>
      <c r="N23">
        <v>0.86518450568039795</v>
      </c>
      <c r="O23">
        <v>-60.5</v>
      </c>
      <c r="P23" t="str">
        <f>IF(E23=4,"HH",IF(E23=1, "LL", IF(E23=0, "NS", NA)))</f>
        <v>NS</v>
      </c>
      <c r="Q23" s="2">
        <v>0.3535008</v>
      </c>
      <c r="R23" s="2">
        <v>0.34312789999999999</v>
      </c>
      <c r="S23" s="2">
        <v>0.33925860000000002</v>
      </c>
      <c r="T23">
        <f t="shared" si="0"/>
        <v>22</v>
      </c>
      <c r="U23">
        <v>6.5786724447862099E-2</v>
      </c>
      <c r="W23" t="s">
        <v>147</v>
      </c>
      <c r="X23" t="s">
        <v>133</v>
      </c>
      <c r="Y23" s="2">
        <f>STDEV(F2,F5,F8:F10,F15:F16,F18:F19,F22:F23,F27:F28,F30:F32,F34,F36:F38)</f>
        <v>4.9024967184937394</v>
      </c>
      <c r="Z23" s="2">
        <f>STDEV(G2,G5,G8:G10,G15:G16,G18:G19,G22:G23,G27:G28,G30:G32,G34,G36:G38)</f>
        <v>4.4310028740651575</v>
      </c>
      <c r="AA23" s="2">
        <f>STDEV(H2,H5,H8:H10,H15:H16,H18:H19,H22:H23,H27:H28,H30:H32,H34,H36:H38)</f>
        <v>5.592817999944204</v>
      </c>
      <c r="AB23" s="2">
        <f>STDEV(I2,I5,I8:I10,I15:I16,I18:I19,I22:I23,I27:I28,I30:I32,I34,I36:I38)</f>
        <v>0.15302240724521216</v>
      </c>
      <c r="AC23" s="2">
        <f>STDEV(J2,J5,J8:J10,J15:J16,J18:J19,J22:J23,J27:J28,J30:J32,J34,J36:J38)</f>
        <v>0.63040739542816793</v>
      </c>
      <c r="AD23" s="2">
        <f>STDEV(K2,K5,K8:K10,K15:K16,K18:K19,K22:K23,K27:K28,K30:K32,K34,K36:K38)</f>
        <v>4.7158746467872256E-2</v>
      </c>
      <c r="AE23" s="2">
        <f>STDEV(L2,L5,L8:L10,L15:L16,L18:L19,L22:L23,L27:L28,L30:L32,L34,L36:L38)</f>
        <v>2.8342622817196967</v>
      </c>
      <c r="AF23" s="2">
        <f>STDEV(M2,M5,M8:M10,M15:M16,M18:M19,M22:M23,M27:M28,M30:M32,M34,M36:M38)</f>
        <v>5.7744304620833783E-2</v>
      </c>
      <c r="AG23" s="2">
        <f>STDEV(N2,N5,N8:N10,N15:N16,N18:N19,N22:N23,N27:N28,N30:N32,N34,N36:N38)</f>
        <v>0.16701432116578072</v>
      </c>
      <c r="AH23" s="2">
        <f>STDEV(O2,O5,O8:O10,O15:O16,O18:O19,O22:O23,O27:O28,O30:O32,O34,O36:O38)</f>
        <v>24.143812545050263</v>
      </c>
      <c r="AI23" s="2">
        <f>STDEV(Q2,Q5,Q8:Q10,Q15:Q16,Q18:Q19,Q22:Q23,Q27:Q28,Q30:Q32,Q34,Q36:Q38)</f>
        <v>4.1188098626583014E-2</v>
      </c>
      <c r="AJ23" s="2">
        <f>STDEV(R2,R5,R8:R10,R15:R16,R18:R19,R22:R23,R27:R28,R30:R32,R34,R36:R38)</f>
        <v>3.4347695838363168E-2</v>
      </c>
      <c r="AK23" s="2">
        <f>STDEV(S2,S5,S8:S10,S15:S16,S18:S19,S22:S23,S27:S28,S30:S32,S34,S36:S38)</f>
        <v>3.0926849321197894E-2</v>
      </c>
    </row>
    <row r="24" spans="1:39" x14ac:dyDescent="0.3">
      <c r="A24" s="4" t="s">
        <v>23</v>
      </c>
      <c r="B24">
        <v>184</v>
      </c>
      <c r="C24">
        <v>22</v>
      </c>
      <c r="D24">
        <v>-42.5</v>
      </c>
      <c r="E24">
        <v>4</v>
      </c>
      <c r="F24">
        <v>18.9557</v>
      </c>
      <c r="G24">
        <v>42.820900000000002</v>
      </c>
      <c r="H24">
        <v>38.223400000000005</v>
      </c>
      <c r="I24" s="2">
        <v>1.47971127290987</v>
      </c>
      <c r="J24">
        <v>1.48</v>
      </c>
      <c r="K24">
        <v>0.125</v>
      </c>
      <c r="L24" s="2">
        <v>11.88</v>
      </c>
      <c r="M24">
        <v>0.44161838758118199</v>
      </c>
      <c r="N24">
        <v>0.59992093658205703</v>
      </c>
      <c r="O24">
        <v>-42.5</v>
      </c>
      <c r="P24" t="str">
        <f>IF(E24=4,"HH",IF(E24=1, "LL", IF(E24=0, "NS", NA)))</f>
        <v>HH</v>
      </c>
      <c r="Q24" s="2">
        <v>0.40787420000000002</v>
      </c>
      <c r="R24" s="2">
        <v>0.38292979999999999</v>
      </c>
      <c r="S24" s="2">
        <v>0.36914039999999998</v>
      </c>
      <c r="T24">
        <f t="shared" si="0"/>
        <v>23</v>
      </c>
      <c r="U24">
        <v>4.8284192737828503E-2</v>
      </c>
    </row>
    <row r="25" spans="1:39" x14ac:dyDescent="0.3">
      <c r="A25" s="4" t="s">
        <v>24</v>
      </c>
      <c r="B25">
        <v>55.000000000000007</v>
      </c>
      <c r="C25">
        <v>63</v>
      </c>
      <c r="D25">
        <v>-22.5</v>
      </c>
      <c r="E25">
        <v>4</v>
      </c>
      <c r="F25">
        <v>24.669799999999999</v>
      </c>
      <c r="G25">
        <v>52.742699999999999</v>
      </c>
      <c r="H25">
        <v>22.587499999999999</v>
      </c>
      <c r="I25" s="2">
        <v>1.4391572516528599</v>
      </c>
      <c r="J25">
        <v>1.9019999999999999</v>
      </c>
      <c r="K25">
        <v>0.17399999999999999</v>
      </c>
      <c r="L25" s="2">
        <v>10.92</v>
      </c>
      <c r="M25">
        <v>0.45692179182911002</v>
      </c>
      <c r="N25">
        <v>0.54525714419722204</v>
      </c>
      <c r="O25">
        <v>-22.5</v>
      </c>
      <c r="P25" t="str">
        <f>IF(E25=4,"HH",IF(E25=1, "LL", IF(E25=0, "NS", NA)))</f>
        <v>HH</v>
      </c>
      <c r="Q25" s="2">
        <v>0.44184220000000002</v>
      </c>
      <c r="R25" s="2">
        <v>0.41175250000000002</v>
      </c>
      <c r="S25" s="2">
        <v>0.39862170000000002</v>
      </c>
      <c r="T25">
        <f t="shared" si="0"/>
        <v>24</v>
      </c>
      <c r="U25">
        <v>3.3774585558073202E-2</v>
      </c>
      <c r="X25" s="4" t="s">
        <v>139</v>
      </c>
      <c r="Y25" s="1" t="s">
        <v>128</v>
      </c>
      <c r="Z25" s="1" t="s">
        <v>129</v>
      </c>
      <c r="AA25" s="1" t="s">
        <v>130</v>
      </c>
      <c r="AB25" s="1" t="s">
        <v>131</v>
      </c>
      <c r="AC25" s="1" t="s">
        <v>135</v>
      </c>
      <c r="AD25" s="1" t="s">
        <v>136</v>
      </c>
      <c r="AE25" s="1" t="s">
        <v>137</v>
      </c>
      <c r="AF25" s="1" t="s">
        <v>169</v>
      </c>
      <c r="AG25" s="1" t="s">
        <v>168</v>
      </c>
      <c r="AH25" s="1" t="s">
        <v>170</v>
      </c>
      <c r="AI25" s="1" t="s">
        <v>188</v>
      </c>
      <c r="AJ25" s="1" t="s">
        <v>189</v>
      </c>
      <c r="AK25" s="1" t="s">
        <v>190</v>
      </c>
      <c r="AL25" s="1" t="s">
        <v>187</v>
      </c>
    </row>
    <row r="26" spans="1:39" x14ac:dyDescent="0.3">
      <c r="A26" s="4" t="s">
        <v>25</v>
      </c>
      <c r="B26">
        <v>93</v>
      </c>
      <c r="C26">
        <v>53</v>
      </c>
      <c r="D26">
        <v>-42.5</v>
      </c>
      <c r="E26">
        <v>4</v>
      </c>
      <c r="F26">
        <v>18.137800000000002</v>
      </c>
      <c r="G26">
        <v>46.991599999999998</v>
      </c>
      <c r="H26">
        <v>34.870600000000003</v>
      </c>
      <c r="I26" s="2">
        <v>1.68383923340865</v>
      </c>
      <c r="J26">
        <v>0.22600000000000001</v>
      </c>
      <c r="K26">
        <v>5.0999999999999997E-2</v>
      </c>
      <c r="L26" s="2">
        <v>4.45</v>
      </c>
      <c r="M26">
        <v>0.36458896852503597</v>
      </c>
      <c r="N26">
        <v>0.821215254722376</v>
      </c>
      <c r="O26">
        <v>-42.5</v>
      </c>
      <c r="P26" t="str">
        <f>IF(E26=4,"HH",IF(E26=1, "LL", IF(E26=0, "NS", NA)))</f>
        <v>HH</v>
      </c>
      <c r="Q26" s="2">
        <v>0.33085589999999998</v>
      </c>
      <c r="R26" s="2">
        <v>0.31167420000000001</v>
      </c>
      <c r="S26" s="2">
        <v>0.30854579999999998</v>
      </c>
      <c r="T26">
        <f t="shared" si="0"/>
        <v>25</v>
      </c>
      <c r="U26">
        <v>3.2558012788390003E-2</v>
      </c>
      <c r="W26" t="s">
        <v>144</v>
      </c>
      <c r="X26" t="s">
        <v>132</v>
      </c>
      <c r="Y26" s="2">
        <f>STDEV(F51:F56,F62,F65:F70,F74:F78,F80,F83,F85:F87,F89:F90,F93,F95:F97,F99,F101:F102,F109,F117,F122:F123,F128:F133)</f>
        <v>2.6345505866268533</v>
      </c>
      <c r="Z26" s="2">
        <f>STDEV(G51:G56,G62,G65:G70,G74:G78,G80,G83,G85:G87,G89:G90,G93,G95:G97,G99,G101:G102,G109,G117,G122:G123,G128:G133)</f>
        <v>4.2328829132635324</v>
      </c>
      <c r="AA26" s="2">
        <f>STDEV(H51:H56,H62,H65:H70,H74:H78,H80,H83,H85:H87,H89:H90,H93,H95:H97,H99,H101:H102,H109,H117,H122:H123,H128:H133)</f>
        <v>5.9445030026923726</v>
      </c>
      <c r="AB26" s="2">
        <f>STDEV(I51:I56,I62,I65:I70,I74:I78,I80,I83,I85:I87,I89:I90,I93,I95:I97,I99,I101:I102,I109,I117,I122:I123,I128:I133)</f>
        <v>0.10757125058395846</v>
      </c>
      <c r="AC26" s="2">
        <f>STDEV(J51:J56,J62,J65:J70,J74:J78,J80,J83,J85:J87,J89:J90,J93,J95:J97,J99,J101:J102,J109,J117,J122:J123,J128:J133)</f>
        <v>0.61598590087866523</v>
      </c>
      <c r="AD26" s="2">
        <f>STDEV(K51:K56,K62,K65:K70,K74:K78,K80,K83,K85:K87,K89:K90,K93,K95:K97,K99,K101:K102,K109,K117,K122:K123,K128:K133)</f>
        <v>5.4644394701026444E-2</v>
      </c>
      <c r="AE26" s="2">
        <f>STDEV(L51:L56,L62,L65:L70,L74:L78,L80,L83,L85:L87,L89:L90,L93,L95:L97,L99,L101:L102,L109,L117,L122:L123,L128:L133)</f>
        <v>1.3531476395679565</v>
      </c>
      <c r="AF26" s="2">
        <f>STDEV(M51:M56,M62,M65:M70,M74:M78,M80,M83,M85:M87,M89:M90,M93,M95:M97,M99,M101:M102,M109,M117,M122:M123,M128:M133)</f>
        <v>4.059292474866371E-2</v>
      </c>
      <c r="AG26" s="2">
        <f>STDEV(N51:N56,N62,N65:N70,N74:N78,N80,N83,N85:N87,N89:N90,N93,N95:N97,N99,N101:N102,N109,N117,N122:N123,N128:N133)</f>
        <v>0.17918478834221402</v>
      </c>
      <c r="AH26" s="2">
        <f>STDEV(O51:O56,O62,O65:O70,O74:O78,O80,O83,O85:O87,O89:O90,O93,O95:O97,O99,O101:O102,O109,O117,O122:O123,O128:O133)</f>
        <v>9.0728756836370081</v>
      </c>
      <c r="AI26" s="2">
        <f>STDEV(Q51:Q56,Q62,Q65:Q70,Q74:Q78,Q80,Q83,Q85:Q87,Q89:Q90,Q93,Q95:Q97,Q99,Q101:Q102,Q109,Q117,Q122:Q123,Q128:Q133)</f>
        <v>3.1536872339890575E-2</v>
      </c>
      <c r="AJ26" s="2">
        <f>STDEV(R51:R56,R62,R65:R70,R74:R78,R80,R83,R85:R87,R89:R90,R93,R95:R97,R99,R101:R102,R109,R117,R122:R123,R128:R133)</f>
        <v>2.9596465453376707E-2</v>
      </c>
      <c r="AK26" s="2">
        <f>STDEV(S51:S56,S62,S65:S70,S74:S78,S80,S83,S85:S87,S89:S90,S93,S95:S97,S99,S101:S102,S109,S117,S122:S123,S128:S133)</f>
        <v>2.3310459570981927E-2</v>
      </c>
    </row>
    <row r="27" spans="1:39" x14ac:dyDescent="0.3">
      <c r="A27" s="4" t="s">
        <v>26</v>
      </c>
      <c r="B27">
        <v>135</v>
      </c>
      <c r="C27">
        <v>30</v>
      </c>
      <c r="D27">
        <v>-92.5</v>
      </c>
      <c r="E27">
        <v>0</v>
      </c>
      <c r="F27">
        <v>28.767700000000001</v>
      </c>
      <c r="G27">
        <v>51.578299999999999</v>
      </c>
      <c r="H27">
        <v>19.654</v>
      </c>
      <c r="I27" s="2">
        <v>1.5608837559628399</v>
      </c>
      <c r="J27">
        <v>0.18099999999999999</v>
      </c>
      <c r="K27">
        <v>4.4999999999999998E-2</v>
      </c>
      <c r="L27" s="2">
        <v>3.9830000000000001</v>
      </c>
      <c r="M27">
        <v>0.41098726190081403</v>
      </c>
      <c r="N27">
        <v>0.82974033154078597</v>
      </c>
      <c r="O27">
        <v>-92.5</v>
      </c>
      <c r="P27" t="str">
        <f>IF(E27=4,"HH",IF(E27=1, "LL", IF(E27=0, "NS", NA)))</f>
        <v>NS</v>
      </c>
      <c r="Q27" s="2">
        <v>0.42042829999999998</v>
      </c>
      <c r="R27" s="2">
        <v>0.40717399999999998</v>
      </c>
      <c r="S27" s="2">
        <v>0.40334589999999998</v>
      </c>
      <c r="T27">
        <f t="shared" si="0"/>
        <v>26</v>
      </c>
      <c r="U27">
        <v>3.5160545408587297E-2</v>
      </c>
      <c r="W27" t="s">
        <v>145</v>
      </c>
      <c r="X27" t="s">
        <v>134</v>
      </c>
      <c r="Y27" s="2" t="s">
        <v>149</v>
      </c>
      <c r="Z27" s="2" t="s">
        <v>149</v>
      </c>
      <c r="AA27" s="2" t="s">
        <v>149</v>
      </c>
      <c r="AB27" s="2" t="s">
        <v>149</v>
      </c>
      <c r="AC27" s="2" t="s">
        <v>149</v>
      </c>
      <c r="AD27" s="2" t="s">
        <v>149</v>
      </c>
      <c r="AE27" s="2" t="s">
        <v>149</v>
      </c>
      <c r="AF27" s="2" t="s">
        <v>149</v>
      </c>
      <c r="AG27" s="2" t="s">
        <v>149</v>
      </c>
      <c r="AH27" s="2" t="s">
        <v>149</v>
      </c>
      <c r="AI27" s="2" t="s">
        <v>149</v>
      </c>
      <c r="AJ27" s="2" t="s">
        <v>149</v>
      </c>
      <c r="AK27" s="2" t="s">
        <v>149</v>
      </c>
    </row>
    <row r="28" spans="1:39" x14ac:dyDescent="0.3">
      <c r="A28" s="4" t="s">
        <v>27</v>
      </c>
      <c r="B28">
        <v>35</v>
      </c>
      <c r="C28">
        <v>65</v>
      </c>
      <c r="D28">
        <v>-42.5</v>
      </c>
      <c r="E28">
        <v>0</v>
      </c>
      <c r="F28">
        <v>20.1221</v>
      </c>
      <c r="G28">
        <v>57.316400000000002</v>
      </c>
      <c r="H28">
        <v>22.561600000000002</v>
      </c>
      <c r="I28" s="2">
        <v>1.7425650682065399</v>
      </c>
      <c r="J28">
        <v>0.25600000000000001</v>
      </c>
      <c r="K28">
        <v>4.7E-2</v>
      </c>
      <c r="L28" s="2">
        <v>5.4290000000000003</v>
      </c>
      <c r="M28">
        <v>0.34242827614847399</v>
      </c>
      <c r="N28">
        <v>0.84351182025919502</v>
      </c>
      <c r="O28">
        <v>-42.5</v>
      </c>
      <c r="P28" t="str">
        <f>IF(E28=4,"HH",IF(E28=1, "LL", IF(E28=0, "NS", NA)))</f>
        <v>NS</v>
      </c>
      <c r="Q28" s="2">
        <v>0.32617629999999997</v>
      </c>
      <c r="R28" s="2">
        <v>0.31226340000000002</v>
      </c>
      <c r="S28" s="2">
        <v>0.30905270000000001</v>
      </c>
      <c r="T28">
        <f t="shared" si="0"/>
        <v>27</v>
      </c>
      <c r="U28">
        <v>3.7406294326575801E-2</v>
      </c>
      <c r="W28" t="s">
        <v>148</v>
      </c>
      <c r="X28" t="s">
        <v>133</v>
      </c>
      <c r="Y28" s="2">
        <f>STDEV(F57:F61,F63:F64,F71:F73,F79,F81:F82,F84,F88,F91:F92,F94,F98,F100,F103:F107,F108,F110:F116,F118:F121,F124:F127)</f>
        <v>4.741787920235133</v>
      </c>
      <c r="Z28" s="2">
        <f>STDEV(G57:G61,G63:G64,G71:G73,G79,G81:G82,G84,G88,G91:G92,G94,G98,G100,G103:G107,G108,G110:G116,G118:G121,G124:G127)</f>
        <v>4.978655226175233</v>
      </c>
      <c r="AA28" s="2">
        <f>STDEV(H57:H61,H63:H64,H71:H73,H79,H81:H82,H84,H88,H91:H92,H94,H98,H100,H103:H107,H108,H110:H116,H118:H121,H124:H127)</f>
        <v>6.5737173055735809</v>
      </c>
      <c r="AB28" s="2">
        <f>STDEV(I57:I61,I63:I64,I71:I73,I79,I81:I82,I84,I88,I91:I92,I94,I98,I100,I103:I107,I108,I110:I116,I118:I121,I124:I127)</f>
        <v>0.16707402968960514</v>
      </c>
      <c r="AC28" s="2">
        <f>STDEV(J57:J61,J63:J64,J71:J73,J79,J81:J82,J84,J88,J91:J92,J94,J98,J100,J103:J107,J108,J110:J116,J118:J121,J124:J127)</f>
        <v>0.82341084638910333</v>
      </c>
      <c r="AD28" s="2">
        <f>STDEV(K57:K61,K63:K64,K71:K73,K79,K81:K82,K84,K88,K91:K92,K94,K98,K100,K103:K107,K108,K110:K116,K118:K121,K124:K127)</f>
        <v>7.0599747805809493E-2</v>
      </c>
      <c r="AE28" s="2">
        <f>STDEV(L57:L61,L63:L64,L71:L73,L79,L81:L82,L84,L88,L91:L92,L94,L98,L100,L103:L107,L108,L110:L116,L118:L121,L124:L127)</f>
        <v>2.9334499028974523</v>
      </c>
      <c r="AF28" s="2">
        <f>STDEV(M57:M61,M63:M64,M71:M73,M79,M81:M82,M84,M88,M91:M92,M94,M98,M100,M103:M107,M108,M110:M116,M118:M121,M124:M127)</f>
        <v>6.3046542764163618E-2</v>
      </c>
      <c r="AG28" s="2">
        <f>STDEV(N57:N61,N63:N64,N71:N73,N79,N81:N82,N84,N88,N91:N92,N94,N98,N100,N103:N107,N108,N110:N116,N118:N121,N124:N127)</f>
        <v>0.22723567108516934</v>
      </c>
      <c r="AH28" s="2">
        <f>STDEV(O57:O61,O63:O64,O71:O73,O79,O81:O82,O84,O88,O91:O92,O94,O98,O100,O103:O107,O108,O110:O116,O118:O121,O124:O127)</f>
        <v>21.750735900082137</v>
      </c>
      <c r="AI28" s="2">
        <f>STDEV(Q57:Q61,Q63:Q64,Q71:Q73,Q79,Q81:Q82,Q84,Q88,Q91:Q92,Q94,Q98,Q100,Q103:Q107,Q108,Q110:Q116,Q118:Q121,Q124:Q127)</f>
        <v>4.9955329579757179E-2</v>
      </c>
      <c r="AJ28" s="2">
        <f>STDEV(R57:R61,R63:R64,R71:R73,R79,R81:R82,R84,R88,R91:R92,R94,R98,R100,R103:R107,R108,R110:R116,R118:R121,R124:R127)</f>
        <v>4.6438293625105792E-2</v>
      </c>
      <c r="AK28" s="2">
        <f>STDEV(S57:S61,S63:S64,S71:S73,S79,S81:S82,S84,S88,S91:S92,S94,S98,S100,S103:S107,S108,S110:S116,S118:S121,S124:S127)</f>
        <v>4.2496974994979023E-2</v>
      </c>
    </row>
    <row r="29" spans="1:39" x14ac:dyDescent="0.3">
      <c r="A29" s="4" t="s">
        <v>28</v>
      </c>
      <c r="B29">
        <v>100</v>
      </c>
      <c r="C29">
        <v>50</v>
      </c>
      <c r="D29">
        <v>-22.5</v>
      </c>
      <c r="E29">
        <v>4</v>
      </c>
      <c r="F29">
        <v>21.977799999999998</v>
      </c>
      <c r="G29">
        <v>55.620899999999992</v>
      </c>
      <c r="H29">
        <v>22.401299999999999</v>
      </c>
      <c r="I29" s="2">
        <v>1.5454104946020599</v>
      </c>
      <c r="J29">
        <v>1.958</v>
      </c>
      <c r="K29">
        <v>0.183</v>
      </c>
      <c r="L29" s="2">
        <v>10.69</v>
      </c>
      <c r="M29">
        <v>0.41682622845205303</v>
      </c>
      <c r="N29">
        <v>0.99117424638676699</v>
      </c>
      <c r="O29">
        <v>-22.5</v>
      </c>
      <c r="P29" t="str">
        <f>IF(E29=4,"HH",IF(E29=1, "LL", IF(E29=0, "NS", NA)))</f>
        <v>HH</v>
      </c>
      <c r="Q29" s="2">
        <v>0.44471060000000001</v>
      </c>
      <c r="R29" s="2">
        <v>0.43219730000000001</v>
      </c>
      <c r="S29" s="2">
        <v>0.423265</v>
      </c>
      <c r="T29">
        <f t="shared" si="0"/>
        <v>28</v>
      </c>
      <c r="U29">
        <v>3.1015332771711E-2</v>
      </c>
    </row>
    <row r="30" spans="1:39" x14ac:dyDescent="0.3">
      <c r="A30" s="4" t="s">
        <v>29</v>
      </c>
      <c r="B30">
        <v>86</v>
      </c>
      <c r="C30">
        <v>27</v>
      </c>
      <c r="D30">
        <v>-32</v>
      </c>
      <c r="E30">
        <v>0</v>
      </c>
      <c r="F30">
        <v>22.433600000000002</v>
      </c>
      <c r="G30">
        <v>50.046100000000003</v>
      </c>
      <c r="H30">
        <v>27.520299999999999</v>
      </c>
      <c r="I30" s="2">
        <v>1.6890321365804699</v>
      </c>
      <c r="J30">
        <v>0.69499999999999995</v>
      </c>
      <c r="K30">
        <v>0.08</v>
      </c>
      <c r="L30" s="2">
        <v>8.7010000000000005</v>
      </c>
      <c r="M30">
        <v>0.36262938242246501</v>
      </c>
      <c r="N30">
        <v>0.66247464081809204</v>
      </c>
      <c r="O30">
        <v>-32</v>
      </c>
      <c r="P30" t="str">
        <f>IF(E30=4,"HH",IF(E30=1, "LL", IF(E30=0, "NS", NA)))</f>
        <v>NS</v>
      </c>
      <c r="Q30" s="2">
        <v>0.39238729999999999</v>
      </c>
      <c r="R30" s="2">
        <v>0.37979160000000001</v>
      </c>
      <c r="S30" s="2">
        <v>0.37246469999999998</v>
      </c>
      <c r="T30">
        <f t="shared" si="0"/>
        <v>29</v>
      </c>
      <c r="U30">
        <v>2.32888400205707E-2</v>
      </c>
      <c r="X30" s="4" t="s">
        <v>141</v>
      </c>
      <c r="Y30" s="5" t="s">
        <v>128</v>
      </c>
      <c r="Z30" s="5" t="s">
        <v>129</v>
      </c>
      <c r="AA30" s="5" t="s">
        <v>130</v>
      </c>
      <c r="AB30" s="5" t="s">
        <v>131</v>
      </c>
      <c r="AC30" s="5" t="s">
        <v>135</v>
      </c>
      <c r="AD30" s="5" t="s">
        <v>136</v>
      </c>
      <c r="AE30" s="5" t="s">
        <v>137</v>
      </c>
      <c r="AF30" s="5" t="s">
        <v>169</v>
      </c>
      <c r="AG30" s="5" t="s">
        <v>168</v>
      </c>
      <c r="AH30" s="5" t="s">
        <v>170</v>
      </c>
      <c r="AI30" s="5" t="s">
        <v>188</v>
      </c>
      <c r="AJ30" s="5" t="s">
        <v>189</v>
      </c>
      <c r="AK30" s="5" t="s">
        <v>190</v>
      </c>
      <c r="AL30" s="5" t="s">
        <v>187</v>
      </c>
    </row>
    <row r="31" spans="1:39" x14ac:dyDescent="0.3">
      <c r="A31" s="4" t="s">
        <v>30</v>
      </c>
      <c r="B31">
        <v>55.000000000000007</v>
      </c>
      <c r="C31">
        <v>65</v>
      </c>
      <c r="D31">
        <v>-60.5</v>
      </c>
      <c r="E31">
        <v>0</v>
      </c>
      <c r="F31">
        <v>12.906899999999998</v>
      </c>
      <c r="G31">
        <v>56.398499999999999</v>
      </c>
      <c r="H31">
        <v>30.694600000000001</v>
      </c>
      <c r="I31" s="2">
        <v>1.7550761570005899</v>
      </c>
      <c r="J31">
        <v>0.28999999999999998</v>
      </c>
      <c r="K31">
        <v>5.3999999999999999E-2</v>
      </c>
      <c r="L31" s="2">
        <v>5.359</v>
      </c>
      <c r="M31">
        <v>0.33770711056581698</v>
      </c>
      <c r="N31">
        <v>0.90450561608014202</v>
      </c>
      <c r="O31">
        <v>-60.5</v>
      </c>
      <c r="P31" t="str">
        <f>IF(E31=4,"HH",IF(E31=1, "LL", IF(E31=0, "NS", NA)))</f>
        <v>NS</v>
      </c>
      <c r="Q31" s="2">
        <v>0.38265339999999998</v>
      </c>
      <c r="R31" s="2">
        <v>0.37598510000000002</v>
      </c>
      <c r="S31" s="2">
        <v>0.3768495</v>
      </c>
      <c r="T31">
        <f t="shared" si="0"/>
        <v>30</v>
      </c>
      <c r="U31">
        <v>3.9103912312776899E-2</v>
      </c>
      <c r="W31" t="s">
        <v>150</v>
      </c>
      <c r="X31" t="s">
        <v>132</v>
      </c>
      <c r="Y31" s="2">
        <f>STDEV(F3:F4,F6:F7,F11,F13:F14,F20:F21,F24:F26,F29,F33,F35,F39,F51:F56,F62,F65:F70,F74,F75:F78,F80,F83,F85:F87,F89:F90,F93,F95:F97,F99,F101:F102,F109,F117,F122:F123,F128:F133)</f>
        <v>2.8602235932449704</v>
      </c>
      <c r="Z31" s="2">
        <f>STDEV(G3:G4,G6:G7,G11,G13:G14,G20:G21,G24:G26,G29,G33,G35,G39,G51:G56,G62,G65:G70,G74,G75:G78,G80,G83,G85:G87,G89:G90,G93,G95:G97,G99,G101:G102,G109,G117,G122:G123,G128:G133)</f>
        <v>4.4656779391898436</v>
      </c>
      <c r="AA31" s="2">
        <f>STDEV(H3:H4,H6:H7,H11,H13:H14,H20:H21,H24:H26,H29,H33,H35,H39,H51:H56,H62,H65:H70,H74,H75:H78,H80,H83,H85:H87,H89:H90,H93,H95:H97,H99,H101:H102,H109,H117,H122:H123,H128:H133)</f>
        <v>6.2069877292956974</v>
      </c>
      <c r="AB31" s="2">
        <f>STDEV(I3:I4,I6:I7,I11,I13:I14,I20:I21,I24:I26,I29,I33,I35,I39,I51:I56,I62,I65:I70,I74,I75:I78,I80,I83,I85:I87,I89:I90,I93,I95:I97,I99,I101:I102,I109,I117,I122:I123,I128:I133)</f>
        <v>0.11673436528191748</v>
      </c>
      <c r="AC31" s="2">
        <f>STDEV(J3:J4,J6:J7,J11,J13:J14,J20:J21,J24:J26,J29,J33,J35,J39,J51:J56,J62,J65:J70,J74,J75:J78,J80,J83,J85:J87,J89:J90,J93,J95:J97,J99,J101:J102,J109,J117,J122:J123,J128:J133)</f>
        <v>0.62300464788680743</v>
      </c>
      <c r="AD31" s="2">
        <f>STDEV(K3:K4,K6:K7,K11,K13:K14,K20:K21,K24:K26,K29,K33,K35,K39,K51:K56,K62,K65:K70,K74,K75:K78,K80,K83,K85:K87,K89:K90,K93,K95:K97,K99,K101:K102,K109,K117,K122:K123,K128:K133)</f>
        <v>5.3679295144056498E-2</v>
      </c>
      <c r="AE31" s="2">
        <f>STDEV(L3:L4,L6:L7,L11,L13:L14,L20:L21,L24:L26,L29,L33,L35,L39,L51:L56,L62,L65:L70,L74,L75:L78,L80,L83,L85:L87,L89:L90,L93,L95:L97,L99,L101:L102,L109,L117,L122:L123,L128:L133)</f>
        <v>1.598600219403731</v>
      </c>
      <c r="AF31" s="2">
        <f>STDEV(M3:M4,M6:M7,M11,M13:M14,M20:M21,M24:M26,M29,M33,M35,M39,M51:M56,M62,M65:M70,M74,M75:M78,M80,M83,M85:M87,M89:M90,M93,M95:M97,M99,M101:M102,M109,M117,M122:M123,M128:M133)</f>
        <v>4.4050703879969039E-2</v>
      </c>
      <c r="AG31" s="2">
        <f>STDEV(N3:N4,N6:N7,N11,N13:N14,N20:N21,N24:N26,N29,N33,N35,N39,N51:N56,N62,N65:N70,N74,N75:N78,N80,N83,N85:N87,N89:N90,N93,N95:N97,N99,N101:N102,N109,N117,N122:N123,N128:N133)</f>
        <v>0.17732262047194189</v>
      </c>
      <c r="AH31" s="2">
        <f>STDEV(O3:O4,O6:O7,O11,O13:O14,O20:O21,O24:O26,O29,O33,O35,O39,O51:O56,O62,O65:O70,O74,O75:O78,O80,O83,O85:O87,O89:O90,O93,O95:O97,O99,O101:O102,O109,O117,O122:O123,O128:O133)</f>
        <v>10.472160107927772</v>
      </c>
      <c r="AI31" s="2">
        <f>STDEV(Q3:Q4,Q6:Q7,Q11,Q13:Q14,Q20:Q21,Q24:Q26,Q29,Q33,Q35,Q39,Q51:Q56,Q62,Q65:Q70,Q74,Q75:Q78,Q80,Q83,Q85:Q87,Q89:Q90,Q93,Q95:Q97,Q99,Q101:Q102,Q109,Q117,Q122:Q123,Q128:Q133)</f>
        <v>3.4846348152951227E-2</v>
      </c>
      <c r="AJ31" s="2">
        <f>STDEV(R3:R4,R6:R7,R11,R13:R14,R20:R21,R24:R26,R29,R33,R35,R39,R51:R56,R62,R65:R70,R74,R75:R78,R80,R83,R85:R87,R89:R90,R93,R95:R97,R99,R101:R102,R109,R117,R122:R123,R128:R133)</f>
        <v>3.2365859488426074E-2</v>
      </c>
      <c r="AK31" s="2">
        <f>STDEV(S3:S4,S6:S7,S11,S13:S14,S20:S21,S24:S26,S29,S33,S35,S39,S51:S56,S62,S65:S70,S74,S75:S78,S80,S83,S85:S87,S89:S90,S93,S95:S97,S99,S101:S102,S109,S117,S122:S123,S128:S133)</f>
        <v>2.7099463003808489E-2</v>
      </c>
    </row>
    <row r="32" spans="1:39" x14ac:dyDescent="0.3">
      <c r="A32" s="4" t="s">
        <v>31</v>
      </c>
      <c r="B32">
        <v>135</v>
      </c>
      <c r="C32">
        <v>68</v>
      </c>
      <c r="D32">
        <v>-80</v>
      </c>
      <c r="E32">
        <v>0</v>
      </c>
      <c r="F32">
        <v>21.602699999999999</v>
      </c>
      <c r="G32">
        <v>46.756100000000004</v>
      </c>
      <c r="H32">
        <v>31.641200000000001</v>
      </c>
      <c r="I32" s="2">
        <v>1.7053883170139801</v>
      </c>
      <c r="J32">
        <v>0.156</v>
      </c>
      <c r="K32">
        <v>3.3000000000000002E-2</v>
      </c>
      <c r="L32" s="2">
        <v>4.694</v>
      </c>
      <c r="M32">
        <v>0.35645723886265002</v>
      </c>
      <c r="N32">
        <v>0.806471793851397</v>
      </c>
      <c r="O32">
        <v>-80</v>
      </c>
      <c r="P32" t="str">
        <f>IF(E32=4,"HH",IF(E32=1, "LL", IF(E32=0, "NS", NA)))</f>
        <v>NS</v>
      </c>
      <c r="Q32" s="2">
        <v>0.35903079999999998</v>
      </c>
      <c r="R32" s="2">
        <v>0.34964580000000001</v>
      </c>
      <c r="S32" s="2">
        <v>0.34585880000000002</v>
      </c>
      <c r="T32">
        <f t="shared" si="0"/>
        <v>31</v>
      </c>
      <c r="U32">
        <v>3.62788341792145E-2</v>
      </c>
      <c r="W32" t="s">
        <v>151</v>
      </c>
      <c r="X32" t="s">
        <v>134</v>
      </c>
      <c r="Y32" s="2" t="s">
        <v>149</v>
      </c>
      <c r="Z32" s="2" t="s">
        <v>149</v>
      </c>
      <c r="AA32" s="2" t="s">
        <v>149</v>
      </c>
      <c r="AB32" s="2" t="s">
        <v>149</v>
      </c>
      <c r="AC32" s="2" t="s">
        <v>149</v>
      </c>
      <c r="AD32" s="2" t="s">
        <v>149</v>
      </c>
      <c r="AE32" s="2" t="s">
        <v>149</v>
      </c>
      <c r="AF32" s="2" t="s">
        <v>149</v>
      </c>
      <c r="AG32" s="2" t="s">
        <v>149</v>
      </c>
      <c r="AH32" s="2" t="s">
        <v>149</v>
      </c>
      <c r="AI32" s="2" t="s">
        <v>149</v>
      </c>
      <c r="AJ32" s="2" t="s">
        <v>149</v>
      </c>
      <c r="AK32" s="2" t="s">
        <v>149</v>
      </c>
    </row>
    <row r="33" spans="1:39" x14ac:dyDescent="0.3">
      <c r="A33" s="4" t="s">
        <v>32</v>
      </c>
      <c r="B33">
        <v>130</v>
      </c>
      <c r="C33">
        <v>73</v>
      </c>
      <c r="D33">
        <v>-7.5</v>
      </c>
      <c r="E33">
        <v>4</v>
      </c>
      <c r="F33">
        <v>22.8033</v>
      </c>
      <c r="G33">
        <v>51.206099999999999</v>
      </c>
      <c r="H33">
        <v>25.990600000000004</v>
      </c>
      <c r="I33" s="2">
        <v>1.4021156582140799</v>
      </c>
      <c r="J33">
        <v>1.964</v>
      </c>
      <c r="K33">
        <v>0.18099999999999999</v>
      </c>
      <c r="L33" s="2">
        <v>10.84</v>
      </c>
      <c r="M33">
        <v>0.47089975161733</v>
      </c>
      <c r="N33">
        <v>0.59472704489331596</v>
      </c>
      <c r="O33">
        <v>-7.5</v>
      </c>
      <c r="P33" t="str">
        <f>IF(E33=4,"HH",IF(E33=1, "LL", IF(E33=0, "NS", NA)))</f>
        <v>HH</v>
      </c>
      <c r="Q33" s="2">
        <v>0.43504569999999998</v>
      </c>
      <c r="R33" s="2">
        <v>0.419404</v>
      </c>
      <c r="S33" s="2">
        <v>0.40610849999999998</v>
      </c>
      <c r="T33">
        <f t="shared" si="0"/>
        <v>32</v>
      </c>
      <c r="U33">
        <v>3.8166569712270802E-2</v>
      </c>
      <c r="W33" t="s">
        <v>152</v>
      </c>
      <c r="X33" t="s">
        <v>133</v>
      </c>
      <c r="Y33" s="2">
        <f>STDEV(F2,F5,F8:F10,F15:F16,F18:F19,F22:F23,F27:F28,F30:F32,F34,F36:F38,F57:F61,F63:F64,F71:F73,F79,F81:F82,F84,F88,F91:F92,F94,F98,F100,F103:F108,F110:F116,F118:F121,F124:F127)</f>
        <v>5.0882715142944441</v>
      </c>
      <c r="Z33" s="2">
        <f>STDEV(G2,G5,G8:G10,G15:G16,G18:G19,G22:G23,G27:G28,G30:G32,G34,G36:G38,G57:G61,G63:G64,G71:G73,G79,G81:G82,G84,G88,G91:G92,G94,G98,G100,G103:G108,G110:G116,G118:G121,G124:G127)</f>
        <v>4.821237747460243</v>
      </c>
      <c r="AA33" s="2">
        <f>STDEV(H2,H5,H8:H10,H15:H16,H18:H19,H22:H23,H27:H28,H30:H32,H34,H36:H38,H57:H61,H63:H64,H71:H73,H79,H81:H82,H84,H88,H91:H92,H94,H98,H100,H103:H108,H110:H116,H118:H121,H124:H127)</f>
        <v>6.3194619237673573</v>
      </c>
      <c r="AB33" s="2">
        <f>STDEV(I2,I5,I8:I10,I15:I16,I18:I19,I22:I23,I27:I28,I30:I32,I34,I36:I38,I57:I61,I63:I64,I71:I73,I79,I81:I82,I84,I88,I91:I92,I94,I98,I100,I103:I108,I110:I116,I118:I121,I124:I127)</f>
        <v>0.16286442259635489</v>
      </c>
      <c r="AC33" s="2">
        <f>STDEV(J2,J5,J8:J10,J15:J16,J18:J19,J22:J23,J27:J28,J30:J32,J34,J36:J38,J57:J61,J63:J64,J71:J73,J79,J81:J82,J84,J88,J91:J92,J94,J98,J100,J103:J108,J110:J116,J118:J121,J124:J127)</f>
        <v>0.76565643146142992</v>
      </c>
      <c r="AD33" s="2">
        <f>STDEV(K2,K5,K8:K10,K15:K16,K18:K19,K22:K23,K27:K28,K30:K32,K34,K36:K38,K57:K61,K63:K64,K71:K73,K79,K81:K82,K84,K88,K91:K92,K94,K98,K100,K103:K108,K110:K116,K118:K121,K124:K127)</f>
        <v>6.3881062639364661E-2</v>
      </c>
      <c r="AE33" s="2">
        <f>STDEV(L2,L5,L8:L10,L15:L16,L18:L19,L22:L23,L27:L28,L30:L32,L34,L36:L38,L57:L61,L63:L64,L71:L73,L79,L81:L82,L84,L88,L91:L92,L94,L98,L100,L103:L108,L110:L116,L118:L121,L124:L127)</f>
        <v>2.8950875098327269</v>
      </c>
      <c r="AF33" s="2">
        <f>STDEV(M2,M5,M8:M10,M15:M16,M18:M19,M22:M23,M27:M28,M30:M32,M34,M36:M38,M57:M61,M63:M64,M71:M73,M79,M81:M82,M84,M88,M91:M92,M94,M98,M100,M103:M108,M110:M116,M118:M121,M124:M127)</f>
        <v>6.1458066605247073E-2</v>
      </c>
      <c r="AG33" s="2">
        <f>STDEV(N2,N5,N8:N10,N15:N16,N18:N19,N22:N23,N27:N28,N30:N32,N34,N36:N38,N57:N61,N63:N64,N71:N73,N79,N81:N82,N84,N88,N91:N92,N94,N98,N100,N103:N108,N110:N116,N118:N121,N124:N127)</f>
        <v>0.20848733716909823</v>
      </c>
      <c r="AH33" s="2">
        <f>STDEV(O2,O5,O8:O10,O15:O16,O18:O19,O22:O23,O27:O28,O30:O32,O34,O36:O38,O57:O61,O63:O64,O71:O73,O79,O81:O82,O84,O88,O91:O92,O94,O98,O100,O103:O108,O110:O116,O118:O121,O124:O127)</f>
        <v>22.41415926415991</v>
      </c>
      <c r="AI33" s="2">
        <f>STDEV(Q2,Q5,Q8:Q10,Q15:Q16,Q18:Q19,Q22:Q23,Q27:Q28,Q30:Q32,Q34,Q36:Q38,Q57:Q61,Q63:Q64,Q71:Q73,Q79,Q81:Q82,Q84,Q88,Q91:Q92,Q94,Q98,Q100,Q103:Q108,Q110:Q116,Q118:Q121,Q124:Q127)</f>
        <v>4.7788112357791276E-2</v>
      </c>
      <c r="AJ33" s="2">
        <f>STDEV(R2,R5,R8:R10,R15:R16,R18:R19,R22:R23,R27:R28,R30:R32,R34,R36:R38,R57:R61,R63:R64,R71:R73,R79,R81:R82,R84,R88,R91:R92,R94,R98,R100,R103:R108,R110:R116,R118:R121,R124:R127)</f>
        <v>4.2862504383441025E-2</v>
      </c>
      <c r="AK33" s="2">
        <f>STDEV(S2,S5,S8:S10,S15:S16,S18:S19,S22:S23,S27:S28,S30:S32,S34,S36:S38,S57:S61,S63:S64,S71:S73,S79,S81:S82,S84,S88,S91:S92,S94,S98,S100,S103:S108,S110:S116,S118:S121,S124:S127)</f>
        <v>3.9144441933056752E-2</v>
      </c>
      <c r="AM33" s="2"/>
    </row>
    <row r="34" spans="1:39" x14ac:dyDescent="0.3">
      <c r="A34" s="4" t="s">
        <v>33</v>
      </c>
      <c r="B34">
        <v>35</v>
      </c>
      <c r="C34">
        <v>65</v>
      </c>
      <c r="D34">
        <v>-60.5</v>
      </c>
      <c r="E34">
        <v>0</v>
      </c>
      <c r="F34">
        <v>12.309699999999999</v>
      </c>
      <c r="G34">
        <v>60.380199999999995</v>
      </c>
      <c r="H34">
        <v>27.310099999999998</v>
      </c>
      <c r="I34" s="2">
        <v>1.7325608837559601</v>
      </c>
      <c r="J34">
        <v>0.20200000000000001</v>
      </c>
      <c r="K34">
        <v>4.5999999999999999E-2</v>
      </c>
      <c r="L34" s="2">
        <v>4.3579999999999997</v>
      </c>
      <c r="M34">
        <v>0.34620344009208998</v>
      </c>
      <c r="N34">
        <v>0.92336545002860904</v>
      </c>
      <c r="O34">
        <v>-60.5</v>
      </c>
      <c r="P34" t="str">
        <f>IF(E34=4,"HH",IF(E34=1, "LL", IF(E34=0, "NS", NA)))</f>
        <v>NS</v>
      </c>
      <c r="Q34" s="2">
        <v>0.35721429999999998</v>
      </c>
      <c r="R34" s="2">
        <v>0.34996969999999999</v>
      </c>
      <c r="S34" s="2">
        <v>0.34865249999999998</v>
      </c>
      <c r="T34">
        <f t="shared" si="0"/>
        <v>33</v>
      </c>
      <c r="U34">
        <v>2.8217292763456098E-2</v>
      </c>
    </row>
    <row r="35" spans="1:39" x14ac:dyDescent="0.3">
      <c r="A35" s="4" t="s">
        <v>34</v>
      </c>
      <c r="B35">
        <v>130</v>
      </c>
      <c r="C35">
        <v>77</v>
      </c>
      <c r="D35">
        <v>-22.5</v>
      </c>
      <c r="E35">
        <v>4</v>
      </c>
      <c r="F35">
        <v>24.087299999999999</v>
      </c>
      <c r="G35">
        <v>51.046599999999998</v>
      </c>
      <c r="H35">
        <v>24.866099999999999</v>
      </c>
      <c r="I35" s="2">
        <v>1.5301498033308201</v>
      </c>
      <c r="J35">
        <v>1.98</v>
      </c>
      <c r="K35">
        <v>0.188</v>
      </c>
      <c r="L35" s="2">
        <v>10.55</v>
      </c>
      <c r="M35">
        <v>0.42258497987516103</v>
      </c>
      <c r="N35">
        <v>0.81329446469149203</v>
      </c>
      <c r="O35">
        <v>-22.5</v>
      </c>
      <c r="P35" t="str">
        <f>IF(E35=4,"HH",IF(E35=1, "LL", IF(E35=0, "NS", NA)))</f>
        <v>HH</v>
      </c>
      <c r="Q35" s="2">
        <v>0.44680409999999998</v>
      </c>
      <c r="R35" s="2">
        <v>0.42703770000000002</v>
      </c>
      <c r="S35" s="2">
        <v>0.41187780000000002</v>
      </c>
      <c r="T35">
        <f t="shared" si="0"/>
        <v>34</v>
      </c>
      <c r="U35">
        <v>5.6331308719955099E-2</v>
      </c>
    </row>
    <row r="36" spans="1:39" x14ac:dyDescent="0.3">
      <c r="A36" s="4" t="s">
        <v>35</v>
      </c>
      <c r="B36">
        <v>160</v>
      </c>
      <c r="C36">
        <v>20</v>
      </c>
      <c r="D36">
        <v>-60.5</v>
      </c>
      <c r="E36">
        <v>0</v>
      </c>
      <c r="F36">
        <v>19.380600000000001</v>
      </c>
      <c r="G36">
        <v>56.622499999999995</v>
      </c>
      <c r="H36">
        <v>23.9969</v>
      </c>
      <c r="I36" s="2">
        <v>1.8737517783915001</v>
      </c>
      <c r="J36">
        <v>0.17299999999999999</v>
      </c>
      <c r="K36">
        <v>5.2999999999999999E-2</v>
      </c>
      <c r="L36" s="2">
        <v>3.242</v>
      </c>
      <c r="M36">
        <v>0.29292385721075598</v>
      </c>
      <c r="N36">
        <v>0.99999999702057496</v>
      </c>
      <c r="O36">
        <v>-60.5</v>
      </c>
      <c r="P36" t="str">
        <f>IF(E36=4,"HH",IF(E36=1, "LL", IF(E36=0, "NS", NA)))</f>
        <v>NS</v>
      </c>
      <c r="Q36" s="2">
        <v>0.34062209999999998</v>
      </c>
      <c r="R36" s="2">
        <v>0.33234849999999999</v>
      </c>
      <c r="S36" s="2">
        <v>0.33086660000000001</v>
      </c>
      <c r="T36">
        <f t="shared" si="0"/>
        <v>35</v>
      </c>
      <c r="U36">
        <v>2.89372873325262E-2</v>
      </c>
    </row>
    <row r="37" spans="1:39" x14ac:dyDescent="0.3">
      <c r="A37" s="4" t="s">
        <v>36</v>
      </c>
      <c r="B37">
        <v>37</v>
      </c>
      <c r="C37">
        <v>36</v>
      </c>
      <c r="D37">
        <v>-32</v>
      </c>
      <c r="E37">
        <v>0</v>
      </c>
      <c r="F37">
        <v>21.2822</v>
      </c>
      <c r="G37">
        <v>49.4298</v>
      </c>
      <c r="H37">
        <v>29.287999999999997</v>
      </c>
      <c r="I37" s="2">
        <v>1.75468867687673</v>
      </c>
      <c r="J37">
        <v>0.33500000000000002</v>
      </c>
      <c r="K37">
        <v>5.7000000000000002E-2</v>
      </c>
      <c r="L37" s="2">
        <v>5.8490000000000002</v>
      </c>
      <c r="M37">
        <v>0.33785332948048102</v>
      </c>
      <c r="N37">
        <v>0.41555949064050801</v>
      </c>
      <c r="O37">
        <v>-32</v>
      </c>
      <c r="P37" t="str">
        <f>IF(E37=4,"HH",IF(E37=1, "LL", IF(E37=0, "NS", NA)))</f>
        <v>NS</v>
      </c>
      <c r="Q37" s="2">
        <v>0.36213040000000002</v>
      </c>
      <c r="R37" s="2">
        <v>0.33751530000000002</v>
      </c>
      <c r="S37" s="2">
        <v>0.33274039999999999</v>
      </c>
      <c r="T37">
        <f t="shared" si="0"/>
        <v>36</v>
      </c>
      <c r="U37">
        <v>5.4764537860071801E-2</v>
      </c>
      <c r="W37" s="7" t="s">
        <v>157</v>
      </c>
    </row>
    <row r="38" spans="1:39" x14ac:dyDescent="0.3">
      <c r="A38" s="4" t="s">
        <v>37</v>
      </c>
      <c r="B38">
        <v>55.000000000000007</v>
      </c>
      <c r="C38">
        <v>65</v>
      </c>
      <c r="D38">
        <v>-42.5</v>
      </c>
      <c r="E38">
        <v>0</v>
      </c>
      <c r="F38">
        <v>13.058200000000001</v>
      </c>
      <c r="G38">
        <v>52.925900000000006</v>
      </c>
      <c r="H38">
        <v>34.015900000000002</v>
      </c>
      <c r="I38" s="2">
        <v>1.7396062432002699</v>
      </c>
      <c r="J38">
        <v>0.26900000000000002</v>
      </c>
      <c r="K38">
        <v>5.8000000000000003E-2</v>
      </c>
      <c r="L38" s="2">
        <v>4.5979999999999999</v>
      </c>
      <c r="M38">
        <v>0.343544813886691</v>
      </c>
      <c r="N38">
        <v>0.98383406317388999</v>
      </c>
      <c r="O38">
        <v>-42.5</v>
      </c>
      <c r="P38" t="str">
        <f>IF(E38=4,"HH",IF(E38=1, "LL", IF(E38=0, "NS", NA)))</f>
        <v>NS</v>
      </c>
      <c r="Q38" s="2">
        <v>0.33802589999999999</v>
      </c>
      <c r="R38" s="2">
        <v>0.32361899999999999</v>
      </c>
      <c r="S38" s="2">
        <v>0.320326</v>
      </c>
      <c r="T38">
        <f t="shared" si="0"/>
        <v>37</v>
      </c>
      <c r="U38">
        <v>4.7950036081094098E-2</v>
      </c>
      <c r="W38" s="4" t="s">
        <v>154</v>
      </c>
      <c r="AA38" s="4">
        <v>2015</v>
      </c>
      <c r="AB38" t="s">
        <v>156</v>
      </c>
      <c r="AC38" s="4" t="s">
        <v>142</v>
      </c>
      <c r="AD38">
        <v>37764</v>
      </c>
      <c r="AE38" t="s">
        <v>159</v>
      </c>
      <c r="AF38" s="4" t="s">
        <v>165</v>
      </c>
      <c r="AG38">
        <v>155604</v>
      </c>
      <c r="AH38" t="s">
        <v>159</v>
      </c>
    </row>
    <row r="39" spans="1:39" x14ac:dyDescent="0.3">
      <c r="A39" s="4" t="s">
        <v>38</v>
      </c>
      <c r="B39">
        <v>130</v>
      </c>
      <c r="C39">
        <v>23</v>
      </c>
      <c r="D39">
        <v>-7.5</v>
      </c>
      <c r="E39">
        <v>4</v>
      </c>
      <c r="F39">
        <v>23.308999999999997</v>
      </c>
      <c r="G39">
        <v>46.422699999999999</v>
      </c>
      <c r="H39">
        <v>30.2684</v>
      </c>
      <c r="I39" s="2">
        <v>1.3222964264792001</v>
      </c>
      <c r="J39">
        <v>2.0419999999999998</v>
      </c>
      <c r="K39">
        <v>0.18099999999999999</v>
      </c>
      <c r="L39" s="2">
        <v>11.3</v>
      </c>
      <c r="M39">
        <v>0.50102021642294203</v>
      </c>
      <c r="N39">
        <v>0.58784585836232806</v>
      </c>
      <c r="O39">
        <v>-7.5</v>
      </c>
      <c r="P39" t="str">
        <f>IF(E39=4,"HH",IF(E39=1, "LL", IF(E39=0, "NS", NA)))</f>
        <v>HH</v>
      </c>
      <c r="Q39" s="2">
        <v>0.434228</v>
      </c>
      <c r="R39" s="2">
        <v>0.41405839999999999</v>
      </c>
      <c r="S39" s="2">
        <v>0.39730529999999997</v>
      </c>
      <c r="T39">
        <f t="shared" si="0"/>
        <v>38</v>
      </c>
      <c r="U39">
        <v>6.8084944889013094E-2</v>
      </c>
      <c r="AA39" s="4">
        <v>2016</v>
      </c>
      <c r="AB39" t="s">
        <v>155</v>
      </c>
      <c r="AC39" s="4" t="s">
        <v>142</v>
      </c>
      <c r="AD39">
        <v>10858</v>
      </c>
      <c r="AE39" t="s">
        <v>159</v>
      </c>
      <c r="AF39" s="4" t="s">
        <v>165</v>
      </c>
      <c r="AG39">
        <v>38519</v>
      </c>
      <c r="AH39" t="s">
        <v>159</v>
      </c>
    </row>
    <row r="40" spans="1:39" x14ac:dyDescent="0.3">
      <c r="A40" s="4" t="s">
        <v>173</v>
      </c>
      <c r="B40">
        <v>35</v>
      </c>
      <c r="C40">
        <v>37</v>
      </c>
      <c r="D40">
        <v>-10</v>
      </c>
      <c r="E40">
        <v>0</v>
      </c>
      <c r="O40">
        <v>-10</v>
      </c>
      <c r="P40" t="str">
        <f>IF(E40=4,"HH",IF(E40=1, "LL", IF(E40=0, "NS", NA)))</f>
        <v>NS</v>
      </c>
      <c r="T40" t="str">
        <f>A40</f>
        <v>Sensor 1</v>
      </c>
      <c r="U40">
        <v>7.6873711775766906E-2</v>
      </c>
    </row>
    <row r="41" spans="1:39" x14ac:dyDescent="0.3">
      <c r="A41" s="4" t="s">
        <v>174</v>
      </c>
      <c r="B41">
        <v>40</v>
      </c>
      <c r="C41">
        <v>37</v>
      </c>
      <c r="D41">
        <v>-40</v>
      </c>
      <c r="E41">
        <v>0</v>
      </c>
      <c r="O41">
        <v>-40</v>
      </c>
      <c r="P41" t="str">
        <f>IF(E41=4,"HH",IF(E41=1, "LL", IF(E41=0, "NS", NA)))</f>
        <v>NS</v>
      </c>
      <c r="T41" t="str">
        <f>A41</f>
        <v>Sensor 2</v>
      </c>
      <c r="U41">
        <v>8.2396662160612505E-2</v>
      </c>
      <c r="X41" s="4" t="s">
        <v>160</v>
      </c>
      <c r="AB41" s="4">
        <v>2015</v>
      </c>
      <c r="AC41" t="s">
        <v>162</v>
      </c>
    </row>
    <row r="42" spans="1:39" x14ac:dyDescent="0.3">
      <c r="A42" s="4" t="s">
        <v>175</v>
      </c>
      <c r="B42">
        <v>24</v>
      </c>
      <c r="C42">
        <v>39</v>
      </c>
      <c r="D42">
        <v>-60</v>
      </c>
      <c r="E42">
        <v>1</v>
      </c>
      <c r="O42">
        <v>-60</v>
      </c>
      <c r="P42" t="str">
        <f>IF(E42=4,"HH",IF(E42=1, "LL", IF(E42=0, "NS", NA)))</f>
        <v>LL</v>
      </c>
      <c r="T42" t="str">
        <f>A42</f>
        <v>Sensor 3</v>
      </c>
      <c r="U42">
        <v>0.131071394534828</v>
      </c>
      <c r="X42" s="4" t="s">
        <v>161</v>
      </c>
      <c r="AB42" s="4">
        <v>2015</v>
      </c>
      <c r="AC42" t="s">
        <v>163</v>
      </c>
      <c r="AD42" s="4" t="s">
        <v>166</v>
      </c>
    </row>
    <row r="43" spans="1:39" x14ac:dyDescent="0.3">
      <c r="A43" s="4" t="s">
        <v>176</v>
      </c>
      <c r="B43">
        <v>61</v>
      </c>
      <c r="C43">
        <v>38</v>
      </c>
      <c r="D43">
        <v>-25</v>
      </c>
      <c r="E43">
        <v>0</v>
      </c>
      <c r="O43">
        <v>-25</v>
      </c>
      <c r="P43" t="str">
        <f>IF(E43=4,"HH",IF(E43=1, "LL", IF(E43=0, "NS", NA)))</f>
        <v>NS</v>
      </c>
      <c r="T43" t="str">
        <f>A43</f>
        <v>Sensor 5</v>
      </c>
      <c r="U43">
        <v>3.7891107802974798E-2</v>
      </c>
      <c r="X43" s="4" t="s">
        <v>160</v>
      </c>
      <c r="AB43" s="4">
        <v>2016</v>
      </c>
      <c r="AC43" t="s">
        <v>162</v>
      </c>
      <c r="AD43" s="4">
        <v>2015</v>
      </c>
      <c r="AE43" s="2">
        <f>(AD38/AG38)*100</f>
        <v>24.269298989743191</v>
      </c>
    </row>
    <row r="44" spans="1:39" x14ac:dyDescent="0.3">
      <c r="A44" s="4" t="s">
        <v>177</v>
      </c>
      <c r="B44">
        <v>119</v>
      </c>
      <c r="C44">
        <v>32</v>
      </c>
      <c r="D44">
        <v>-25</v>
      </c>
      <c r="E44">
        <v>4</v>
      </c>
      <c r="O44">
        <v>-25</v>
      </c>
      <c r="P44" t="str">
        <f>IF(E44=4,"HH",IF(E44=1, "LL", IF(E44=0, "NS", NA)))</f>
        <v>HH</v>
      </c>
      <c r="T44" t="str">
        <f>A44</f>
        <v>Sensor 10</v>
      </c>
      <c r="U44">
        <v>8.3386949030910904E-3</v>
      </c>
      <c r="X44" s="4" t="s">
        <v>161</v>
      </c>
      <c r="AB44" s="4">
        <v>2016</v>
      </c>
      <c r="AC44" t="s">
        <v>164</v>
      </c>
      <c r="AD44" s="4">
        <v>2016</v>
      </c>
      <c r="AE44" s="2">
        <f>(AD39/AG39)*100</f>
        <v>28.188686102962173</v>
      </c>
    </row>
    <row r="45" spans="1:39" x14ac:dyDescent="0.3">
      <c r="A45" s="4" t="s">
        <v>178</v>
      </c>
      <c r="B45">
        <v>142</v>
      </c>
      <c r="C45">
        <v>33</v>
      </c>
      <c r="D45">
        <v>-25</v>
      </c>
      <c r="E45">
        <v>4</v>
      </c>
      <c r="O45">
        <v>-25</v>
      </c>
      <c r="P45" t="str">
        <f>IF(E45=4,"HH",IF(E45=1, "LL", IF(E45=0, "NS", NA)))</f>
        <v>HH</v>
      </c>
      <c r="T45" t="str">
        <f>A45</f>
        <v>Sensor 14</v>
      </c>
      <c r="U45">
        <v>9.6592788843009002E-3</v>
      </c>
    </row>
    <row r="46" spans="1:39" x14ac:dyDescent="0.3">
      <c r="A46" s="4" t="s">
        <v>179</v>
      </c>
      <c r="B46">
        <v>154</v>
      </c>
      <c r="C46">
        <v>45</v>
      </c>
      <c r="D46">
        <v>-45</v>
      </c>
      <c r="E46">
        <v>4</v>
      </c>
      <c r="O46">
        <v>-45</v>
      </c>
      <c r="P46" t="str">
        <f>IF(E46=4,"HH",IF(E46=1, "LL", IF(E46=0, "NS", NA)))</f>
        <v>HH</v>
      </c>
      <c r="T46" t="str">
        <f>A46</f>
        <v>Sensor 15</v>
      </c>
      <c r="U46">
        <v>6.6200698679809294E-2</v>
      </c>
      <c r="X46" t="s">
        <v>158</v>
      </c>
    </row>
    <row r="47" spans="1:39" x14ac:dyDescent="0.3">
      <c r="A47" s="4" t="s">
        <v>180</v>
      </c>
      <c r="B47">
        <v>149</v>
      </c>
      <c r="C47">
        <v>76</v>
      </c>
      <c r="D47">
        <v>-10</v>
      </c>
      <c r="E47">
        <v>0</v>
      </c>
      <c r="O47">
        <v>-10</v>
      </c>
      <c r="P47" t="str">
        <f>IF(E47=4,"HH",IF(E47=1, "LL", IF(E47=0, "NS", NA)))</f>
        <v>NS</v>
      </c>
      <c r="T47" t="str">
        <f>A47</f>
        <v>Sensor 19</v>
      </c>
      <c r="U47">
        <v>4.6254226941092901E-2</v>
      </c>
    </row>
    <row r="48" spans="1:39" x14ac:dyDescent="0.3">
      <c r="A48" s="4" t="s">
        <v>181</v>
      </c>
      <c r="B48">
        <v>112</v>
      </c>
      <c r="C48">
        <v>74</v>
      </c>
      <c r="D48">
        <v>-10</v>
      </c>
      <c r="E48">
        <v>4</v>
      </c>
      <c r="O48">
        <v>-10</v>
      </c>
      <c r="P48" t="str">
        <f>IF(E48=4,"HH",IF(E48=1, "LL", IF(E48=0, "NS", NA)))</f>
        <v>HH</v>
      </c>
      <c r="T48" t="str">
        <f>A48</f>
        <v>Sensor 20</v>
      </c>
      <c r="U48">
        <v>3.1987874231012597E-2</v>
      </c>
    </row>
    <row r="50" spans="1:19" x14ac:dyDescent="0.3">
      <c r="A50" s="1" t="s">
        <v>39</v>
      </c>
      <c r="B50" s="1" t="s">
        <v>125</v>
      </c>
      <c r="C50" s="1" t="s">
        <v>126</v>
      </c>
      <c r="D50" s="1" t="s">
        <v>127</v>
      </c>
      <c r="E50" s="1" t="s">
        <v>40</v>
      </c>
      <c r="F50" s="1" t="s">
        <v>128</v>
      </c>
      <c r="G50" s="1" t="s">
        <v>129</v>
      </c>
      <c r="H50" s="1" t="s">
        <v>130</v>
      </c>
      <c r="I50" s="1" t="s">
        <v>131</v>
      </c>
      <c r="J50" s="1" t="s">
        <v>135</v>
      </c>
      <c r="K50" s="1" t="s">
        <v>136</v>
      </c>
      <c r="L50" s="1" t="s">
        <v>137</v>
      </c>
      <c r="M50" s="1" t="s">
        <v>169</v>
      </c>
      <c r="N50" s="1" t="s">
        <v>168</v>
      </c>
      <c r="O50" s="1" t="s">
        <v>170</v>
      </c>
      <c r="P50" s="1" t="s">
        <v>41</v>
      </c>
      <c r="Q50" s="1" t="s">
        <v>188</v>
      </c>
      <c r="R50" s="1" t="s">
        <v>191</v>
      </c>
      <c r="S50" s="1" t="s">
        <v>192</v>
      </c>
    </row>
    <row r="51" spans="1:19" x14ac:dyDescent="0.3">
      <c r="A51" s="4" t="s">
        <v>42</v>
      </c>
      <c r="B51">
        <v>196</v>
      </c>
      <c r="C51">
        <v>80</v>
      </c>
      <c r="D51">
        <v>-10</v>
      </c>
      <c r="E51">
        <v>4</v>
      </c>
      <c r="F51">
        <v>21.407300000000003</v>
      </c>
      <c r="G51">
        <v>43.121299999999998</v>
      </c>
      <c r="H51">
        <v>35.471299999999999</v>
      </c>
      <c r="I51" s="2">
        <v>1.3413791512915101</v>
      </c>
      <c r="J51">
        <v>2.1760000000000002</v>
      </c>
      <c r="K51">
        <v>0.193</v>
      </c>
      <c r="L51" s="2">
        <v>11.25</v>
      </c>
      <c r="M51">
        <v>0.49381918819188197</v>
      </c>
      <c r="N51">
        <v>0.68879611443698097</v>
      </c>
      <c r="O51">
        <v>-10</v>
      </c>
      <c r="P51" t="str">
        <f>IF(E51=4,"HH",IF(E51=1, "LL", IF(E51=0, "NS", NA)))</f>
        <v>HH</v>
      </c>
      <c r="Q51" s="2">
        <v>0.47477530000000001</v>
      </c>
      <c r="R51" s="2">
        <v>0.43418859999999998</v>
      </c>
      <c r="S51" s="2">
        <v>0.4005338</v>
      </c>
    </row>
    <row r="52" spans="1:19" x14ac:dyDescent="0.3">
      <c r="A52" s="4" t="s">
        <v>43</v>
      </c>
      <c r="B52">
        <v>81</v>
      </c>
      <c r="C52">
        <v>35</v>
      </c>
      <c r="D52">
        <v>-32.5</v>
      </c>
      <c r="E52">
        <v>4</v>
      </c>
      <c r="F52">
        <v>27.435599999999997</v>
      </c>
      <c r="G52">
        <v>56.623800000000003</v>
      </c>
      <c r="H52">
        <v>15.9406</v>
      </c>
      <c r="I52" s="2">
        <v>1.51918665436654</v>
      </c>
      <c r="J52">
        <v>0.64900000000000002</v>
      </c>
      <c r="K52">
        <v>6.4000000000000001E-2</v>
      </c>
      <c r="L52" s="2">
        <v>10.17</v>
      </c>
      <c r="M52">
        <v>0.426722017220172</v>
      </c>
      <c r="N52">
        <v>0.49240349035821401</v>
      </c>
      <c r="O52">
        <v>-32.5</v>
      </c>
      <c r="P52" t="str">
        <f>IF(E52=4,"HH",IF(E52=1, "LL", IF(E52=0, "NS", NA)))</f>
        <v>HH</v>
      </c>
      <c r="Q52" s="2">
        <v>0.39476729999999999</v>
      </c>
      <c r="R52" s="2">
        <v>0.36799409999999999</v>
      </c>
      <c r="S52" s="2">
        <v>0.34900680000000001</v>
      </c>
    </row>
    <row r="53" spans="1:19" x14ac:dyDescent="0.3">
      <c r="A53" s="4" t="s">
        <v>44</v>
      </c>
      <c r="B53">
        <v>63</v>
      </c>
      <c r="C53">
        <v>27</v>
      </c>
      <c r="D53">
        <v>-32.5</v>
      </c>
      <c r="E53">
        <v>4</v>
      </c>
      <c r="F53">
        <v>25.585899999999999</v>
      </c>
      <c r="G53">
        <v>58.556799999999996</v>
      </c>
      <c r="H53">
        <v>15.857299999999999</v>
      </c>
      <c r="I53" s="2">
        <v>1.5067635301353</v>
      </c>
      <c r="J53">
        <v>0.56999999999999995</v>
      </c>
      <c r="K53">
        <v>6.0999999999999999E-2</v>
      </c>
      <c r="L53" s="2">
        <v>9.343</v>
      </c>
      <c r="M53">
        <v>0.43140998862818802</v>
      </c>
      <c r="N53">
        <v>0.64013679453017902</v>
      </c>
      <c r="O53">
        <v>-32.5</v>
      </c>
      <c r="P53" t="str">
        <f>IF(E53=4,"HH",IF(E53=1, "LL", IF(E53=0, "NS", NA)))</f>
        <v>HH</v>
      </c>
      <c r="Q53" s="2">
        <v>0.42919210000000002</v>
      </c>
      <c r="R53" s="2">
        <v>0.40166550000000001</v>
      </c>
      <c r="S53" s="2">
        <v>0.38358229999999999</v>
      </c>
    </row>
    <row r="54" spans="1:19" x14ac:dyDescent="0.3">
      <c r="A54" s="4" t="s">
        <v>45</v>
      </c>
      <c r="B54">
        <v>46</v>
      </c>
      <c r="C54">
        <v>10</v>
      </c>
      <c r="D54">
        <v>-32.5</v>
      </c>
      <c r="E54">
        <v>4</v>
      </c>
      <c r="F54">
        <v>29.014200000000002</v>
      </c>
      <c r="G54">
        <v>55.659300000000002</v>
      </c>
      <c r="H54">
        <v>15.326500000000001</v>
      </c>
      <c r="I54" s="2">
        <v>1.5368460434604301</v>
      </c>
      <c r="J54">
        <v>0.65700000000000003</v>
      </c>
      <c r="K54">
        <v>6.2E-2</v>
      </c>
      <c r="L54" s="2">
        <v>10.51</v>
      </c>
      <c r="M54">
        <v>0.42005809680738299</v>
      </c>
      <c r="N54">
        <v>0.63691290735145001</v>
      </c>
      <c r="O54">
        <v>-32.5</v>
      </c>
      <c r="P54" t="str">
        <f>IF(E54=4,"HH",IF(E54=1, "LL", IF(E54=0, "NS", NA)))</f>
        <v>HH</v>
      </c>
      <c r="Q54" s="2">
        <v>0.44969189999999998</v>
      </c>
      <c r="R54" s="2">
        <v>0.42281829999999998</v>
      </c>
      <c r="S54" s="2">
        <v>0.40192220000000001</v>
      </c>
    </row>
    <row r="55" spans="1:19" x14ac:dyDescent="0.3">
      <c r="A55" s="4" t="s">
        <v>46</v>
      </c>
      <c r="B55">
        <v>127</v>
      </c>
      <c r="C55">
        <v>64</v>
      </c>
      <c r="D55">
        <v>-32.5</v>
      </c>
      <c r="E55">
        <v>4</v>
      </c>
      <c r="F55">
        <v>18.485699999999998</v>
      </c>
      <c r="G55">
        <v>44.572800000000001</v>
      </c>
      <c r="H55">
        <v>36.941499999999998</v>
      </c>
      <c r="I55" s="2">
        <v>1.3527875153751501</v>
      </c>
      <c r="J55">
        <v>1.3740000000000001</v>
      </c>
      <c r="K55">
        <v>0.124</v>
      </c>
      <c r="L55" s="2">
        <v>11.08</v>
      </c>
      <c r="M55">
        <v>0.48951414514145097</v>
      </c>
      <c r="N55">
        <v>0.45010519181597097</v>
      </c>
      <c r="O55">
        <v>-32.5</v>
      </c>
      <c r="P55" t="str">
        <f>IF(E55=4,"HH",IF(E55=1, "LL", IF(E55=0, "NS", NA)))</f>
        <v>HH</v>
      </c>
      <c r="Q55" s="2">
        <v>0.4621112</v>
      </c>
      <c r="R55" s="2">
        <v>0.42614580000000002</v>
      </c>
      <c r="S55" s="2">
        <v>0.40017629999999998</v>
      </c>
    </row>
    <row r="56" spans="1:19" x14ac:dyDescent="0.3">
      <c r="A56" s="4" t="s">
        <v>47</v>
      </c>
      <c r="B56">
        <v>171</v>
      </c>
      <c r="C56">
        <v>84</v>
      </c>
      <c r="D56">
        <v>-32.5</v>
      </c>
      <c r="E56">
        <v>4</v>
      </c>
      <c r="F56">
        <v>22.1844</v>
      </c>
      <c r="G56">
        <v>47.403099999999995</v>
      </c>
      <c r="H56">
        <v>30.412499999999998</v>
      </c>
      <c r="I56" s="2">
        <v>1.08570469454695</v>
      </c>
      <c r="J56">
        <v>2.2280000000000002</v>
      </c>
      <c r="K56">
        <v>0.18</v>
      </c>
      <c r="L56" s="2">
        <v>12.36</v>
      </c>
      <c r="M56">
        <v>0.59030011526530402</v>
      </c>
      <c r="N56">
        <v>0.60417480835593296</v>
      </c>
      <c r="O56">
        <v>-32.5</v>
      </c>
      <c r="P56" t="str">
        <f>IF(E56=4,"HH",IF(E56=1, "LL", IF(E56=0, "NS", NA)))</f>
        <v>HH</v>
      </c>
      <c r="Q56" s="2">
        <v>0.46131139999999998</v>
      </c>
      <c r="R56" s="2">
        <v>0.4228846</v>
      </c>
      <c r="S56" s="2">
        <v>0.39435340000000002</v>
      </c>
    </row>
    <row r="57" spans="1:19" x14ac:dyDescent="0.3">
      <c r="A57" s="4" t="s">
        <v>48</v>
      </c>
      <c r="B57">
        <v>177</v>
      </c>
      <c r="C57">
        <v>74</v>
      </c>
      <c r="D57">
        <v>-52.5</v>
      </c>
      <c r="E57">
        <v>0</v>
      </c>
      <c r="F57">
        <v>19.758899999999997</v>
      </c>
      <c r="G57">
        <v>55.982399999999998</v>
      </c>
      <c r="H57">
        <v>24.258600000000001</v>
      </c>
      <c r="I57" s="2">
        <v>1.6801793767937701</v>
      </c>
      <c r="J57">
        <v>0.4</v>
      </c>
      <c r="K57">
        <v>6.0999999999999999E-2</v>
      </c>
      <c r="L57" s="2">
        <v>6.5490000000000004</v>
      </c>
      <c r="M57">
        <v>0.36597004649291798</v>
      </c>
      <c r="N57">
        <v>0.75677483658716005</v>
      </c>
      <c r="O57">
        <v>-52.5</v>
      </c>
      <c r="P57" t="str">
        <f>IF(E57=4,"HH",IF(E57=1, "LL", IF(E57=0, "NS", NA)))</f>
        <v>NS</v>
      </c>
      <c r="Q57" s="2">
        <v>0.35930220000000002</v>
      </c>
      <c r="R57" s="2">
        <v>0.34101809999999999</v>
      </c>
      <c r="S57" s="2">
        <v>0.32835989999999998</v>
      </c>
    </row>
    <row r="58" spans="1:19" x14ac:dyDescent="0.3">
      <c r="A58" s="4" t="s">
        <v>49</v>
      </c>
      <c r="B58">
        <v>138</v>
      </c>
      <c r="C58">
        <v>58</v>
      </c>
      <c r="D58">
        <v>-52.5</v>
      </c>
      <c r="E58">
        <v>0</v>
      </c>
      <c r="F58">
        <v>25.885899999999999</v>
      </c>
      <c r="G58">
        <v>53.342599999999997</v>
      </c>
      <c r="H58">
        <v>20.771599999999999</v>
      </c>
      <c r="I58" s="2">
        <v>1.6765221402213999</v>
      </c>
      <c r="J58">
        <v>0.41699999999999998</v>
      </c>
      <c r="K58">
        <v>4.7E-2</v>
      </c>
      <c r="L58" s="2">
        <v>8.8130000000000006</v>
      </c>
      <c r="M58">
        <v>0.36735013576550901</v>
      </c>
      <c r="N58">
        <v>0.65863634785698399</v>
      </c>
      <c r="O58">
        <v>-52.5</v>
      </c>
      <c r="P58" t="str">
        <f>IF(E58=4,"HH",IF(E58=1, "LL", IF(E58=0, "NS", NA)))</f>
        <v>NS</v>
      </c>
      <c r="Q58" s="2">
        <v>0.35492259999999998</v>
      </c>
      <c r="R58" s="2">
        <v>0.33488040000000002</v>
      </c>
      <c r="S58" s="2">
        <v>0.32131799999999999</v>
      </c>
    </row>
    <row r="59" spans="1:19" x14ac:dyDescent="0.3">
      <c r="A59" s="4" t="s">
        <v>50</v>
      </c>
      <c r="B59">
        <v>186</v>
      </c>
      <c r="C59">
        <v>60</v>
      </c>
      <c r="D59">
        <v>-72.5</v>
      </c>
      <c r="E59">
        <v>0</v>
      </c>
      <c r="F59">
        <v>23.338200000000001</v>
      </c>
      <c r="G59">
        <v>55.214300000000009</v>
      </c>
      <c r="H59">
        <v>21.447500000000002</v>
      </c>
      <c r="I59" s="2">
        <v>1.67175276752768</v>
      </c>
      <c r="J59">
        <v>0.21099999999999999</v>
      </c>
      <c r="K59">
        <v>4.8000000000000001E-2</v>
      </c>
      <c r="L59" s="2">
        <v>4.3890000000000002</v>
      </c>
      <c r="M59">
        <v>0.36914989904616002</v>
      </c>
      <c r="N59">
        <v>0.84767534735921801</v>
      </c>
      <c r="O59">
        <v>-72.5</v>
      </c>
      <c r="P59" t="str">
        <f>IF(E59=4,"HH",IF(E59=1, "LL", IF(E59=0, "NS", NA)))</f>
        <v>NS</v>
      </c>
      <c r="Q59" s="2">
        <v>0.3668245</v>
      </c>
      <c r="R59" s="2">
        <v>0.3570797</v>
      </c>
      <c r="S59" s="2">
        <v>0.3401016</v>
      </c>
    </row>
    <row r="60" spans="1:19" x14ac:dyDescent="0.3">
      <c r="A60" s="4" t="s">
        <v>51</v>
      </c>
      <c r="B60">
        <v>70</v>
      </c>
      <c r="C60">
        <v>58</v>
      </c>
      <c r="D60">
        <v>-72.5</v>
      </c>
      <c r="E60">
        <v>0</v>
      </c>
      <c r="F60">
        <v>23.712700000000002</v>
      </c>
      <c r="G60">
        <v>55.042400000000001</v>
      </c>
      <c r="H60">
        <v>21.245000000000001</v>
      </c>
      <c r="I60" s="2">
        <v>1.6947442599425999</v>
      </c>
      <c r="J60">
        <v>0.19</v>
      </c>
      <c r="K60">
        <v>4.5999999999999999E-2</v>
      </c>
      <c r="L60" s="2">
        <v>4.1559999999999997</v>
      </c>
      <c r="M60">
        <v>0.36047386417260402</v>
      </c>
      <c r="N60">
        <v>0.34412069824218799</v>
      </c>
      <c r="O60">
        <v>-72.5</v>
      </c>
      <c r="P60" t="str">
        <f>IF(E60=4,"HH",IF(E60=1, "LL", IF(E60=0, "NS", NA)))</f>
        <v>NS</v>
      </c>
      <c r="Q60" s="2">
        <v>0.34433570000000002</v>
      </c>
      <c r="R60" s="2">
        <v>0.3358467</v>
      </c>
      <c r="S60" s="2">
        <v>0.3187179</v>
      </c>
    </row>
    <row r="61" spans="1:19" x14ac:dyDescent="0.3">
      <c r="A61" s="4" t="s">
        <v>52</v>
      </c>
      <c r="B61">
        <v>53</v>
      </c>
      <c r="C61">
        <v>17</v>
      </c>
      <c r="D61">
        <v>-72.5</v>
      </c>
      <c r="E61">
        <v>0</v>
      </c>
      <c r="F61">
        <v>25.682300000000001</v>
      </c>
      <c r="G61">
        <v>57.370299999999993</v>
      </c>
      <c r="H61">
        <v>16.947400000000002</v>
      </c>
      <c r="I61" s="2">
        <v>1.6853895038950399</v>
      </c>
      <c r="J61">
        <v>0.19400000000000001</v>
      </c>
      <c r="K61">
        <v>4.4999999999999998E-2</v>
      </c>
      <c r="L61" s="2">
        <v>4.3659999999999997</v>
      </c>
      <c r="M61">
        <v>0.36400396079432501</v>
      </c>
      <c r="N61">
        <v>0.60361653300251095</v>
      </c>
      <c r="O61">
        <v>-72.5</v>
      </c>
      <c r="P61" t="str">
        <f>IF(E61=4,"HH",IF(E61=1, "LL", IF(E61=0, "NS", NA)))</f>
        <v>NS</v>
      </c>
      <c r="Q61" s="2">
        <v>0.35163060000000002</v>
      </c>
      <c r="R61" s="2">
        <v>0.33656130000000001</v>
      </c>
      <c r="S61" s="2">
        <v>0.3216929</v>
      </c>
    </row>
    <row r="62" spans="1:19" x14ac:dyDescent="0.3">
      <c r="A62" s="4" t="s">
        <v>53</v>
      </c>
      <c r="B62">
        <v>170</v>
      </c>
      <c r="C62">
        <v>73</v>
      </c>
      <c r="D62">
        <v>-10</v>
      </c>
      <c r="E62">
        <v>4</v>
      </c>
      <c r="F62">
        <v>22.752300000000002</v>
      </c>
      <c r="G62">
        <v>52.0535</v>
      </c>
      <c r="H62">
        <v>25.194199999999999</v>
      </c>
      <c r="I62" s="2">
        <v>1.41255227552276</v>
      </c>
      <c r="J62">
        <v>2.2330000000000001</v>
      </c>
      <c r="K62">
        <v>0.20200000000000001</v>
      </c>
      <c r="L62" s="2">
        <v>11.06</v>
      </c>
      <c r="M62">
        <v>0.46696140546311099</v>
      </c>
      <c r="N62">
        <v>0.76183745569222705</v>
      </c>
      <c r="O62">
        <v>-10</v>
      </c>
      <c r="P62" t="str">
        <f>IF(E62=4,"HH",IF(E62=1, "LL", IF(E62=0, "NS", NA)))</f>
        <v>HH</v>
      </c>
      <c r="Q62" s="2">
        <v>0.4663407</v>
      </c>
      <c r="R62" s="2">
        <v>0.46056409999999998</v>
      </c>
      <c r="S62" s="2">
        <v>0.42766270000000001</v>
      </c>
    </row>
    <row r="63" spans="1:19" x14ac:dyDescent="0.3">
      <c r="A63" s="4" t="s">
        <v>54</v>
      </c>
      <c r="B63">
        <v>105</v>
      </c>
      <c r="C63">
        <v>34</v>
      </c>
      <c r="D63">
        <v>-82.5</v>
      </c>
      <c r="E63">
        <v>0</v>
      </c>
      <c r="F63">
        <v>26.121400000000001</v>
      </c>
      <c r="G63">
        <v>51.5946</v>
      </c>
      <c r="H63">
        <v>22.284000000000002</v>
      </c>
      <c r="I63" s="2">
        <v>1.65714329643296</v>
      </c>
      <c r="J63">
        <v>0.18099999999999999</v>
      </c>
      <c r="K63">
        <v>4.1000000000000002E-2</v>
      </c>
      <c r="L63" s="2">
        <v>4.4580000000000002</v>
      </c>
      <c r="M63">
        <v>0.37466290700642901</v>
      </c>
      <c r="N63">
        <v>0.772719436250633</v>
      </c>
      <c r="O63">
        <v>-82.5</v>
      </c>
      <c r="P63" t="str">
        <f>IF(E63=4,"HH",IF(E63=1, "LL", IF(E63=0, "NS", NA)))</f>
        <v>NS</v>
      </c>
      <c r="Q63" s="2">
        <v>0.36400369999999999</v>
      </c>
      <c r="R63" s="2">
        <v>0.35430919999999999</v>
      </c>
      <c r="S63" s="2">
        <v>0.3374315</v>
      </c>
    </row>
    <row r="64" spans="1:19" x14ac:dyDescent="0.3">
      <c r="A64" s="4" t="s">
        <v>55</v>
      </c>
      <c r="B64">
        <v>142</v>
      </c>
      <c r="C64">
        <v>84</v>
      </c>
      <c r="D64">
        <v>-10</v>
      </c>
      <c r="E64">
        <v>0</v>
      </c>
      <c r="F64">
        <v>23.0229</v>
      </c>
      <c r="G64">
        <v>44.195900000000002</v>
      </c>
      <c r="H64">
        <v>32.781199999999998</v>
      </c>
      <c r="I64" s="2">
        <v>1.43321699466995</v>
      </c>
      <c r="J64">
        <v>2.169</v>
      </c>
      <c r="K64">
        <v>0.19600000000000001</v>
      </c>
      <c r="L64" s="2">
        <v>11.07</v>
      </c>
      <c r="M64">
        <v>0.45916339823775598</v>
      </c>
      <c r="N64">
        <v>0.58948131854353902</v>
      </c>
      <c r="O64">
        <v>-10</v>
      </c>
      <c r="P64" t="str">
        <f>IF(E64=4,"HH",IF(E64=1, "LL", IF(E64=0, "NS", NA)))</f>
        <v>NS</v>
      </c>
      <c r="Q64" s="2">
        <v>0.44874019999999998</v>
      </c>
      <c r="R64" s="2">
        <v>0.43773960000000001</v>
      </c>
      <c r="S64" s="2">
        <v>0.4081032</v>
      </c>
    </row>
    <row r="65" spans="1:19" x14ac:dyDescent="0.3">
      <c r="A65" s="4" t="s">
        <v>56</v>
      </c>
      <c r="B65">
        <v>116</v>
      </c>
      <c r="C65">
        <v>73</v>
      </c>
      <c r="D65">
        <v>-10</v>
      </c>
      <c r="E65">
        <v>4</v>
      </c>
      <c r="F65">
        <v>21.4541</v>
      </c>
      <c r="G65">
        <v>46.4587</v>
      </c>
      <c r="H65">
        <v>32.087199999999996</v>
      </c>
      <c r="I65" s="2">
        <v>1.38912669126691</v>
      </c>
      <c r="J65">
        <v>2.1349999999999998</v>
      </c>
      <c r="K65">
        <v>0.191</v>
      </c>
      <c r="L65" s="2">
        <v>11.19</v>
      </c>
      <c r="M65">
        <v>0.47580124857852302</v>
      </c>
      <c r="N65">
        <v>0.60789817882052399</v>
      </c>
      <c r="O65">
        <v>-10</v>
      </c>
      <c r="P65" t="str">
        <f>IF(E65=4,"HH",IF(E65=1, "LL", IF(E65=0, "NS", NA)))</f>
        <v>HH</v>
      </c>
      <c r="Q65" s="2">
        <v>0.4490287</v>
      </c>
      <c r="R65" s="2">
        <v>0.4392839</v>
      </c>
      <c r="S65" s="2">
        <v>0.40668389999999999</v>
      </c>
    </row>
    <row r="66" spans="1:19" x14ac:dyDescent="0.3">
      <c r="A66" s="4" t="s">
        <v>57</v>
      </c>
      <c r="B66">
        <v>86</v>
      </c>
      <c r="C66">
        <v>21</v>
      </c>
      <c r="D66">
        <v>-10</v>
      </c>
      <c r="E66">
        <v>4</v>
      </c>
      <c r="F66">
        <v>26.135199999999998</v>
      </c>
      <c r="G66">
        <v>55.986199999999997</v>
      </c>
      <c r="H66">
        <v>17.878599999999999</v>
      </c>
      <c r="I66" s="2">
        <v>1.4161372488724899</v>
      </c>
      <c r="J66">
        <v>2.0209999999999999</v>
      </c>
      <c r="K66">
        <v>0.182</v>
      </c>
      <c r="L66" s="2">
        <v>11.08</v>
      </c>
      <c r="M66">
        <v>0.46560858533113603</v>
      </c>
      <c r="N66">
        <v>0.51107650612977895</v>
      </c>
      <c r="O66">
        <v>-10</v>
      </c>
      <c r="P66" t="str">
        <f>IF(E66=4,"HH",IF(E66=1, "LL", IF(E66=0, "NS", NA)))</f>
        <v>HH</v>
      </c>
      <c r="Q66" s="2">
        <v>0.4433665</v>
      </c>
      <c r="R66" s="2">
        <v>0.42051129999999998</v>
      </c>
      <c r="S66" s="2">
        <v>0.39323590000000003</v>
      </c>
    </row>
    <row r="67" spans="1:19" x14ac:dyDescent="0.3">
      <c r="A67" s="4" t="s">
        <v>58</v>
      </c>
      <c r="B67">
        <v>148</v>
      </c>
      <c r="C67">
        <v>79</v>
      </c>
      <c r="D67">
        <v>-22.5</v>
      </c>
      <c r="E67">
        <v>4</v>
      </c>
      <c r="F67">
        <v>23.761800000000001</v>
      </c>
      <c r="G67">
        <v>49.548500000000004</v>
      </c>
      <c r="H67">
        <v>26.689699999999998</v>
      </c>
      <c r="I67" s="2">
        <v>1.37935168101681</v>
      </c>
      <c r="J67">
        <v>1.9930000000000001</v>
      </c>
      <c r="K67">
        <v>0.185</v>
      </c>
      <c r="L67" s="2">
        <v>10.8</v>
      </c>
      <c r="M67">
        <v>0.47948993169177001</v>
      </c>
      <c r="N67">
        <v>0.57776997077718495</v>
      </c>
      <c r="O67">
        <v>-22.5</v>
      </c>
      <c r="P67" t="str">
        <f>IF(E67=4,"HH",IF(E67=1, "LL", IF(E67=0, "NS", NA)))</f>
        <v>HH</v>
      </c>
      <c r="Q67" s="2">
        <v>0.45197229999999999</v>
      </c>
      <c r="R67" s="2">
        <v>0.41163680000000002</v>
      </c>
      <c r="S67" s="2">
        <v>0.38411020000000001</v>
      </c>
    </row>
    <row r="68" spans="1:19" x14ac:dyDescent="0.3">
      <c r="A68" s="4" t="s">
        <v>59</v>
      </c>
      <c r="B68">
        <v>52</v>
      </c>
      <c r="C68">
        <v>23</v>
      </c>
      <c r="D68">
        <v>-22.5</v>
      </c>
      <c r="E68">
        <v>4</v>
      </c>
      <c r="F68">
        <v>23.8108</v>
      </c>
      <c r="G68">
        <v>53.563099999999999</v>
      </c>
      <c r="H68">
        <v>22.626099999999997</v>
      </c>
      <c r="I68" s="2">
        <v>1.31790897908979</v>
      </c>
      <c r="J68">
        <v>2.0760000000000001</v>
      </c>
      <c r="K68">
        <v>0.18</v>
      </c>
      <c r="L68" s="2">
        <v>11.56</v>
      </c>
      <c r="M68">
        <v>0.50267585694724903</v>
      </c>
      <c r="N68">
        <v>0.49452307427723602</v>
      </c>
      <c r="O68">
        <v>-22.5</v>
      </c>
      <c r="P68" t="str">
        <f>IF(E68=4,"HH",IF(E68=1, "LL", IF(E68=0, "NS", NA)))</f>
        <v>HH</v>
      </c>
      <c r="Q68" s="2">
        <v>0.4369133</v>
      </c>
      <c r="R68" s="2">
        <v>0.39592480000000002</v>
      </c>
      <c r="S68" s="2">
        <v>0.3656857</v>
      </c>
    </row>
    <row r="69" spans="1:19" x14ac:dyDescent="0.3">
      <c r="A69" s="4" t="s">
        <v>60</v>
      </c>
      <c r="B69">
        <v>32</v>
      </c>
      <c r="C69">
        <v>1</v>
      </c>
      <c r="D69">
        <v>-22.5</v>
      </c>
      <c r="E69">
        <v>4</v>
      </c>
      <c r="F69">
        <v>26.110100000000003</v>
      </c>
      <c r="G69">
        <v>53.541799999999995</v>
      </c>
      <c r="H69">
        <v>20.347999999999999</v>
      </c>
      <c r="I69" s="2">
        <v>1.30163130381304</v>
      </c>
      <c r="J69">
        <v>2.1349999999999998</v>
      </c>
      <c r="K69">
        <v>0.19400000000000001</v>
      </c>
      <c r="L69" s="2">
        <v>11.03</v>
      </c>
      <c r="M69">
        <v>0.50881837591960799</v>
      </c>
      <c r="N69">
        <v>0.54543974005495799</v>
      </c>
      <c r="O69">
        <v>-22.5</v>
      </c>
      <c r="P69" t="str">
        <f>IF(E69=4,"HH",IF(E69=1, "LL", IF(E69=0, "NS", NA)))</f>
        <v>HH</v>
      </c>
      <c r="Q69" s="2">
        <v>0.46218229999999999</v>
      </c>
      <c r="R69" s="2">
        <v>0.4257145</v>
      </c>
      <c r="S69" s="2">
        <v>0.3987907</v>
      </c>
    </row>
    <row r="70" spans="1:19" x14ac:dyDescent="0.3">
      <c r="A70" s="4" t="s">
        <v>61</v>
      </c>
      <c r="B70">
        <v>103</v>
      </c>
      <c r="C70">
        <v>25</v>
      </c>
      <c r="D70">
        <v>-32.5</v>
      </c>
      <c r="E70">
        <v>4</v>
      </c>
      <c r="F70">
        <v>22.6523</v>
      </c>
      <c r="G70">
        <v>45.986199999999997</v>
      </c>
      <c r="H70">
        <v>31.361499999999999</v>
      </c>
      <c r="I70" s="2">
        <v>1.4178182656826599</v>
      </c>
      <c r="J70">
        <v>1.2370000000000001</v>
      </c>
      <c r="K70">
        <v>0.113</v>
      </c>
      <c r="L70" s="2">
        <v>10.9</v>
      </c>
      <c r="M70">
        <v>0.46497423936503501</v>
      </c>
      <c r="N70">
        <v>0.51283324182490098</v>
      </c>
      <c r="O70">
        <v>-32.5</v>
      </c>
      <c r="P70" t="str">
        <f>IF(E70=4,"HH",IF(E70=1, "LL", IF(E70=0, "NS", NA)))</f>
        <v>HH</v>
      </c>
      <c r="Q70" s="2">
        <v>0.44555319999999998</v>
      </c>
      <c r="R70" s="2">
        <v>0.40099829999999997</v>
      </c>
      <c r="S70" s="2">
        <v>0.37693759999999998</v>
      </c>
    </row>
    <row r="71" spans="1:19" x14ac:dyDescent="0.3">
      <c r="A71" s="4" t="s">
        <v>62</v>
      </c>
      <c r="B71">
        <v>104</v>
      </c>
      <c r="C71">
        <v>48</v>
      </c>
      <c r="D71">
        <v>-52.5</v>
      </c>
      <c r="E71">
        <v>0</v>
      </c>
      <c r="F71">
        <v>27.151299999999999</v>
      </c>
      <c r="G71">
        <v>57.0383</v>
      </c>
      <c r="H71">
        <v>15.8104</v>
      </c>
      <c r="I71" s="2">
        <v>1.86583856389656</v>
      </c>
      <c r="J71">
        <v>0.33700000000000002</v>
      </c>
      <c r="K71">
        <v>5.5E-2</v>
      </c>
      <c r="L71" s="2">
        <v>6.1272727272727279</v>
      </c>
      <c r="M71">
        <v>0.29590997588808998</v>
      </c>
      <c r="N71">
        <v>0.99999999529646499</v>
      </c>
      <c r="O71">
        <v>-52.5</v>
      </c>
      <c r="P71" t="str">
        <f>IF(E71=4,"HH",IF(E71=1, "LL", IF(E71=0, "NS", NA)))</f>
        <v>NS</v>
      </c>
      <c r="Q71" s="2">
        <v>0.29922260000000001</v>
      </c>
      <c r="R71" s="2">
        <v>0.28539199999999998</v>
      </c>
      <c r="S71" s="2">
        <v>0.28806759999999998</v>
      </c>
    </row>
    <row r="72" spans="1:19" x14ac:dyDescent="0.3">
      <c r="A72" s="4" t="s">
        <v>63</v>
      </c>
      <c r="B72">
        <v>141</v>
      </c>
      <c r="C72">
        <v>57</v>
      </c>
      <c r="D72">
        <v>-72.5</v>
      </c>
      <c r="E72">
        <v>0</v>
      </c>
      <c r="F72">
        <v>22.905900000000003</v>
      </c>
      <c r="G72">
        <v>46.748800000000003</v>
      </c>
      <c r="H72">
        <v>30.345199999999998</v>
      </c>
      <c r="I72" s="2">
        <v>1.7551857896058201</v>
      </c>
      <c r="J72">
        <v>0.17499999999999999</v>
      </c>
      <c r="K72">
        <v>3.2000000000000001E-2</v>
      </c>
      <c r="L72" s="2">
        <v>5.4687499999999991</v>
      </c>
      <c r="M72">
        <v>0.33766573977138697</v>
      </c>
      <c r="N72">
        <v>0.99999999999997802</v>
      </c>
      <c r="O72">
        <v>-72.5</v>
      </c>
      <c r="P72" t="str">
        <f>IF(E72=4,"HH",IF(E72=1, "LL", IF(E72=0, "NS", NA)))</f>
        <v>NS</v>
      </c>
      <c r="Q72" s="2">
        <v>0.34706169999999997</v>
      </c>
      <c r="R72" s="2">
        <v>0.3399818</v>
      </c>
      <c r="S72" s="2">
        <v>0.33672999999999997</v>
      </c>
    </row>
    <row r="73" spans="1:19" x14ac:dyDescent="0.3">
      <c r="A73" s="4" t="s">
        <v>64</v>
      </c>
      <c r="B73">
        <v>39</v>
      </c>
      <c r="C73">
        <v>45</v>
      </c>
      <c r="D73">
        <v>-72.5</v>
      </c>
      <c r="E73">
        <v>0</v>
      </c>
      <c r="F73">
        <v>21.500800000000002</v>
      </c>
      <c r="G73">
        <v>56.918100000000003</v>
      </c>
      <c r="H73">
        <v>21.581</v>
      </c>
      <c r="I73" s="2">
        <v>1.82204996233994</v>
      </c>
      <c r="J73">
        <v>0.17799999999999999</v>
      </c>
      <c r="K73">
        <v>4.9000000000000002E-2</v>
      </c>
      <c r="L73" s="2">
        <v>3.6326530612244894</v>
      </c>
      <c r="M73">
        <v>0.31243397647549198</v>
      </c>
      <c r="N73">
        <v>0.99999999999997802</v>
      </c>
      <c r="O73">
        <v>-72.5</v>
      </c>
      <c r="P73" t="str">
        <f>IF(E73=4,"HH",IF(E73=1, "LL", IF(E73=0, "NS", NA)))</f>
        <v>NS</v>
      </c>
      <c r="Q73" s="2">
        <v>0.33687810000000001</v>
      </c>
      <c r="R73" s="2">
        <v>0.33280300000000002</v>
      </c>
      <c r="S73" s="2">
        <v>0.33025090000000001</v>
      </c>
    </row>
    <row r="74" spans="1:19" x14ac:dyDescent="0.3">
      <c r="A74" s="4" t="s">
        <v>65</v>
      </c>
      <c r="B74">
        <v>34</v>
      </c>
      <c r="C74">
        <v>17</v>
      </c>
      <c r="D74">
        <v>-10</v>
      </c>
      <c r="E74">
        <v>4</v>
      </c>
      <c r="F74">
        <v>23.9955</v>
      </c>
      <c r="G74">
        <v>50.950399999999995</v>
      </c>
      <c r="H74">
        <v>25.053999999999998</v>
      </c>
      <c r="I74" s="2">
        <v>1.4625533517449201</v>
      </c>
      <c r="J74">
        <v>2.0150000000000001</v>
      </c>
      <c r="K74">
        <v>0.19500000000000001</v>
      </c>
      <c r="L74" s="2">
        <v>10.333333333333334</v>
      </c>
      <c r="M74">
        <v>0.44809307481323901</v>
      </c>
      <c r="N74">
        <v>0.67451999818320296</v>
      </c>
      <c r="O74">
        <v>-10</v>
      </c>
      <c r="P74" t="str">
        <f>IF(E74=4,"HH",IF(E74=1, "LL", IF(E74=0, "NS", NA)))</f>
        <v>HH</v>
      </c>
      <c r="Q74" s="2">
        <v>0.4209157</v>
      </c>
      <c r="R74" s="2">
        <v>0.40103430000000001</v>
      </c>
      <c r="S74" s="2">
        <v>0.38827390000000001</v>
      </c>
    </row>
    <row r="75" spans="1:19" x14ac:dyDescent="0.3">
      <c r="A75" s="4" t="s">
        <v>66</v>
      </c>
      <c r="B75">
        <v>118</v>
      </c>
      <c r="C75">
        <v>59</v>
      </c>
      <c r="D75">
        <v>-32.5</v>
      </c>
      <c r="E75">
        <v>4</v>
      </c>
      <c r="F75">
        <v>24.183599999999998</v>
      </c>
      <c r="G75">
        <v>54.479900000000001</v>
      </c>
      <c r="H75">
        <v>21.336400000000001</v>
      </c>
      <c r="I75" s="2">
        <v>1.5296878399866101</v>
      </c>
      <c r="J75">
        <v>1.1890000000000001</v>
      </c>
      <c r="K75">
        <v>0.11799999999999999</v>
      </c>
      <c r="L75" s="2">
        <v>10.076271186440678</v>
      </c>
      <c r="M75">
        <v>0.42275930566543002</v>
      </c>
      <c r="N75">
        <v>0.26587832632617597</v>
      </c>
      <c r="O75">
        <v>-32.5</v>
      </c>
      <c r="P75" t="str">
        <f>IF(E75=4,"HH",IF(E75=1, "LL", IF(E75=0, "NS", NA)))</f>
        <v>HH</v>
      </c>
      <c r="Q75" s="2">
        <v>0.43194860000000002</v>
      </c>
      <c r="R75" s="2">
        <v>0.4092269</v>
      </c>
      <c r="S75" s="2">
        <v>0.40202349999999998</v>
      </c>
    </row>
    <row r="76" spans="1:19" x14ac:dyDescent="0.3">
      <c r="A76" s="4" t="s">
        <v>67</v>
      </c>
      <c r="B76">
        <v>72</v>
      </c>
      <c r="C76">
        <v>70</v>
      </c>
      <c r="D76">
        <v>-32.5</v>
      </c>
      <c r="E76">
        <v>4</v>
      </c>
      <c r="F76">
        <v>31.150099999999998</v>
      </c>
      <c r="G76">
        <v>48.928899999999999</v>
      </c>
      <c r="H76">
        <v>19.921099999999999</v>
      </c>
      <c r="I76" s="2">
        <v>1.6148819984936</v>
      </c>
      <c r="J76">
        <v>0.83399999999999996</v>
      </c>
      <c r="K76">
        <v>6.7000000000000004E-2</v>
      </c>
      <c r="L76" s="2">
        <v>12.44776119402985</v>
      </c>
      <c r="M76">
        <v>0.39061056660618898</v>
      </c>
      <c r="N76">
        <v>0.93344364221388398</v>
      </c>
      <c r="O76">
        <v>-32.5</v>
      </c>
      <c r="P76" t="str">
        <f>IF(E76=4,"HH",IF(E76=1, "LL", IF(E76=0, "NS", NA)))</f>
        <v>HH</v>
      </c>
      <c r="Q76" s="2">
        <v>0.36420730000000001</v>
      </c>
      <c r="R76" s="2">
        <v>0.34000380000000002</v>
      </c>
      <c r="S76" s="2">
        <v>0.33691660000000001</v>
      </c>
    </row>
    <row r="77" spans="1:19" x14ac:dyDescent="0.3">
      <c r="A77" s="4" t="s">
        <v>68</v>
      </c>
      <c r="B77">
        <v>44</v>
      </c>
      <c r="C77">
        <v>80</v>
      </c>
      <c r="D77">
        <v>-10</v>
      </c>
      <c r="E77">
        <v>4</v>
      </c>
      <c r="F77">
        <v>27.136399999999998</v>
      </c>
      <c r="G77">
        <v>49.432200000000002</v>
      </c>
      <c r="H77">
        <v>23.4314</v>
      </c>
      <c r="I77" s="2">
        <v>1.4074575278265999</v>
      </c>
      <c r="J77">
        <v>2.0009999999999999</v>
      </c>
      <c r="K77">
        <v>0.187</v>
      </c>
      <c r="L77" s="2">
        <v>10.700534759358288</v>
      </c>
      <c r="M77">
        <v>0.46888395176354802</v>
      </c>
      <c r="N77">
        <v>0.78283541343398599</v>
      </c>
      <c r="O77">
        <v>-10</v>
      </c>
      <c r="P77" t="str">
        <f>IF(E77=4,"HH",IF(E77=1, "LL", IF(E77=0, "NS", NA)))</f>
        <v>HH</v>
      </c>
      <c r="Q77" s="2">
        <v>0.42015429999999998</v>
      </c>
      <c r="R77" s="2">
        <v>0.39944960000000002</v>
      </c>
      <c r="S77" s="2">
        <v>0.38368439999999998</v>
      </c>
    </row>
    <row r="78" spans="1:19" x14ac:dyDescent="0.3">
      <c r="A78" s="4" t="s">
        <v>69</v>
      </c>
      <c r="B78">
        <v>37</v>
      </c>
      <c r="C78">
        <v>53</v>
      </c>
      <c r="D78">
        <v>-32.5</v>
      </c>
      <c r="E78">
        <v>4</v>
      </c>
      <c r="F78">
        <v>30.241099999999999</v>
      </c>
      <c r="G78">
        <v>55.5488</v>
      </c>
      <c r="H78">
        <v>14.210100000000001</v>
      </c>
      <c r="I78" s="2">
        <v>1.5942886434011201</v>
      </c>
      <c r="J78">
        <v>0.81299999999999994</v>
      </c>
      <c r="K78">
        <v>0.10100000000000001</v>
      </c>
      <c r="L78" s="2">
        <v>8.0495049504950487</v>
      </c>
      <c r="M78">
        <v>0.39838164399957698</v>
      </c>
      <c r="N78">
        <v>0.92186817706377</v>
      </c>
      <c r="O78">
        <v>-32.5</v>
      </c>
      <c r="P78" t="str">
        <f>IF(E78=4,"HH",IF(E78=1, "LL", IF(E78=0, "NS", NA)))</f>
        <v>HH</v>
      </c>
      <c r="Q78" s="2">
        <v>0.3661952</v>
      </c>
      <c r="R78" s="2">
        <v>0.34359699999999999</v>
      </c>
      <c r="S78" s="2">
        <v>0.3412096</v>
      </c>
    </row>
    <row r="79" spans="1:19" x14ac:dyDescent="0.3">
      <c r="A79" s="4" t="s">
        <v>70</v>
      </c>
      <c r="B79">
        <v>156</v>
      </c>
      <c r="C79">
        <v>19</v>
      </c>
      <c r="D79">
        <v>-72.5</v>
      </c>
      <c r="E79">
        <v>0</v>
      </c>
      <c r="F79">
        <v>19.8081</v>
      </c>
      <c r="G79">
        <v>55.344099999999997</v>
      </c>
      <c r="H79">
        <v>24.8477</v>
      </c>
      <c r="I79" s="2">
        <v>1.77141099673613</v>
      </c>
      <c r="J79">
        <v>0.16900000000000001</v>
      </c>
      <c r="K79">
        <v>0.04</v>
      </c>
      <c r="L79" s="2">
        <v>4.2250000000000005</v>
      </c>
      <c r="M79">
        <v>0.33154302009957398</v>
      </c>
      <c r="N79">
        <v>0.99999919485835398</v>
      </c>
      <c r="O79">
        <v>-72.5</v>
      </c>
      <c r="P79" t="str">
        <f>IF(E79=4,"HH",IF(E79=1, "LL", IF(E79=0, "NS", NA)))</f>
        <v>NS</v>
      </c>
      <c r="Q79" s="2">
        <v>0.35030610000000001</v>
      </c>
      <c r="R79" s="2">
        <v>0.34511960000000003</v>
      </c>
      <c r="S79" s="2">
        <v>0.34203250000000002</v>
      </c>
    </row>
    <row r="80" spans="1:19" x14ac:dyDescent="0.3">
      <c r="A80" s="4" t="s">
        <v>71</v>
      </c>
      <c r="B80">
        <v>46</v>
      </c>
      <c r="C80">
        <v>81</v>
      </c>
      <c r="D80">
        <v>-22.5</v>
      </c>
      <c r="E80">
        <v>4</v>
      </c>
      <c r="F80">
        <v>24.099299999999999</v>
      </c>
      <c r="G80">
        <v>50.865000000000002</v>
      </c>
      <c r="H80">
        <v>25.035699999999999</v>
      </c>
      <c r="I80" s="2">
        <v>1.5458900326387099</v>
      </c>
      <c r="J80">
        <v>1.9750000000000001</v>
      </c>
      <c r="K80">
        <v>0.18</v>
      </c>
      <c r="L80" s="2">
        <v>10.972222222222223</v>
      </c>
      <c r="M80">
        <v>0.41664527070237201</v>
      </c>
      <c r="N80">
        <v>0.97078954781071103</v>
      </c>
      <c r="O80">
        <v>-22.5</v>
      </c>
      <c r="P80" t="str">
        <f>IF(E80=4,"HH",IF(E80=1, "LL", IF(E80=0, "NS", NA)))</f>
        <v>HH</v>
      </c>
      <c r="Q80" s="2">
        <v>0.41965710000000001</v>
      </c>
      <c r="R80" s="2">
        <v>0.40450930000000002</v>
      </c>
      <c r="S80" s="2">
        <v>0.3926134</v>
      </c>
    </row>
    <row r="81" spans="1:19" x14ac:dyDescent="0.3">
      <c r="A81" s="4" t="s">
        <v>72</v>
      </c>
      <c r="B81">
        <v>122</v>
      </c>
      <c r="C81">
        <v>34</v>
      </c>
      <c r="D81">
        <v>-52.5</v>
      </c>
      <c r="E81">
        <v>0</v>
      </c>
      <c r="F81">
        <v>16.473299999999998</v>
      </c>
      <c r="G81">
        <v>47.806800000000003</v>
      </c>
      <c r="H81">
        <v>35.719899999999996</v>
      </c>
      <c r="I81" s="2">
        <v>1.7537408988199901</v>
      </c>
      <c r="J81">
        <v>0.24299999999999999</v>
      </c>
      <c r="K81">
        <v>4.9000000000000002E-2</v>
      </c>
      <c r="L81" s="2">
        <v>4.9591836734693873</v>
      </c>
      <c r="M81">
        <v>0.33821098157736401</v>
      </c>
      <c r="N81">
        <v>0.99999999999997802</v>
      </c>
      <c r="O81">
        <v>-52.5</v>
      </c>
      <c r="P81" t="str">
        <f>IF(E81=4,"HH",IF(E81=1, "LL", IF(E81=0, "NS", NA)))</f>
        <v>NS</v>
      </c>
      <c r="Q81" s="2">
        <v>0.34266160000000001</v>
      </c>
      <c r="R81" s="2">
        <v>0.3307657</v>
      </c>
      <c r="S81" s="2">
        <v>0.33125969999999999</v>
      </c>
    </row>
    <row r="82" spans="1:19" x14ac:dyDescent="0.3">
      <c r="A82" s="4" t="s">
        <v>73</v>
      </c>
      <c r="B82">
        <v>145</v>
      </c>
      <c r="C82">
        <v>86</v>
      </c>
      <c r="D82">
        <v>-72.5</v>
      </c>
      <c r="E82">
        <v>0</v>
      </c>
      <c r="F82">
        <v>31.488199999999999</v>
      </c>
      <c r="G82">
        <v>52.678599999999996</v>
      </c>
      <c r="H82">
        <v>15.8332</v>
      </c>
      <c r="I82" s="2">
        <v>1.79985731023517</v>
      </c>
      <c r="J82">
        <v>0.16700000000000001</v>
      </c>
      <c r="K82">
        <v>4.2000000000000003E-2</v>
      </c>
      <c r="L82" s="2">
        <v>3.9761904761904763</v>
      </c>
      <c r="M82">
        <v>0.32080856217540898</v>
      </c>
      <c r="N82">
        <v>0.99999999999931</v>
      </c>
      <c r="O82">
        <v>-72.5</v>
      </c>
      <c r="P82" t="str">
        <f>IF(E82=4,"HH",IF(E82=1, "LL", IF(E82=0, "NS", NA)))</f>
        <v>NS</v>
      </c>
      <c r="Q82" s="2">
        <v>0.35137360000000001</v>
      </c>
      <c r="R82" s="2">
        <v>0.34927429999999998</v>
      </c>
      <c r="S82" s="2">
        <v>0.34491110000000003</v>
      </c>
    </row>
    <row r="83" spans="1:19" x14ac:dyDescent="0.3">
      <c r="A83" s="4" t="s">
        <v>74</v>
      </c>
      <c r="B83">
        <v>127</v>
      </c>
      <c r="C83">
        <v>31</v>
      </c>
      <c r="D83">
        <v>-22.5</v>
      </c>
      <c r="E83">
        <v>4</v>
      </c>
      <c r="F83">
        <v>25.048500000000001</v>
      </c>
      <c r="G83">
        <v>51.193599999999996</v>
      </c>
      <c r="H83">
        <v>23.757900000000003</v>
      </c>
      <c r="I83" s="2">
        <v>1.42172524897481</v>
      </c>
      <c r="J83">
        <v>2.0219999999999998</v>
      </c>
      <c r="K83">
        <v>0.17799999999999999</v>
      </c>
      <c r="L83" s="2">
        <v>11.359550561797752</v>
      </c>
      <c r="M83">
        <v>0.46349990604724201</v>
      </c>
      <c r="N83">
        <v>0.68975042922293905</v>
      </c>
      <c r="O83">
        <v>-22.5</v>
      </c>
      <c r="P83" t="str">
        <f>IF(E83=4,"HH",IF(E83=1, "LL", IF(E83=0, "NS", NA)))</f>
        <v>HH</v>
      </c>
      <c r="Q83" s="2">
        <v>0.39843600000000001</v>
      </c>
      <c r="R83" s="2">
        <v>0.37151580000000001</v>
      </c>
      <c r="S83" s="2">
        <v>0.35768519999999998</v>
      </c>
    </row>
    <row r="84" spans="1:19" x14ac:dyDescent="0.3">
      <c r="A84" s="4" t="s">
        <v>75</v>
      </c>
      <c r="B84">
        <v>130</v>
      </c>
      <c r="C84">
        <v>24</v>
      </c>
      <c r="D84">
        <v>-10</v>
      </c>
      <c r="E84">
        <v>0</v>
      </c>
      <c r="F84">
        <v>22.432400000000001</v>
      </c>
      <c r="G84">
        <v>41.105899999999998</v>
      </c>
      <c r="H84">
        <v>36.4617</v>
      </c>
      <c r="I84" s="2">
        <v>1.5049100343124899</v>
      </c>
      <c r="J84">
        <v>2.1150000000000002</v>
      </c>
      <c r="K84">
        <v>0.191</v>
      </c>
      <c r="L84" s="2">
        <v>11.073298429319372</v>
      </c>
      <c r="M84">
        <v>0.43210942101415301</v>
      </c>
      <c r="N84">
        <v>0.58878897256985196</v>
      </c>
      <c r="O84">
        <v>-10</v>
      </c>
      <c r="P84" t="str">
        <f>IF(E84=4,"HH",IF(E84=1, "LL", IF(E84=0, "NS", NA)))</f>
        <v>NS</v>
      </c>
      <c r="Q84" s="2">
        <v>0.43363429999999997</v>
      </c>
      <c r="R84" s="2">
        <v>0.42890070000000002</v>
      </c>
      <c r="S84" s="2">
        <v>0.42392000000000002</v>
      </c>
    </row>
    <row r="85" spans="1:19" x14ac:dyDescent="0.3">
      <c r="A85" s="4" t="s">
        <v>76</v>
      </c>
      <c r="B85">
        <v>111</v>
      </c>
      <c r="C85">
        <v>32</v>
      </c>
      <c r="D85">
        <v>-32.5</v>
      </c>
      <c r="E85">
        <v>4</v>
      </c>
      <c r="F85">
        <v>27.7316</v>
      </c>
      <c r="G85">
        <v>42.606100000000005</v>
      </c>
      <c r="H85">
        <v>29.662300000000002</v>
      </c>
      <c r="I85" s="2">
        <v>1.5756243200267801</v>
      </c>
      <c r="J85">
        <v>1.2929999999999999</v>
      </c>
      <c r="K85">
        <v>0.10100000000000001</v>
      </c>
      <c r="L85" s="2">
        <v>12.8019801980198</v>
      </c>
      <c r="M85">
        <v>0.405424784895554</v>
      </c>
      <c r="N85">
        <v>0.88485797644211295</v>
      </c>
      <c r="O85">
        <v>-32.5</v>
      </c>
      <c r="P85" t="str">
        <f>IF(E85=4,"HH",IF(E85=1, "LL", IF(E85=0, "NS", NA)))</f>
        <v>HH</v>
      </c>
      <c r="Q85" s="2">
        <v>0.38877010000000001</v>
      </c>
      <c r="R85" s="2">
        <v>0.36699520000000002</v>
      </c>
      <c r="S85" s="2">
        <v>0.36538989999999999</v>
      </c>
    </row>
    <row r="86" spans="1:19" x14ac:dyDescent="0.3">
      <c r="A86" s="4" t="s">
        <v>77</v>
      </c>
      <c r="B86">
        <v>100</v>
      </c>
      <c r="C86">
        <v>79</v>
      </c>
      <c r="D86">
        <v>-32.5</v>
      </c>
      <c r="E86">
        <v>4</v>
      </c>
      <c r="F86">
        <v>24.351800000000001</v>
      </c>
      <c r="G86">
        <v>45.337600000000002</v>
      </c>
      <c r="H86">
        <v>30.310599999999997</v>
      </c>
      <c r="I86" s="2">
        <v>1.52318813289815</v>
      </c>
      <c r="J86">
        <v>1.2929999999999999</v>
      </c>
      <c r="K86">
        <v>0.107</v>
      </c>
      <c r="L86" s="2">
        <v>12.084112149532709</v>
      </c>
      <c r="M86">
        <v>0.42521202532145302</v>
      </c>
      <c r="N86">
        <v>0.36347113600249498</v>
      </c>
      <c r="O86">
        <v>-32.5</v>
      </c>
      <c r="P86" t="str">
        <f>IF(E86=4,"HH",IF(E86=1, "LL", IF(E86=0, "NS", NA)))</f>
        <v>HH</v>
      </c>
      <c r="Q86" s="2">
        <v>0.4044896</v>
      </c>
      <c r="R86" s="2">
        <v>0.38156220000000002</v>
      </c>
      <c r="S86" s="2">
        <v>0.37645800000000001</v>
      </c>
    </row>
    <row r="87" spans="1:19" x14ac:dyDescent="0.3">
      <c r="A87" s="4" t="s">
        <v>78</v>
      </c>
      <c r="B87">
        <v>34</v>
      </c>
      <c r="C87">
        <v>54</v>
      </c>
      <c r="D87">
        <v>-22.5</v>
      </c>
      <c r="E87">
        <v>4</v>
      </c>
      <c r="F87">
        <v>27.078000000000003</v>
      </c>
      <c r="G87">
        <v>48.558500000000002</v>
      </c>
      <c r="H87">
        <v>24.363399999999999</v>
      </c>
      <c r="I87" s="2">
        <v>1.4373035400451899</v>
      </c>
      <c r="J87">
        <v>2.1800000000000002</v>
      </c>
      <c r="K87">
        <v>0.193</v>
      </c>
      <c r="L87" s="2">
        <v>11.295336787564768</v>
      </c>
      <c r="M87">
        <v>0.45762130564332398</v>
      </c>
      <c r="N87">
        <v>0.93855771575115399</v>
      </c>
      <c r="O87">
        <v>-22.5</v>
      </c>
      <c r="P87" t="str">
        <f>IF(E87=4,"HH",IF(E87=1, "LL", IF(E87=0, "NS", NA)))</f>
        <v>HH</v>
      </c>
      <c r="Q87" s="2">
        <v>0.42620190000000002</v>
      </c>
      <c r="R87" s="2">
        <v>0.40615580000000001</v>
      </c>
      <c r="S87" s="2">
        <v>0.39220169999999999</v>
      </c>
    </row>
    <row r="88" spans="1:19" x14ac:dyDescent="0.3">
      <c r="A88" s="4" t="s">
        <v>79</v>
      </c>
      <c r="B88">
        <v>75</v>
      </c>
      <c r="C88">
        <v>43</v>
      </c>
      <c r="D88">
        <v>-52.5</v>
      </c>
      <c r="E88">
        <v>0</v>
      </c>
      <c r="F88">
        <v>23.9025</v>
      </c>
      <c r="G88">
        <v>56.207900000000002</v>
      </c>
      <c r="H88">
        <v>19.889699999999998</v>
      </c>
      <c r="I88" s="2">
        <v>1.86060674533434</v>
      </c>
      <c r="J88">
        <v>0.31</v>
      </c>
      <c r="K88">
        <v>3.5999999999999997E-2</v>
      </c>
      <c r="L88" s="2">
        <v>8.6111111111111125</v>
      </c>
      <c r="M88">
        <v>0.29788424704364602</v>
      </c>
      <c r="N88">
        <v>0.99999999999997802</v>
      </c>
      <c r="O88">
        <v>-52.5</v>
      </c>
      <c r="P88" t="str">
        <f>IF(E88=4,"HH",IF(E88=1, "LL", IF(E88=0, "NS", NA)))</f>
        <v>NS</v>
      </c>
      <c r="Q88" s="2">
        <v>0.30688320000000002</v>
      </c>
      <c r="R88" s="2">
        <v>0.30144979999999999</v>
      </c>
      <c r="S88" s="2">
        <v>0.30404300000000001</v>
      </c>
    </row>
    <row r="89" spans="1:19" x14ac:dyDescent="0.3">
      <c r="A89" s="4" t="s">
        <v>80</v>
      </c>
      <c r="B89">
        <v>73</v>
      </c>
      <c r="C89">
        <v>83</v>
      </c>
      <c r="D89">
        <v>-10</v>
      </c>
      <c r="E89">
        <v>4</v>
      </c>
      <c r="F89">
        <v>23.9102</v>
      </c>
      <c r="G89">
        <v>44.817900000000002</v>
      </c>
      <c r="H89">
        <v>31.271900000000002</v>
      </c>
      <c r="I89" s="2">
        <v>1.42441794292409</v>
      </c>
      <c r="J89">
        <v>2.0649999999999999</v>
      </c>
      <c r="K89">
        <v>0.192</v>
      </c>
      <c r="L89" s="2">
        <v>10.755208333333332</v>
      </c>
      <c r="M89">
        <v>0.46248379512298299</v>
      </c>
      <c r="N89">
        <v>0.89784343084473195</v>
      </c>
      <c r="O89">
        <v>-10</v>
      </c>
      <c r="P89" t="str">
        <f>IF(E89=4,"HH",IF(E89=1, "LL", IF(E89=0, "NS", NA)))</f>
        <v>HH</v>
      </c>
      <c r="Q89" s="2">
        <v>0.41015049999999997</v>
      </c>
      <c r="R89" s="2">
        <v>0.3884167</v>
      </c>
      <c r="S89" s="2">
        <v>0.37417450000000002</v>
      </c>
    </row>
    <row r="90" spans="1:19" x14ac:dyDescent="0.3">
      <c r="A90" s="4" t="s">
        <v>81</v>
      </c>
      <c r="B90">
        <v>72</v>
      </c>
      <c r="C90">
        <v>52</v>
      </c>
      <c r="D90">
        <v>-10</v>
      </c>
      <c r="E90">
        <v>4</v>
      </c>
      <c r="F90">
        <v>22.073599999999999</v>
      </c>
      <c r="G90">
        <v>45.465299999999999</v>
      </c>
      <c r="H90">
        <v>32.460999999999999</v>
      </c>
      <c r="I90" s="2">
        <v>1.4216716880073601</v>
      </c>
      <c r="J90">
        <v>2.15</v>
      </c>
      <c r="K90">
        <v>0.183</v>
      </c>
      <c r="L90" s="2">
        <v>11.748633879781421</v>
      </c>
      <c r="M90">
        <v>0.46352011773307</v>
      </c>
      <c r="N90">
        <v>0.80289773397059905</v>
      </c>
      <c r="O90">
        <v>-10</v>
      </c>
      <c r="P90" t="str">
        <f>IF(E90=4,"HH",IF(E90=1, "LL", IF(E90=0, "NS", NA)))</f>
        <v>HH</v>
      </c>
      <c r="Q90" s="2">
        <v>0.43450670000000002</v>
      </c>
      <c r="R90" s="2">
        <v>0.4065163</v>
      </c>
      <c r="S90" s="2">
        <v>0.39108039999999999</v>
      </c>
    </row>
    <row r="91" spans="1:19" x14ac:dyDescent="0.3">
      <c r="A91" s="4" t="s">
        <v>82</v>
      </c>
      <c r="B91">
        <v>102</v>
      </c>
      <c r="C91">
        <v>84</v>
      </c>
      <c r="D91">
        <v>-52.5</v>
      </c>
      <c r="E91">
        <v>0</v>
      </c>
      <c r="F91">
        <v>35.093899999999998</v>
      </c>
      <c r="G91">
        <v>40.8581</v>
      </c>
      <c r="H91">
        <v>24.047999999999998</v>
      </c>
      <c r="I91" s="2">
        <v>1.8032153318269299</v>
      </c>
      <c r="J91">
        <v>0.82</v>
      </c>
      <c r="K91">
        <v>6.2E-2</v>
      </c>
      <c r="L91" s="2">
        <v>13.225806451612902</v>
      </c>
      <c r="M91">
        <v>0.319541384216252</v>
      </c>
      <c r="N91">
        <v>0.53627090580595305</v>
      </c>
      <c r="O91">
        <v>-52.5</v>
      </c>
      <c r="P91" t="str">
        <f>IF(E91=4,"HH",IF(E91=1, "LL", IF(E91=0, "NS", NA)))</f>
        <v>NS</v>
      </c>
      <c r="Q91" s="2">
        <v>0.28306110000000001</v>
      </c>
      <c r="R91" s="2">
        <v>0.26540239999999998</v>
      </c>
      <c r="S91" s="2">
        <v>0.26655499999999999</v>
      </c>
    </row>
    <row r="92" spans="1:19" x14ac:dyDescent="0.3">
      <c r="A92" s="4" t="s">
        <v>83</v>
      </c>
      <c r="B92">
        <v>169</v>
      </c>
      <c r="C92">
        <v>66</v>
      </c>
      <c r="D92">
        <v>-52.5</v>
      </c>
      <c r="E92">
        <v>0</v>
      </c>
      <c r="F92">
        <v>24.4574</v>
      </c>
      <c r="G92">
        <v>55.098199999999999</v>
      </c>
      <c r="H92">
        <v>20.444399999999998</v>
      </c>
      <c r="I92" s="2">
        <v>1.83776843250481</v>
      </c>
      <c r="J92">
        <v>0.317</v>
      </c>
      <c r="K92">
        <v>0.05</v>
      </c>
      <c r="L92" s="2">
        <v>6.34</v>
      </c>
      <c r="M92">
        <v>0.30650247830007099</v>
      </c>
      <c r="N92">
        <v>0.99810023980778895</v>
      </c>
      <c r="O92">
        <v>-52.5</v>
      </c>
      <c r="P92" t="str">
        <f>IF(E92=4,"HH",IF(E92=1, "LL", IF(E92=0, "NS", NA)))</f>
        <v>NS</v>
      </c>
      <c r="Q92" s="2">
        <v>0.3347021</v>
      </c>
      <c r="R92" s="2">
        <v>0.32753979999999999</v>
      </c>
      <c r="S92" s="2">
        <v>0.32457619999999998</v>
      </c>
    </row>
    <row r="93" spans="1:19" x14ac:dyDescent="0.3">
      <c r="A93" s="4" t="s">
        <v>84</v>
      </c>
      <c r="B93">
        <v>58</v>
      </c>
      <c r="C93">
        <v>13</v>
      </c>
      <c r="D93">
        <v>-32.5</v>
      </c>
      <c r="E93">
        <v>4</v>
      </c>
      <c r="F93">
        <v>29.932199999999998</v>
      </c>
      <c r="G93">
        <v>54.800099999999993</v>
      </c>
      <c r="H93">
        <v>15.267800000000001</v>
      </c>
      <c r="I93" s="2">
        <v>1.6600912210226799</v>
      </c>
      <c r="J93">
        <v>0.56899999999999995</v>
      </c>
      <c r="K93">
        <v>4.4999999999999998E-2</v>
      </c>
      <c r="L93" s="2">
        <v>12.644444444444444</v>
      </c>
      <c r="M93">
        <v>0.37355048263295099</v>
      </c>
      <c r="N93">
        <v>0.84552512499779497</v>
      </c>
      <c r="O93">
        <v>-32.5</v>
      </c>
      <c r="P93" t="str">
        <f>IF(E93=4,"HH",IF(E93=1, "LL", IF(E93=0, "NS", NA)))</f>
        <v>HH</v>
      </c>
      <c r="Q93" s="2">
        <v>0.35266900000000001</v>
      </c>
      <c r="R93" s="2">
        <v>0.33369310000000002</v>
      </c>
      <c r="S93" s="2">
        <v>0.33101760000000002</v>
      </c>
    </row>
    <row r="94" spans="1:19" x14ac:dyDescent="0.3">
      <c r="A94" s="4" t="s">
        <v>85</v>
      </c>
      <c r="B94">
        <v>124</v>
      </c>
      <c r="C94">
        <v>77</v>
      </c>
      <c r="D94">
        <v>-72.5</v>
      </c>
      <c r="E94">
        <v>0</v>
      </c>
      <c r="F94">
        <v>29.1721</v>
      </c>
      <c r="G94">
        <v>59.249200000000002</v>
      </c>
      <c r="H94">
        <v>11.578800000000001</v>
      </c>
      <c r="I94" s="2">
        <v>1.77871118922086</v>
      </c>
      <c r="J94">
        <v>0.17699999999999999</v>
      </c>
      <c r="K94">
        <v>2.4E-2</v>
      </c>
      <c r="L94" s="2">
        <v>7.3749999999999991</v>
      </c>
      <c r="M94">
        <v>0.32878823048269601</v>
      </c>
      <c r="N94">
        <v>0.92791751935676303</v>
      </c>
      <c r="O94">
        <v>-72.5</v>
      </c>
      <c r="P94" t="str">
        <f>IF(E94=4,"HH",IF(E94=1, "LL", IF(E94=0, "NS", NA)))</f>
        <v>NS</v>
      </c>
      <c r="Q94" s="2">
        <v>0.34811029999999998</v>
      </c>
      <c r="R94" s="2">
        <v>0.34263569999999999</v>
      </c>
      <c r="S94" s="2">
        <v>0.33740809999999999</v>
      </c>
    </row>
    <row r="95" spans="1:19" x14ac:dyDescent="0.3">
      <c r="A95" s="4" t="s">
        <v>86</v>
      </c>
      <c r="B95">
        <v>180</v>
      </c>
      <c r="C95">
        <v>42</v>
      </c>
      <c r="D95">
        <v>-22.5</v>
      </c>
      <c r="E95">
        <v>4</v>
      </c>
      <c r="F95">
        <v>22.921600000000002</v>
      </c>
      <c r="G95">
        <v>42.786699999999996</v>
      </c>
      <c r="H95">
        <v>34.291700000000006</v>
      </c>
      <c r="I95" s="2">
        <v>1.4247932881412699</v>
      </c>
      <c r="J95">
        <v>2.0619999999999998</v>
      </c>
      <c r="K95">
        <v>0.17299999999999999</v>
      </c>
      <c r="L95" s="2">
        <v>11.919075144508671</v>
      </c>
      <c r="M95">
        <v>0.46234215541839002</v>
      </c>
      <c r="N95">
        <v>0.81913497514441502</v>
      </c>
      <c r="O95">
        <v>-22.5</v>
      </c>
      <c r="P95" t="str">
        <f>IF(E95=4,"HH",IF(E95=1, "LL", IF(E95=0, "NS", NA)))</f>
        <v>HH</v>
      </c>
      <c r="Q95" s="2">
        <v>0.3836367</v>
      </c>
      <c r="R95" s="2">
        <v>0.3599271</v>
      </c>
      <c r="S95" s="2">
        <v>0.34696090000000002</v>
      </c>
    </row>
    <row r="96" spans="1:19" x14ac:dyDescent="0.3">
      <c r="A96" s="4" t="s">
        <v>87</v>
      </c>
      <c r="B96">
        <v>72</v>
      </c>
      <c r="C96">
        <v>32</v>
      </c>
      <c r="D96">
        <v>-32.5</v>
      </c>
      <c r="E96">
        <v>4</v>
      </c>
      <c r="F96">
        <v>27.381399999999999</v>
      </c>
      <c r="G96">
        <v>54.985099999999996</v>
      </c>
      <c r="H96">
        <v>17.633499999999998</v>
      </c>
      <c r="I96" s="2">
        <v>1.6801150723910001</v>
      </c>
      <c r="J96">
        <v>0.71</v>
      </c>
      <c r="K96">
        <v>6.9000000000000006E-2</v>
      </c>
      <c r="L96" s="2">
        <v>10.289855072463768</v>
      </c>
      <c r="M96">
        <v>0.36599431230528501</v>
      </c>
      <c r="N96">
        <v>0.88153789627166201</v>
      </c>
      <c r="O96">
        <v>-32.5</v>
      </c>
      <c r="P96" t="str">
        <f>IF(E96=4,"HH",IF(E96=1, "LL", IF(E96=0, "NS", NA)))</f>
        <v>HH</v>
      </c>
      <c r="Q96" s="2">
        <v>0.36232330000000001</v>
      </c>
      <c r="R96" s="2">
        <v>0.34408830000000001</v>
      </c>
      <c r="S96" s="2">
        <v>0.34182439999999997</v>
      </c>
    </row>
    <row r="97" spans="1:19" x14ac:dyDescent="0.3">
      <c r="A97" s="4" t="s">
        <v>88</v>
      </c>
      <c r="B97">
        <v>174</v>
      </c>
      <c r="C97">
        <v>13</v>
      </c>
      <c r="D97">
        <v>-22.5</v>
      </c>
      <c r="E97">
        <v>4</v>
      </c>
      <c r="F97">
        <v>24.16</v>
      </c>
      <c r="G97">
        <v>51.830200000000005</v>
      </c>
      <c r="H97">
        <v>24.009800000000002</v>
      </c>
      <c r="I97" s="2">
        <v>1.3920629341367501</v>
      </c>
      <c r="J97">
        <v>2.0640000000000001</v>
      </c>
      <c r="K97">
        <v>0.223</v>
      </c>
      <c r="L97" s="2">
        <v>9.2556053811659194</v>
      </c>
      <c r="M97">
        <v>0.47469323240122702</v>
      </c>
      <c r="N97">
        <v>0.57457497365624499</v>
      </c>
      <c r="O97">
        <v>-22.5</v>
      </c>
      <c r="P97" t="str">
        <f>IF(E97=4,"HH",IF(E97=1, "LL", IF(E97=0, "NS", NA)))</f>
        <v>HH</v>
      </c>
      <c r="Q97" s="2">
        <v>0.40377150000000001</v>
      </c>
      <c r="R97" s="2">
        <v>0.38442520000000002</v>
      </c>
      <c r="S97" s="2">
        <v>0.37195299999999998</v>
      </c>
    </row>
    <row r="98" spans="1:19" x14ac:dyDescent="0.3">
      <c r="A98" s="4" t="s">
        <v>89</v>
      </c>
      <c r="B98">
        <v>160</v>
      </c>
      <c r="C98">
        <v>35</v>
      </c>
      <c r="D98">
        <v>-52.5</v>
      </c>
      <c r="E98">
        <v>0</v>
      </c>
      <c r="F98">
        <v>21.221400000000003</v>
      </c>
      <c r="G98">
        <v>58.885600000000004</v>
      </c>
      <c r="H98">
        <v>19.893000000000001</v>
      </c>
      <c r="I98" s="2">
        <v>1.7869746422294801</v>
      </c>
      <c r="J98">
        <v>2.0640000000000001</v>
      </c>
      <c r="K98">
        <v>0.21199999999999999</v>
      </c>
      <c r="L98" s="2">
        <v>9.7358490566037741</v>
      </c>
      <c r="M98">
        <v>0.32566994632849999</v>
      </c>
      <c r="N98">
        <v>0.92150691919751304</v>
      </c>
      <c r="O98">
        <v>-52.5</v>
      </c>
      <c r="P98" t="str">
        <f>IF(E98=4,"HH",IF(E98=1, "LL", IF(E98=0, "NS", NA)))</f>
        <v>NS</v>
      </c>
      <c r="Q98" s="2">
        <v>0.33350760000000002</v>
      </c>
      <c r="R98" s="2">
        <v>0.32432840000000002</v>
      </c>
      <c r="S98" s="2">
        <v>0.31959470000000001</v>
      </c>
    </row>
    <row r="99" spans="1:19" x14ac:dyDescent="0.3">
      <c r="A99" s="4" t="s">
        <v>90</v>
      </c>
      <c r="B99">
        <v>64</v>
      </c>
      <c r="C99">
        <v>27</v>
      </c>
      <c r="D99">
        <v>-22.5</v>
      </c>
      <c r="E99">
        <v>4</v>
      </c>
      <c r="F99">
        <v>25.122699999999998</v>
      </c>
      <c r="G99">
        <v>50.875800000000005</v>
      </c>
      <c r="H99">
        <v>24.0016</v>
      </c>
      <c r="I99" s="2">
        <v>1.4780496275838999</v>
      </c>
      <c r="J99">
        <v>0.32500000000000001</v>
      </c>
      <c r="K99">
        <v>7.2999999999999995E-2</v>
      </c>
      <c r="L99" s="2">
        <v>4.4520547945205484</v>
      </c>
      <c r="M99">
        <v>0.44224542355324598</v>
      </c>
      <c r="N99">
        <v>0.64971806462173398</v>
      </c>
      <c r="O99">
        <v>-22.5</v>
      </c>
      <c r="P99" t="str">
        <f>IF(E99=4,"HH",IF(E99=1, "LL", IF(E99=0, "NS", NA)))</f>
        <v>HH</v>
      </c>
      <c r="Q99" s="2">
        <v>0.40986489999999998</v>
      </c>
      <c r="R99" s="2">
        <v>0.39125949999999998</v>
      </c>
      <c r="S99" s="2">
        <v>0.38059850000000001</v>
      </c>
    </row>
    <row r="100" spans="1:19" x14ac:dyDescent="0.3">
      <c r="A100" s="4" t="s">
        <v>91</v>
      </c>
      <c r="B100">
        <v>161</v>
      </c>
      <c r="C100">
        <v>17</v>
      </c>
      <c r="D100">
        <v>-32.5</v>
      </c>
      <c r="E100">
        <v>0</v>
      </c>
      <c r="F100">
        <v>20.727999999999998</v>
      </c>
      <c r="G100">
        <v>53.773299999999999</v>
      </c>
      <c r="H100">
        <v>25.498799999999999</v>
      </c>
      <c r="I100" s="2">
        <v>1.2741501380868701</v>
      </c>
      <c r="J100">
        <v>2.2130000000000001</v>
      </c>
      <c r="K100">
        <v>0.23100000000000001</v>
      </c>
      <c r="L100" s="2">
        <v>9.5800865800865793</v>
      </c>
      <c r="M100">
        <v>0.51918862713703096</v>
      </c>
      <c r="N100">
        <v>0.82772991254357398</v>
      </c>
      <c r="O100">
        <v>-32.5</v>
      </c>
      <c r="P100" t="str">
        <f>IF(E100=4,"HH",IF(E100=1, "LL", IF(E100=0, "NS", NA)))</f>
        <v>NS</v>
      </c>
      <c r="Q100" s="2">
        <v>0.46183419999999997</v>
      </c>
      <c r="R100" s="2">
        <v>0.42771049999999999</v>
      </c>
      <c r="S100" s="2">
        <v>0.41379759999999999</v>
      </c>
    </row>
    <row r="101" spans="1:19" x14ac:dyDescent="0.3">
      <c r="A101" s="4" t="s">
        <v>92</v>
      </c>
      <c r="B101">
        <v>76</v>
      </c>
      <c r="C101">
        <v>14</v>
      </c>
      <c r="D101">
        <v>-10</v>
      </c>
      <c r="E101">
        <v>4</v>
      </c>
      <c r="F101">
        <v>25.914399999999997</v>
      </c>
      <c r="G101">
        <v>54.773899999999998</v>
      </c>
      <c r="H101">
        <v>19.311700000000002</v>
      </c>
      <c r="I101" s="2">
        <v>1.5412047033224501</v>
      </c>
      <c r="J101">
        <v>2.0449999999999999</v>
      </c>
      <c r="K101">
        <v>0.183</v>
      </c>
      <c r="L101" s="2">
        <v>11.174863387978142</v>
      </c>
      <c r="M101">
        <v>0.418413319500961</v>
      </c>
      <c r="N101">
        <v>0.64820827424465299</v>
      </c>
      <c r="O101">
        <v>-10</v>
      </c>
      <c r="P101" t="str">
        <f>IF(E101=4,"HH",IF(E101=1, "LL", IF(E101=0, "NS", NA)))</f>
        <v>HH</v>
      </c>
      <c r="Q101" s="2">
        <v>0.40232050000000003</v>
      </c>
      <c r="R101" s="2">
        <v>0.38639059999999997</v>
      </c>
      <c r="S101" s="2">
        <v>0.37239539999999999</v>
      </c>
    </row>
    <row r="102" spans="1:19" x14ac:dyDescent="0.3">
      <c r="A102" s="4" t="s">
        <v>93</v>
      </c>
      <c r="B102">
        <v>90</v>
      </c>
      <c r="C102">
        <v>42</v>
      </c>
      <c r="D102">
        <v>-32.5</v>
      </c>
      <c r="E102">
        <v>4</v>
      </c>
      <c r="F102">
        <v>28.433700000000002</v>
      </c>
      <c r="G102">
        <v>47.3872</v>
      </c>
      <c r="H102">
        <v>24.179100000000002</v>
      </c>
      <c r="I102" s="2">
        <v>1.62260942338271</v>
      </c>
      <c r="J102">
        <v>0.84499999999999997</v>
      </c>
      <c r="K102">
        <v>7.4999999999999997E-2</v>
      </c>
      <c r="L102" s="2">
        <v>11.266666666666667</v>
      </c>
      <c r="M102">
        <v>0.38769455721407198</v>
      </c>
      <c r="N102">
        <v>0.94455275768953295</v>
      </c>
      <c r="O102">
        <v>-32.5</v>
      </c>
      <c r="P102" t="str">
        <f>IF(E102=4,"HH",IF(E102=1, "LL", IF(E102=0, "NS", NA)))</f>
        <v>HH</v>
      </c>
      <c r="Q102" s="2">
        <v>0.36417739999999998</v>
      </c>
      <c r="R102" s="2">
        <v>0.34837099999999999</v>
      </c>
      <c r="S102" s="2">
        <v>0.34721849999999999</v>
      </c>
    </row>
    <row r="103" spans="1:19" x14ac:dyDescent="0.3">
      <c r="A103" s="4" t="s">
        <v>94</v>
      </c>
      <c r="B103">
        <v>130</v>
      </c>
      <c r="C103">
        <v>19</v>
      </c>
      <c r="D103">
        <v>-32.5</v>
      </c>
      <c r="E103">
        <v>0</v>
      </c>
      <c r="F103">
        <v>29.1128</v>
      </c>
      <c r="G103">
        <v>45.500299999999996</v>
      </c>
      <c r="H103">
        <v>25.386900000000001</v>
      </c>
      <c r="I103" s="2">
        <v>1.4928228303623701</v>
      </c>
      <c r="J103">
        <v>1.268</v>
      </c>
      <c r="K103">
        <v>0.13100000000000001</v>
      </c>
      <c r="L103" s="2">
        <v>9.6793893129770989</v>
      </c>
      <c r="M103">
        <v>0.43667063005193502</v>
      </c>
      <c r="N103">
        <v>0.39465946848766698</v>
      </c>
      <c r="O103">
        <v>-32.5</v>
      </c>
      <c r="P103" t="str">
        <f>IF(E103=4,"HH",IF(E103=1, "LL", IF(E103=0, "NS", NA)))</f>
        <v>NS</v>
      </c>
      <c r="Q103" s="2">
        <v>0.42390549999999999</v>
      </c>
      <c r="R103" s="2">
        <v>0.40031939999999999</v>
      </c>
      <c r="S103" s="2">
        <v>0.39537990000000001</v>
      </c>
    </row>
    <row r="104" spans="1:19" x14ac:dyDescent="0.3">
      <c r="A104" s="4" t="s">
        <v>95</v>
      </c>
      <c r="B104">
        <v>160</v>
      </c>
      <c r="C104">
        <v>72</v>
      </c>
      <c r="D104">
        <v>-32.5</v>
      </c>
      <c r="E104">
        <v>0</v>
      </c>
      <c r="F104">
        <v>22.200400000000002</v>
      </c>
      <c r="G104">
        <v>47.426699999999997</v>
      </c>
      <c r="H104">
        <v>30.372900000000001</v>
      </c>
      <c r="I104" s="2">
        <v>1.28424930956565</v>
      </c>
      <c r="J104">
        <v>2.137</v>
      </c>
      <c r="K104">
        <v>0.22600000000000001</v>
      </c>
      <c r="L104" s="2">
        <v>9.4557522123893811</v>
      </c>
      <c r="M104">
        <v>0.51537761903182899</v>
      </c>
      <c r="N104">
        <v>0.606337084471398</v>
      </c>
      <c r="O104">
        <v>-32.5</v>
      </c>
      <c r="P104" t="str">
        <f>IF(E104=4,"HH",IF(E104=1, "LL", IF(E104=0, "NS", NA)))</f>
        <v>NS</v>
      </c>
      <c r="Q104" s="2">
        <v>0.47243950000000001</v>
      </c>
      <c r="R104" s="2">
        <v>0.44259670000000001</v>
      </c>
      <c r="S104" s="2">
        <v>0.43098890000000001</v>
      </c>
    </row>
    <row r="105" spans="1:19" x14ac:dyDescent="0.3">
      <c r="A105" s="4" t="s">
        <v>96</v>
      </c>
      <c r="B105">
        <v>155</v>
      </c>
      <c r="C105">
        <v>13</v>
      </c>
      <c r="D105">
        <v>-10</v>
      </c>
      <c r="E105">
        <v>0</v>
      </c>
      <c r="F105">
        <v>24.751000000000001</v>
      </c>
      <c r="G105">
        <v>48.407899999999998</v>
      </c>
      <c r="H105">
        <v>26.841100000000001</v>
      </c>
      <c r="I105" s="2">
        <v>1.49237886015566</v>
      </c>
      <c r="J105">
        <v>2.0960000000000001</v>
      </c>
      <c r="K105">
        <v>0.21199999999999999</v>
      </c>
      <c r="L105" s="2">
        <v>9.8867924528301891</v>
      </c>
      <c r="M105">
        <v>0.436838165978996</v>
      </c>
      <c r="N105">
        <v>0.97090360516473195</v>
      </c>
      <c r="O105">
        <v>-10</v>
      </c>
      <c r="P105" t="str">
        <f>IF(E105=4,"HH",IF(E105=1, "LL", IF(E105=0, "NS", NA)))</f>
        <v>NS</v>
      </c>
      <c r="Q105" s="2">
        <v>0.444519</v>
      </c>
      <c r="R105" s="2">
        <v>0.44241979999999997</v>
      </c>
      <c r="S105" s="2">
        <v>0.43525750000000002</v>
      </c>
    </row>
    <row r="106" spans="1:19" x14ac:dyDescent="0.3">
      <c r="A106" s="4" t="s">
        <v>97</v>
      </c>
      <c r="B106">
        <v>112</v>
      </c>
      <c r="C106">
        <v>57</v>
      </c>
      <c r="D106">
        <v>-10</v>
      </c>
      <c r="E106">
        <v>0</v>
      </c>
      <c r="F106">
        <v>23.6523</v>
      </c>
      <c r="G106">
        <v>49.567699999999995</v>
      </c>
      <c r="H106">
        <v>26.779999999999998</v>
      </c>
      <c r="I106" s="2">
        <v>1.3665603816218901</v>
      </c>
      <c r="J106">
        <v>2.048</v>
      </c>
      <c r="K106">
        <v>0.20399999999999999</v>
      </c>
      <c r="L106" s="2">
        <v>10.039215686274511</v>
      </c>
      <c r="M106">
        <v>0.48431683712381401</v>
      </c>
      <c r="N106">
        <v>0.66154275647795702</v>
      </c>
      <c r="O106">
        <v>-10</v>
      </c>
      <c r="P106" t="str">
        <f>IF(E106=4,"HH",IF(E106=1, "LL", IF(E106=0, "NS", NA)))</f>
        <v>NS</v>
      </c>
      <c r="Q106" s="2">
        <v>0.45722309999999999</v>
      </c>
      <c r="R106" s="2">
        <v>0.43207279999999998</v>
      </c>
      <c r="S106" s="2">
        <v>0.40926879999999999</v>
      </c>
    </row>
    <row r="107" spans="1:19" x14ac:dyDescent="0.3">
      <c r="A107" s="4" t="s">
        <v>98</v>
      </c>
      <c r="B107">
        <v>161</v>
      </c>
      <c r="C107">
        <v>42</v>
      </c>
      <c r="D107">
        <v>-32.5</v>
      </c>
      <c r="E107">
        <v>0</v>
      </c>
      <c r="F107">
        <v>17.746500000000001</v>
      </c>
      <c r="G107">
        <v>48.186900000000001</v>
      </c>
      <c r="H107">
        <v>34.066499999999998</v>
      </c>
      <c r="I107" s="2">
        <v>1.29915139342204</v>
      </c>
      <c r="J107">
        <v>2.1749999999999998</v>
      </c>
      <c r="K107">
        <v>0.20100000000000001</v>
      </c>
      <c r="L107" s="2">
        <v>10.820895522388058</v>
      </c>
      <c r="M107">
        <v>0.50975419116149301</v>
      </c>
      <c r="N107">
        <v>0.66284121695885001</v>
      </c>
      <c r="O107">
        <v>-32.5</v>
      </c>
      <c r="P107" t="str">
        <f>IF(E107=4,"HH",IF(E107=1, "LL", IF(E107=0, "NS", NA)))</f>
        <v>NS</v>
      </c>
      <c r="Q107" s="2">
        <v>0.45173350000000001</v>
      </c>
      <c r="R107" s="2">
        <v>0.42370190000000002</v>
      </c>
      <c r="S107" s="2">
        <v>0.41579870000000002</v>
      </c>
    </row>
    <row r="108" spans="1:19" x14ac:dyDescent="0.3">
      <c r="A108" s="4" t="s">
        <v>99</v>
      </c>
      <c r="B108">
        <v>80</v>
      </c>
      <c r="C108">
        <v>31</v>
      </c>
      <c r="D108">
        <v>-52.5</v>
      </c>
      <c r="E108">
        <v>0</v>
      </c>
      <c r="F108">
        <v>23.913699999999999</v>
      </c>
      <c r="G108">
        <v>57.7194</v>
      </c>
      <c r="H108">
        <v>18.366900000000001</v>
      </c>
      <c r="I108" s="2">
        <v>1.78817013976065</v>
      </c>
      <c r="J108">
        <v>0.248</v>
      </c>
      <c r="K108">
        <v>6.6000000000000003E-2</v>
      </c>
      <c r="L108" s="2">
        <v>3.7575757575757573</v>
      </c>
      <c r="M108">
        <v>0.325218815184661</v>
      </c>
      <c r="N108">
        <v>0.99944753167065103</v>
      </c>
      <c r="O108">
        <v>-52.5</v>
      </c>
      <c r="P108" t="str">
        <f>IF(E108=4,"HH",IF(E108=1, "LL", IF(E108=0, "NS", NA)))</f>
        <v>NS</v>
      </c>
      <c r="Q108" s="2">
        <v>0.32803159999999998</v>
      </c>
      <c r="R108" s="2">
        <v>0.3196756</v>
      </c>
      <c r="S108" s="2">
        <v>0.31741170000000002</v>
      </c>
    </row>
    <row r="109" spans="1:19" x14ac:dyDescent="0.3">
      <c r="A109" s="4" t="s">
        <v>100</v>
      </c>
      <c r="B109">
        <v>169</v>
      </c>
      <c r="C109">
        <v>65</v>
      </c>
      <c r="D109">
        <v>-22.5</v>
      </c>
      <c r="E109">
        <v>4</v>
      </c>
      <c r="F109">
        <v>27.1814</v>
      </c>
      <c r="G109">
        <v>48.112400000000001</v>
      </c>
      <c r="H109">
        <v>24.706299999999999</v>
      </c>
      <c r="I109" s="2">
        <v>1.4728809942254599</v>
      </c>
      <c r="J109">
        <v>2.0019999999999998</v>
      </c>
      <c r="K109">
        <v>0.20399999999999999</v>
      </c>
      <c r="L109" s="2">
        <v>9.8137254901960773</v>
      </c>
      <c r="M109">
        <v>0.44419585123567601</v>
      </c>
      <c r="N109">
        <v>0.91330457459065695</v>
      </c>
      <c r="O109">
        <v>-22.5</v>
      </c>
      <c r="P109" t="str">
        <f>IF(E109=4,"HH",IF(E109=1, "LL", IF(E109=0, "NS", NA)))</f>
        <v>HH</v>
      </c>
      <c r="Q109" s="2">
        <v>0.40424909999999997</v>
      </c>
      <c r="R109" s="2">
        <v>0.390295</v>
      </c>
      <c r="S109" s="2">
        <v>0.38103350000000002</v>
      </c>
    </row>
    <row r="110" spans="1:19" x14ac:dyDescent="0.3">
      <c r="A110" s="4" t="s">
        <v>101</v>
      </c>
      <c r="B110">
        <v>57</v>
      </c>
      <c r="C110">
        <v>18</v>
      </c>
      <c r="D110">
        <v>-52.5</v>
      </c>
      <c r="E110">
        <v>0</v>
      </c>
      <c r="F110">
        <v>17.8691</v>
      </c>
      <c r="G110">
        <v>45.677299999999995</v>
      </c>
      <c r="H110">
        <v>36.453600000000002</v>
      </c>
      <c r="I110" s="2">
        <v>1.7911779228387299</v>
      </c>
      <c r="J110">
        <v>0.23499999999999999</v>
      </c>
      <c r="K110">
        <v>5.2999999999999999E-2</v>
      </c>
      <c r="L110" s="2">
        <v>4.4339622641509431</v>
      </c>
      <c r="M110">
        <v>0.32408380270236598</v>
      </c>
      <c r="N110">
        <v>0.99999999977029796</v>
      </c>
      <c r="O110">
        <v>-52.5</v>
      </c>
      <c r="P110" t="str">
        <f>IF(E110=4,"HH",IF(E110=1, "LL", IF(E110=0, "NS", NA)))</f>
        <v>NS</v>
      </c>
      <c r="Q110" s="2">
        <v>0.33140360000000002</v>
      </c>
      <c r="R110" s="2">
        <v>0.32111299999999998</v>
      </c>
      <c r="S110" s="2">
        <v>0.3228007</v>
      </c>
    </row>
    <row r="111" spans="1:19" x14ac:dyDescent="0.3">
      <c r="A111" s="4" t="s">
        <v>102</v>
      </c>
      <c r="B111">
        <v>144</v>
      </c>
      <c r="C111">
        <v>16</v>
      </c>
      <c r="D111">
        <v>-52.5</v>
      </c>
      <c r="E111">
        <v>0</v>
      </c>
      <c r="F111">
        <v>19.241199999999999</v>
      </c>
      <c r="G111">
        <v>49.941600000000001</v>
      </c>
      <c r="H111">
        <v>30.8172</v>
      </c>
      <c r="I111" s="2">
        <v>1.7729999999999999</v>
      </c>
      <c r="J111">
        <v>0.23499999999999999</v>
      </c>
      <c r="K111">
        <v>7.1999999999999995E-2</v>
      </c>
      <c r="L111" s="2">
        <v>3.2638888888888888</v>
      </c>
      <c r="M111">
        <v>0.33096082880544198</v>
      </c>
      <c r="N111">
        <v>0.87360781836719004</v>
      </c>
      <c r="O111">
        <v>-52.5</v>
      </c>
      <c r="P111" t="str">
        <f>IF(E111=4,"HH",IF(E111=1, "LL", IF(E111=0, "NS", NA)))</f>
        <v>NS</v>
      </c>
      <c r="Q111" s="2">
        <v>0.334727</v>
      </c>
      <c r="R111" s="2">
        <v>0.32550659999999998</v>
      </c>
      <c r="S111" s="2">
        <v>0.32110230000000001</v>
      </c>
    </row>
    <row r="112" spans="1:19" x14ac:dyDescent="0.3">
      <c r="A112" s="4" t="s">
        <v>103</v>
      </c>
      <c r="B112">
        <v>160</v>
      </c>
      <c r="C112">
        <v>56</v>
      </c>
      <c r="D112">
        <v>-10</v>
      </c>
      <c r="E112">
        <v>0</v>
      </c>
      <c r="F112">
        <v>25.9697</v>
      </c>
      <c r="G112">
        <v>55.147900000000007</v>
      </c>
      <c r="H112">
        <v>18.882400000000001</v>
      </c>
      <c r="I112" s="2">
        <v>1.43167210645242</v>
      </c>
      <c r="J112">
        <v>2.1179999999999999</v>
      </c>
      <c r="K112">
        <v>0.20100000000000001</v>
      </c>
      <c r="L112" s="2">
        <v>10.53731343283582</v>
      </c>
      <c r="M112">
        <v>0.45974637492361398</v>
      </c>
      <c r="N112">
        <v>0.76741090862976102</v>
      </c>
      <c r="O112">
        <v>-10</v>
      </c>
      <c r="P112" t="str">
        <f>IF(E112=4,"HH",IF(E112=1, "LL", IF(E112=0, "NS", NA)))</f>
        <v>NS</v>
      </c>
      <c r="Q112" s="2">
        <v>0.4287049</v>
      </c>
      <c r="R112" s="2">
        <v>0.42006080000000001</v>
      </c>
      <c r="S112" s="2">
        <v>0.40713579999999999</v>
      </c>
    </row>
    <row r="113" spans="1:19" x14ac:dyDescent="0.3">
      <c r="A113" s="4" t="s">
        <v>104</v>
      </c>
      <c r="B113">
        <v>67</v>
      </c>
      <c r="C113">
        <v>27</v>
      </c>
      <c r="D113">
        <v>-72.5</v>
      </c>
      <c r="E113">
        <v>0</v>
      </c>
      <c r="F113">
        <v>29.375800000000002</v>
      </c>
      <c r="G113">
        <v>60.517400000000002</v>
      </c>
      <c r="H113">
        <v>10.1068</v>
      </c>
      <c r="I113" s="2">
        <v>1.75328688593188</v>
      </c>
      <c r="J113">
        <v>0.16300000000000001</v>
      </c>
      <c r="K113">
        <v>3.3000000000000002E-2</v>
      </c>
      <c r="L113" s="2">
        <v>4.9393939393939394</v>
      </c>
      <c r="M113">
        <v>0.33838230719551798</v>
      </c>
      <c r="N113">
        <v>0.99999999999162303</v>
      </c>
      <c r="O113">
        <v>-72.5</v>
      </c>
      <c r="P113" t="str">
        <f>IF(E113=4,"HH",IF(E113=1, "LL", IF(E113=0, "NS", NA)))</f>
        <v>NS</v>
      </c>
      <c r="Q113" s="2">
        <v>0.34188059999999998</v>
      </c>
      <c r="R113" s="2">
        <v>0.33615899999999999</v>
      </c>
      <c r="S113" s="2">
        <v>0.33183699999999999</v>
      </c>
    </row>
    <row r="114" spans="1:19" x14ac:dyDescent="0.3">
      <c r="A114" s="4" t="s">
        <v>105</v>
      </c>
      <c r="B114">
        <v>103</v>
      </c>
      <c r="C114">
        <v>67</v>
      </c>
      <c r="D114">
        <v>-72.5</v>
      </c>
      <c r="E114">
        <v>0</v>
      </c>
      <c r="F114">
        <v>33.487400000000001</v>
      </c>
      <c r="G114">
        <v>48.02</v>
      </c>
      <c r="H114">
        <v>18.492599999999999</v>
      </c>
      <c r="I114" s="2">
        <v>1.7766361201774199</v>
      </c>
      <c r="J114">
        <v>0.16400000000000001</v>
      </c>
      <c r="K114">
        <v>5.6000000000000001E-2</v>
      </c>
      <c r="L114" s="2">
        <v>2.9285714285714288</v>
      </c>
      <c r="M114">
        <v>0.32957127540474701</v>
      </c>
      <c r="N114">
        <v>0.80426495134035303</v>
      </c>
      <c r="O114">
        <v>-72.5</v>
      </c>
      <c r="P114" t="str">
        <f>IF(E114=4,"HH",IF(E114=1, "LL", IF(E114=0, "NS", NA)))</f>
        <v>NS</v>
      </c>
      <c r="Q114" s="2">
        <v>0.3418292</v>
      </c>
      <c r="R114" s="2">
        <v>0.33779530000000002</v>
      </c>
      <c r="S114" s="2">
        <v>0.33306160000000001</v>
      </c>
    </row>
    <row r="115" spans="1:19" x14ac:dyDescent="0.3">
      <c r="A115" s="4" t="s">
        <v>106</v>
      </c>
      <c r="B115">
        <v>51</v>
      </c>
      <c r="C115">
        <v>83</v>
      </c>
      <c r="D115">
        <v>-52.5</v>
      </c>
      <c r="E115">
        <v>0</v>
      </c>
      <c r="F115">
        <v>17.581900000000001</v>
      </c>
      <c r="G115">
        <v>53.296399999999998</v>
      </c>
      <c r="H115">
        <v>29.121700000000001</v>
      </c>
      <c r="I115" s="2">
        <v>1.7332580132228601</v>
      </c>
      <c r="J115">
        <v>0.28399999999999997</v>
      </c>
      <c r="K115">
        <v>5.2999999999999999E-2</v>
      </c>
      <c r="L115" s="2">
        <v>5.3584905660377355</v>
      </c>
      <c r="M115">
        <v>0.34594037236873099</v>
      </c>
      <c r="N115">
        <v>0.96912778014129497</v>
      </c>
      <c r="O115">
        <v>-52.5</v>
      </c>
      <c r="P115" t="str">
        <f>IF(E115=4,"HH",IF(E115=1, "LL", IF(E115=0, "NS", NA)))</f>
        <v>NS</v>
      </c>
      <c r="Q115" s="2">
        <v>0.33099630000000002</v>
      </c>
      <c r="R115" s="2">
        <v>0.3166718</v>
      </c>
      <c r="S115" s="2">
        <v>0.31745390000000001</v>
      </c>
    </row>
    <row r="116" spans="1:19" x14ac:dyDescent="0.3">
      <c r="A116" s="4" t="s">
        <v>107</v>
      </c>
      <c r="B116">
        <v>49</v>
      </c>
      <c r="C116">
        <v>51</v>
      </c>
      <c r="D116">
        <v>-52.5</v>
      </c>
      <c r="E116">
        <v>0</v>
      </c>
      <c r="F116">
        <v>20.651199999999999</v>
      </c>
      <c r="G116">
        <v>57.154700000000005</v>
      </c>
      <c r="H116">
        <v>22.194099999999999</v>
      </c>
      <c r="I116" s="2">
        <v>1.73072976818144</v>
      </c>
      <c r="J116">
        <v>0.224</v>
      </c>
      <c r="K116">
        <v>4.3999999999999997E-2</v>
      </c>
      <c r="L116" s="2">
        <v>5.0909090909090917</v>
      </c>
      <c r="M116">
        <v>0.34689442710134399</v>
      </c>
      <c r="N116">
        <v>0.95515456678402899</v>
      </c>
      <c r="O116">
        <v>-52.5</v>
      </c>
      <c r="P116" t="str">
        <f>IF(E116=4,"HH",IF(E116=1, "LL", IF(E116=0, "NS", NA)))</f>
        <v>NS</v>
      </c>
      <c r="Q116" s="2">
        <v>0.32829710000000001</v>
      </c>
      <c r="R116" s="2">
        <v>0.32014690000000001</v>
      </c>
      <c r="S116" s="2">
        <v>0.31586599999999998</v>
      </c>
    </row>
    <row r="117" spans="1:19" x14ac:dyDescent="0.3">
      <c r="A117" s="4" t="s">
        <v>108</v>
      </c>
      <c r="B117">
        <v>115</v>
      </c>
      <c r="C117">
        <v>12</v>
      </c>
      <c r="D117">
        <v>-22.5</v>
      </c>
      <c r="E117">
        <v>4</v>
      </c>
      <c r="F117">
        <v>23.023399999999999</v>
      </c>
      <c r="G117">
        <v>44.044400000000003</v>
      </c>
      <c r="H117">
        <v>32.932200000000002</v>
      </c>
      <c r="I117" s="2">
        <v>1.4713716629006599</v>
      </c>
      <c r="J117">
        <v>2.0369999999999999</v>
      </c>
      <c r="K117">
        <v>0.20200000000000001</v>
      </c>
      <c r="L117" s="2">
        <v>10.084158415841584</v>
      </c>
      <c r="M117">
        <v>0.444765410226166</v>
      </c>
      <c r="N117">
        <v>0.70399287483990203</v>
      </c>
      <c r="O117">
        <v>-22.5</v>
      </c>
      <c r="P117" t="str">
        <f>IF(E117=4,"HH",IF(E117=1, "LL", IF(E117=0, "NS", NA)))</f>
        <v>HH</v>
      </c>
      <c r="Q117" s="2">
        <v>0.40415319999999999</v>
      </c>
      <c r="R117" s="2">
        <v>0.37743880000000002</v>
      </c>
      <c r="S117" s="2">
        <v>0.36344359999999998</v>
      </c>
    </row>
    <row r="118" spans="1:19" x14ac:dyDescent="0.3">
      <c r="A118" s="4" t="s">
        <v>109</v>
      </c>
      <c r="B118">
        <v>152</v>
      </c>
      <c r="C118">
        <v>84</v>
      </c>
      <c r="D118">
        <v>-52.5</v>
      </c>
      <c r="E118">
        <v>0</v>
      </c>
      <c r="F118">
        <v>24.952500000000001</v>
      </c>
      <c r="G118">
        <v>50.376399999999997</v>
      </c>
      <c r="H118">
        <v>24.671100000000003</v>
      </c>
      <c r="I118" s="2">
        <v>1.6676081680475401</v>
      </c>
      <c r="J118">
        <v>0.98399999999999999</v>
      </c>
      <c r="K118">
        <v>8.6999999999999994E-2</v>
      </c>
      <c r="L118" s="2">
        <v>11.310344827586208</v>
      </c>
      <c r="M118">
        <v>0.37071389884998701</v>
      </c>
      <c r="N118">
        <v>0.92998000645967205</v>
      </c>
      <c r="O118">
        <v>-52.5</v>
      </c>
      <c r="P118" t="str">
        <f>IF(E118=4,"HH",IF(E118=1, "LL", IF(E118=0, "NS", NA)))</f>
        <v>NS</v>
      </c>
      <c r="Q118" s="2">
        <v>0.3360552</v>
      </c>
      <c r="R118" s="2">
        <v>0.31428030000000001</v>
      </c>
      <c r="S118" s="2">
        <v>0.31341590000000003</v>
      </c>
    </row>
    <row r="119" spans="1:19" x14ac:dyDescent="0.3">
      <c r="A119" s="4" t="s">
        <v>110</v>
      </c>
      <c r="B119">
        <v>121</v>
      </c>
      <c r="C119">
        <v>38</v>
      </c>
      <c r="D119">
        <v>-82.5</v>
      </c>
      <c r="E119">
        <v>0</v>
      </c>
      <c r="F119">
        <v>31.113000000000003</v>
      </c>
      <c r="G119">
        <v>52.996400000000001</v>
      </c>
      <c r="H119">
        <v>15.890599999999999</v>
      </c>
      <c r="I119" s="2">
        <v>1.75764582810277</v>
      </c>
      <c r="J119">
        <v>0.156</v>
      </c>
      <c r="K119">
        <v>3.9E-2</v>
      </c>
      <c r="L119" s="2">
        <v>4</v>
      </c>
      <c r="M119">
        <v>0.336737423357445</v>
      </c>
      <c r="N119">
        <v>0.403951773012661</v>
      </c>
      <c r="O119">
        <v>-82.5</v>
      </c>
      <c r="P119" t="str">
        <f>IF(E119=4,"HH",IF(E119=1, "LL", IF(E119=0, "NS", NA)))</f>
        <v>NS</v>
      </c>
      <c r="Q119" s="2">
        <v>0.33661609999999997</v>
      </c>
      <c r="R119" s="2">
        <v>0.33077099999999998</v>
      </c>
      <c r="S119" s="2">
        <v>0.32389689999999999</v>
      </c>
    </row>
    <row r="120" spans="1:19" x14ac:dyDescent="0.3">
      <c r="A120" s="4" t="s">
        <v>111</v>
      </c>
      <c r="B120">
        <v>57</v>
      </c>
      <c r="C120">
        <v>56</v>
      </c>
      <c r="D120">
        <v>-72.5</v>
      </c>
      <c r="E120">
        <v>0</v>
      </c>
      <c r="F120">
        <v>25.644299999999998</v>
      </c>
      <c r="G120">
        <v>54.489699999999999</v>
      </c>
      <c r="H120">
        <v>19.866</v>
      </c>
      <c r="I120" s="2">
        <v>1.7767817390576599</v>
      </c>
      <c r="J120">
        <v>0.17499999999999999</v>
      </c>
      <c r="K120">
        <v>4.1000000000000002E-2</v>
      </c>
      <c r="L120" s="2">
        <v>4.2682926829268286</v>
      </c>
      <c r="M120">
        <v>0.32951632488390098</v>
      </c>
      <c r="N120">
        <v>0.99999731042349604</v>
      </c>
      <c r="O120">
        <v>-72.5</v>
      </c>
      <c r="P120" t="str">
        <f>IF(E120=4,"HH",IF(E120=1, "LL", IF(E120=0, "NS", NA)))</f>
        <v>NS</v>
      </c>
      <c r="Q120" s="2">
        <v>0.3436186</v>
      </c>
      <c r="R120" s="2">
        <v>0.33863789999999999</v>
      </c>
      <c r="S120" s="2">
        <v>0.33081700000000003</v>
      </c>
    </row>
    <row r="121" spans="1:19" x14ac:dyDescent="0.3">
      <c r="A121" s="4" t="s">
        <v>112</v>
      </c>
      <c r="B121">
        <v>163</v>
      </c>
      <c r="C121">
        <v>5</v>
      </c>
      <c r="D121">
        <v>-72.5</v>
      </c>
      <c r="E121">
        <v>0</v>
      </c>
      <c r="F121">
        <v>22.835100000000001</v>
      </c>
      <c r="G121">
        <v>57.624499999999998</v>
      </c>
      <c r="H121">
        <v>19.540399999999998</v>
      </c>
      <c r="I121" s="2">
        <v>1.78555862415265</v>
      </c>
      <c r="J121">
        <v>0.16900000000000001</v>
      </c>
      <c r="K121">
        <v>0.03</v>
      </c>
      <c r="L121" s="2">
        <v>5.6333333333333337</v>
      </c>
      <c r="M121">
        <v>0.326204292772585</v>
      </c>
      <c r="N121">
        <v>0.202221587500346</v>
      </c>
      <c r="O121">
        <v>-72.5</v>
      </c>
      <c r="P121" t="str">
        <f>IF(E121=4,"HH",IF(E121=1, "LL", IF(E121=0, "NS", NA)))</f>
        <v>NS</v>
      </c>
      <c r="Q121" s="2">
        <v>0.35896270000000002</v>
      </c>
      <c r="R121" s="2">
        <v>0.35480529999999999</v>
      </c>
      <c r="S121" s="2">
        <v>0.34826049999999997</v>
      </c>
    </row>
    <row r="122" spans="1:19" x14ac:dyDescent="0.3">
      <c r="A122" s="4" t="s">
        <v>113</v>
      </c>
      <c r="B122">
        <v>42</v>
      </c>
      <c r="C122">
        <v>11</v>
      </c>
      <c r="D122">
        <v>-22.5</v>
      </c>
      <c r="E122">
        <v>4</v>
      </c>
      <c r="F122">
        <v>26.133899999999997</v>
      </c>
      <c r="G122">
        <v>53.551800000000007</v>
      </c>
      <c r="H122">
        <v>20.314299999999999</v>
      </c>
      <c r="I122" s="2">
        <v>1.47122269645995</v>
      </c>
      <c r="J122">
        <v>2.028</v>
      </c>
      <c r="K122">
        <v>0.20300000000000001</v>
      </c>
      <c r="L122" s="2">
        <v>9.9901477832512313</v>
      </c>
      <c r="M122">
        <v>0.44482162397737501</v>
      </c>
      <c r="N122">
        <v>0.77090370151409704</v>
      </c>
      <c r="O122">
        <v>-22.5</v>
      </c>
      <c r="P122" t="str">
        <f>IF(E122=4,"HH",IF(E122=1, "LL", IF(E122=0, "NS", NA)))</f>
        <v>HH</v>
      </c>
      <c r="Q122" s="2">
        <v>0.43089290000000002</v>
      </c>
      <c r="R122" s="2">
        <v>0.41574509999999998</v>
      </c>
      <c r="S122" s="2">
        <v>0.4039315</v>
      </c>
    </row>
    <row r="123" spans="1:19" x14ac:dyDescent="0.3">
      <c r="A123" s="4" t="s">
        <v>114</v>
      </c>
      <c r="B123">
        <v>186</v>
      </c>
      <c r="C123">
        <v>79</v>
      </c>
      <c r="D123">
        <v>-10</v>
      </c>
      <c r="E123">
        <v>4</v>
      </c>
      <c r="F123">
        <v>25.660399999999999</v>
      </c>
      <c r="G123">
        <v>49.426099999999998</v>
      </c>
      <c r="H123">
        <v>24.913499999999999</v>
      </c>
      <c r="I123" s="2">
        <v>1.39530169888694</v>
      </c>
      <c r="J123">
        <v>2.2690000000000001</v>
      </c>
      <c r="K123">
        <v>0.21199999999999999</v>
      </c>
      <c r="L123" s="2">
        <v>10.702830188679247</v>
      </c>
      <c r="M123">
        <v>0.47347105702379799</v>
      </c>
      <c r="N123">
        <v>0.82022555538975295</v>
      </c>
      <c r="O123">
        <v>-10</v>
      </c>
      <c r="P123" t="str">
        <f>IF(E123=4,"HH",IF(E123=1, "LL", IF(E123=0, "NS", NA)))</f>
        <v>HH</v>
      </c>
      <c r="Q123" s="2">
        <v>0.4198788</v>
      </c>
      <c r="R123" s="2">
        <v>0.39345259999999999</v>
      </c>
      <c r="S123" s="2">
        <v>0.37628780000000001</v>
      </c>
    </row>
    <row r="124" spans="1:19" x14ac:dyDescent="0.3">
      <c r="A124" s="4" t="s">
        <v>115</v>
      </c>
      <c r="B124">
        <v>148</v>
      </c>
      <c r="C124">
        <v>19</v>
      </c>
      <c r="D124">
        <v>-22.5</v>
      </c>
      <c r="E124">
        <v>0</v>
      </c>
      <c r="F124">
        <v>25.911899999999999</v>
      </c>
      <c r="G124">
        <v>51.933599999999998</v>
      </c>
      <c r="H124">
        <v>22.154499999999999</v>
      </c>
      <c r="I124" s="2">
        <v>1.4749426730270301</v>
      </c>
      <c r="J124">
        <v>2.145</v>
      </c>
      <c r="K124">
        <v>0.20100000000000001</v>
      </c>
      <c r="L124" s="2">
        <v>10.671641791044776</v>
      </c>
      <c r="M124">
        <v>0.44341785923508198</v>
      </c>
      <c r="N124">
        <v>0.72567758226471901</v>
      </c>
      <c r="O124">
        <v>-22.5</v>
      </c>
      <c r="P124" t="str">
        <f>IF(E124=4,"HH",IF(E124=1, "LL", IF(E124=0, "NS", NA)))</f>
        <v>NS</v>
      </c>
      <c r="Q124" s="2">
        <v>0.41889939999999998</v>
      </c>
      <c r="R124" s="2">
        <v>0.39189679999999999</v>
      </c>
      <c r="S124" s="2">
        <v>0.37786049999999999</v>
      </c>
    </row>
    <row r="125" spans="1:19" x14ac:dyDescent="0.3">
      <c r="A125" s="4" t="s">
        <v>116</v>
      </c>
      <c r="B125">
        <v>93</v>
      </c>
      <c r="C125">
        <v>43</v>
      </c>
      <c r="D125">
        <v>-72.5</v>
      </c>
      <c r="E125">
        <v>0</v>
      </c>
      <c r="F125">
        <v>37.982999999999997</v>
      </c>
      <c r="G125">
        <v>48.018799999999999</v>
      </c>
      <c r="H125">
        <v>13.998199999999999</v>
      </c>
      <c r="I125" s="2">
        <v>1.7765980416771301</v>
      </c>
      <c r="J125">
        <v>0.152</v>
      </c>
      <c r="K125">
        <v>3.2000000000000001E-2</v>
      </c>
      <c r="L125" s="2">
        <v>4.75</v>
      </c>
      <c r="M125">
        <v>0.32958564465014001</v>
      </c>
      <c r="N125">
        <v>0.355285037289025</v>
      </c>
      <c r="O125">
        <v>-72.5</v>
      </c>
      <c r="P125" t="str">
        <f>IF(E125=4,"HH",IF(E125=1, "LL", IF(E125=0, "NS", NA)))</f>
        <v>NS</v>
      </c>
      <c r="Q125" s="2">
        <v>0.35281669999999998</v>
      </c>
      <c r="R125" s="2">
        <v>0.34359630000000002</v>
      </c>
      <c r="S125" s="2">
        <v>0.33771010000000001</v>
      </c>
    </row>
    <row r="126" spans="1:19" x14ac:dyDescent="0.3">
      <c r="A126" s="4" t="s">
        <v>117</v>
      </c>
      <c r="B126">
        <v>126</v>
      </c>
      <c r="C126">
        <v>62</v>
      </c>
      <c r="D126">
        <v>-52.5</v>
      </c>
      <c r="E126">
        <v>0</v>
      </c>
      <c r="F126">
        <v>22.992699999999999</v>
      </c>
      <c r="G126">
        <v>47.315800000000003</v>
      </c>
      <c r="H126">
        <v>29.691499999999998</v>
      </c>
      <c r="I126" s="2">
        <v>1.7988919574859801</v>
      </c>
      <c r="J126">
        <v>0.32200000000000001</v>
      </c>
      <c r="K126">
        <v>4.2000000000000003E-2</v>
      </c>
      <c r="L126" s="2">
        <v>7.6666666666666661</v>
      </c>
      <c r="M126">
        <v>0.321172846231705</v>
      </c>
      <c r="N126">
        <v>0.98299553716210197</v>
      </c>
      <c r="O126">
        <v>-52.5</v>
      </c>
      <c r="P126" t="str">
        <f>IF(E126=4,"HH",IF(E126=1, "LL", IF(E126=0, "NS", NA)))</f>
        <v>NS</v>
      </c>
      <c r="Q126" s="2">
        <v>0.30290260000000002</v>
      </c>
      <c r="R126" s="2">
        <v>0.2910066</v>
      </c>
      <c r="S126" s="2">
        <v>0.287055</v>
      </c>
    </row>
    <row r="127" spans="1:19" x14ac:dyDescent="0.3">
      <c r="A127" s="4" t="s">
        <v>118</v>
      </c>
      <c r="B127">
        <v>173</v>
      </c>
      <c r="C127">
        <v>57</v>
      </c>
      <c r="D127">
        <v>-72.5</v>
      </c>
      <c r="E127">
        <v>0</v>
      </c>
      <c r="F127">
        <v>23.544499999999999</v>
      </c>
      <c r="G127">
        <v>54.536300000000004</v>
      </c>
      <c r="H127">
        <v>21.9192</v>
      </c>
      <c r="I127" s="2">
        <v>1.72694828019081</v>
      </c>
      <c r="J127">
        <v>0.192</v>
      </c>
      <c r="K127">
        <v>6.7000000000000004E-2</v>
      </c>
      <c r="L127" s="2">
        <v>2.8656716417910446</v>
      </c>
      <c r="M127">
        <v>0.34832140370158099</v>
      </c>
      <c r="N127">
        <v>0.97207905372284797</v>
      </c>
      <c r="O127">
        <v>-72.5</v>
      </c>
      <c r="P127" t="str">
        <f>IF(E127=4,"HH",IF(E127=1, "LL", IF(E127=0, "NS", NA)))</f>
        <v>NS</v>
      </c>
      <c r="Q127" s="2">
        <v>0.3204708</v>
      </c>
      <c r="R127" s="2">
        <v>0.31195010000000001</v>
      </c>
      <c r="S127" s="2">
        <v>0.30614619999999998</v>
      </c>
    </row>
    <row r="128" spans="1:19" x14ac:dyDescent="0.3">
      <c r="A128" s="4" t="s">
        <v>119</v>
      </c>
      <c r="B128">
        <v>28</v>
      </c>
      <c r="C128">
        <v>52</v>
      </c>
      <c r="D128">
        <v>-10</v>
      </c>
      <c r="E128">
        <v>4</v>
      </c>
      <c r="F128">
        <v>24.832699999999999</v>
      </c>
      <c r="G128">
        <v>50.717900000000007</v>
      </c>
      <c r="H128">
        <v>24.449399999999997</v>
      </c>
      <c r="I128" s="2">
        <v>1.41878106954557</v>
      </c>
      <c r="J128">
        <v>2.1179999999999999</v>
      </c>
      <c r="K128">
        <v>0.19800000000000001</v>
      </c>
      <c r="L128" s="2">
        <v>10.696969696969695</v>
      </c>
      <c r="M128">
        <v>0.46461091715261599</v>
      </c>
      <c r="N128">
        <v>0.58697761511297197</v>
      </c>
      <c r="O128">
        <v>-10</v>
      </c>
      <c r="P128" t="str">
        <f>IF(E128=4,"HH",IF(E128=1, "LL", IF(E128=0, "NS", NA)))</f>
        <v>HH</v>
      </c>
      <c r="Q128" s="2">
        <v>0.38837310000000003</v>
      </c>
      <c r="R128" s="2">
        <v>0.36873860000000003</v>
      </c>
      <c r="S128" s="2">
        <v>0.35494920000000002</v>
      </c>
    </row>
    <row r="129" spans="1:19" x14ac:dyDescent="0.3">
      <c r="A129" s="4" t="s">
        <v>120</v>
      </c>
      <c r="B129">
        <v>105</v>
      </c>
      <c r="C129">
        <v>50</v>
      </c>
      <c r="D129">
        <v>-22.5</v>
      </c>
      <c r="E129">
        <v>4</v>
      </c>
      <c r="F129">
        <v>24.160999999999998</v>
      </c>
      <c r="G129">
        <v>52.764000000000003</v>
      </c>
      <c r="H129">
        <v>23.075000000000003</v>
      </c>
      <c r="I129" s="2">
        <v>1.5119838480207599</v>
      </c>
      <c r="J129">
        <v>2.1190000000000002</v>
      </c>
      <c r="K129">
        <v>0.19500000000000001</v>
      </c>
      <c r="L129" s="2">
        <v>10.866666666666667</v>
      </c>
      <c r="M129">
        <v>0.42944005735065899</v>
      </c>
      <c r="N129">
        <v>0.85345563237840305</v>
      </c>
      <c r="O129">
        <v>-22.5</v>
      </c>
      <c r="P129" t="str">
        <f>IF(E129=4,"HH",IF(E129=1, "LL", IF(E129=0, "NS", NA)))</f>
        <v>HH</v>
      </c>
      <c r="Q129" s="2">
        <v>0.4058561</v>
      </c>
      <c r="R129" s="2">
        <v>0.38589230000000002</v>
      </c>
      <c r="S129" s="2">
        <v>0.37337890000000001</v>
      </c>
    </row>
    <row r="130" spans="1:19" x14ac:dyDescent="0.3">
      <c r="A130" s="4" t="s">
        <v>121</v>
      </c>
      <c r="B130">
        <v>131</v>
      </c>
      <c r="C130">
        <v>76</v>
      </c>
      <c r="D130">
        <v>-10</v>
      </c>
      <c r="E130">
        <v>4</v>
      </c>
      <c r="F130">
        <v>24.188599999999997</v>
      </c>
      <c r="G130">
        <v>51.418200000000006</v>
      </c>
      <c r="H130">
        <v>24.3932</v>
      </c>
      <c r="I130" s="2">
        <v>1.5042116495104201</v>
      </c>
      <c r="J130">
        <v>2.1970000000000001</v>
      </c>
      <c r="K130">
        <v>0.19800000000000001</v>
      </c>
      <c r="L130" s="2">
        <v>11.095959595959595</v>
      </c>
      <c r="M130">
        <v>0.432372962448898</v>
      </c>
      <c r="N130">
        <v>0.97375235667542903</v>
      </c>
      <c r="O130">
        <v>-10</v>
      </c>
      <c r="P130" t="str">
        <f>IF(E130=4,"HH",IF(E130=1, "LL", IF(E130=0, "NS", NA)))</f>
        <v>HH</v>
      </c>
      <c r="Q130" s="2">
        <v>0.4373379</v>
      </c>
      <c r="R130" s="2">
        <v>0.43132809999999999</v>
      </c>
      <c r="S130" s="2">
        <v>0.42239589999999999</v>
      </c>
    </row>
    <row r="131" spans="1:19" x14ac:dyDescent="0.3">
      <c r="A131" s="4" t="s">
        <v>122</v>
      </c>
      <c r="B131">
        <v>140</v>
      </c>
      <c r="C131">
        <v>66</v>
      </c>
      <c r="D131">
        <v>-22.5</v>
      </c>
      <c r="E131">
        <v>4</v>
      </c>
      <c r="F131">
        <v>22.236700000000003</v>
      </c>
      <c r="G131">
        <v>46.371099999999998</v>
      </c>
      <c r="H131">
        <v>31.392300000000002</v>
      </c>
      <c r="I131" s="2">
        <v>1.4694932630345601</v>
      </c>
      <c r="J131">
        <v>2.0129999999999999</v>
      </c>
      <c r="K131">
        <v>0.183</v>
      </c>
      <c r="L131" s="2">
        <v>11</v>
      </c>
      <c r="M131">
        <v>0.44547424036431599</v>
      </c>
      <c r="N131">
        <v>0.845745673423273</v>
      </c>
      <c r="O131">
        <v>-22.5</v>
      </c>
      <c r="P131" t="str">
        <f>IF(E131=4,"HH",IF(E131=1, "LL", IF(E131=0, "NS", NA)))</f>
        <v>HH</v>
      </c>
      <c r="Q131" s="2">
        <v>0.42167320000000003</v>
      </c>
      <c r="R131" s="2">
        <v>0.40697820000000001</v>
      </c>
      <c r="S131" s="2">
        <v>0.39417669999999999</v>
      </c>
    </row>
    <row r="132" spans="1:19" x14ac:dyDescent="0.3">
      <c r="A132" s="4" t="s">
        <v>123</v>
      </c>
      <c r="B132">
        <v>78</v>
      </c>
      <c r="C132">
        <v>76</v>
      </c>
      <c r="D132">
        <v>-22.5</v>
      </c>
      <c r="E132">
        <v>4</v>
      </c>
      <c r="F132">
        <v>24.272400000000001</v>
      </c>
      <c r="G132">
        <v>53.979399999999998</v>
      </c>
      <c r="H132">
        <v>21.748200000000001</v>
      </c>
      <c r="I132" s="2">
        <v>1.3803016988869401</v>
      </c>
      <c r="J132">
        <v>1.9379999999999999</v>
      </c>
      <c r="K132">
        <v>0.17</v>
      </c>
      <c r="L132" s="2">
        <v>11.399999999999999</v>
      </c>
      <c r="M132">
        <v>0.479131434382288</v>
      </c>
      <c r="N132">
        <v>0.81655073612664697</v>
      </c>
      <c r="O132">
        <v>-22.5</v>
      </c>
      <c r="P132" t="str">
        <f>IF(E132=4,"HH",IF(E132=1, "LL", IF(E132=0, "NS", NA)))</f>
        <v>HH</v>
      </c>
      <c r="Q132" s="2">
        <v>0.38844790000000001</v>
      </c>
      <c r="R132" s="2">
        <v>0.36770199999999997</v>
      </c>
      <c r="S132" s="2">
        <v>0.35625889999999999</v>
      </c>
    </row>
    <row r="133" spans="1:19" x14ac:dyDescent="0.3">
      <c r="A133" s="4" t="s">
        <v>124</v>
      </c>
      <c r="B133">
        <v>41</v>
      </c>
      <c r="C133">
        <v>83</v>
      </c>
      <c r="D133">
        <v>-32.5</v>
      </c>
      <c r="E133">
        <v>4</v>
      </c>
      <c r="F133">
        <v>28.014699999999998</v>
      </c>
      <c r="G133">
        <v>52.175199999999997</v>
      </c>
      <c r="H133">
        <v>19.810099999999998</v>
      </c>
      <c r="I133" s="2">
        <v>1.56168507824923</v>
      </c>
      <c r="J133">
        <v>0.90400000000000003</v>
      </c>
      <c r="K133">
        <v>8.2000000000000003E-2</v>
      </c>
      <c r="L133" s="2">
        <v>11.024390243902438</v>
      </c>
      <c r="M133">
        <v>0.41068487613236798</v>
      </c>
      <c r="N133">
        <v>0.48537648117771098</v>
      </c>
      <c r="O133">
        <v>-32.5</v>
      </c>
      <c r="P133" t="str">
        <f>IF(E133=4,"HH",IF(E133=1, "LL", IF(E133=0, "NS", NA)))</f>
        <v>HH</v>
      </c>
      <c r="Q133" s="2">
        <v>0.37714769999999997</v>
      </c>
      <c r="R133" s="2">
        <v>0.35471409999999998</v>
      </c>
      <c r="S133" s="2">
        <v>0.34882790000000002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6DBB2-22FE-48CA-B599-9239873CB1D4}">
  <dimension ref="A1:C3"/>
  <sheetViews>
    <sheetView workbookViewId="0">
      <selection activeCell="F1" sqref="F1:F83"/>
    </sheetView>
  </sheetViews>
  <sheetFormatPr defaultRowHeight="14.4" x14ac:dyDescent="0.3"/>
  <cols>
    <col min="1" max="1" width="12.21875" bestFit="1" customWidth="1"/>
    <col min="2" max="2" width="27.44140625" bestFit="1" customWidth="1"/>
    <col min="3" max="3" width="25" bestFit="1" customWidth="1"/>
  </cols>
  <sheetData>
    <row r="1" spans="1:3" x14ac:dyDescent="0.3">
      <c r="A1" t="s">
        <v>182</v>
      </c>
      <c r="B1" t="s">
        <v>184</v>
      </c>
      <c r="C1" t="s">
        <v>183</v>
      </c>
    </row>
    <row r="2" spans="1:3" x14ac:dyDescent="0.3">
      <c r="A2" t="s">
        <v>185</v>
      </c>
      <c r="B2">
        <v>0.56200000000000006</v>
      </c>
      <c r="C2">
        <v>0.17199999999999999</v>
      </c>
    </row>
    <row r="3" spans="1:3" x14ac:dyDescent="0.3">
      <c r="A3" t="s">
        <v>186</v>
      </c>
      <c r="B3">
        <v>0.27200000000000002</v>
      </c>
      <c r="C3">
        <v>0.06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Patterson</dc:creator>
  <cp:lastModifiedBy>Matt Patterson</cp:lastModifiedBy>
  <dcterms:created xsi:type="dcterms:W3CDTF">2015-06-05T18:17:20Z</dcterms:created>
  <dcterms:modified xsi:type="dcterms:W3CDTF">2021-02-27T02:55:11Z</dcterms:modified>
</cp:coreProperties>
</file>